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Extramural Fringe Rate Calc\2024-25 Rates\"/>
    </mc:Choice>
  </mc:AlternateContent>
  <xr:revisionPtr revIDLastSave="0" documentId="13_ncr:1_{4461C54E-387F-4C42-AD89-BC1BBD3752E1}" xr6:coauthVersionLast="47" xr6:coauthVersionMax="47" xr10:uidLastSave="{00000000-0000-0000-0000-000000000000}"/>
  <bookViews>
    <workbookView xWindow="28680" yWindow="-210" windowWidth="29040" windowHeight="15840" tabRatio="930" activeTab="2" xr2:uid="{00000000-000D-0000-FFFF-FFFF00000000}"/>
  </bookViews>
  <sheets>
    <sheet name="Assumptions" sheetId="63" r:id="rId1"/>
    <sheet name="UW Institutions" sheetId="98" state="hidden" r:id="rId2"/>
    <sheet name="Rate Summary (provide to UWSA)" sheetId="96" r:id="rId3"/>
    <sheet name="Rate Calc - Separate Pools" sheetId="95" r:id="rId4"/>
    <sheet name="Rate Calc Combo Unclass-Class" sheetId="94" r:id="rId5"/>
    <sheet name="Data -&gt;" sheetId="99" r:id="rId6"/>
    <sheet name="Published Rates" sheetId="93" r:id="rId7"/>
    <sheet name="FY23 Over-Under" sheetId="91" r:id="rId8"/>
    <sheet name="FY23 Work Comp Allocation" sheetId="83" r:id="rId9"/>
    <sheet name="Fringes Pivot Formatted" sheetId="103" r:id="rId10"/>
    <sheet name="FY23 Fringe Data" sheetId="92" r:id="rId11"/>
    <sheet name="Salary Data FY23 and FY22" sheetId="88" r:id="rId12"/>
    <sheet name="FY23 ALLOCATED_FRINGES" sheetId="82" r:id="rId13"/>
  </sheets>
  <externalReferences>
    <externalReference r:id="rId14"/>
  </externalReferences>
  <definedNames>
    <definedName name="_xlnm._FilterDatabase" localSheetId="12" hidden="1">'FY23 ALLOCATED_FRINGES'!$B$2:$H$304</definedName>
    <definedName name="_xlnm._FilterDatabase" localSheetId="10" hidden="1">'FY23 Fringe Data'!$B$1:$I$8476</definedName>
    <definedName name="_xlnm._FilterDatabase" localSheetId="11" hidden="1">'Salary Data FY23 and FY22'!$A$1:$G$3227</definedName>
    <definedName name="Appointment" localSheetId="0">#REF!</definedName>
    <definedName name="Appointment" localSheetId="10">#REF!</definedName>
    <definedName name="Appointment" localSheetId="7">#REF!</definedName>
    <definedName name="Appointment">#REF!</definedName>
    <definedName name="ClassCode" localSheetId="0">#REF!</definedName>
    <definedName name="ClassCode" localSheetId="10">#REF!</definedName>
    <definedName name="ClassCode" localSheetId="7">#REF!</definedName>
    <definedName name="ClassCode">#REF!</definedName>
    <definedName name="Fringe" localSheetId="0">#REF!</definedName>
    <definedName name="Fringe" localSheetId="10">#REF!</definedName>
    <definedName name="Fringe" localSheetId="7">#REF!</definedName>
    <definedName name="Fringe">#REF!</definedName>
    <definedName name="FringeAccount" localSheetId="0">#REF!</definedName>
    <definedName name="FringeAccount" localSheetId="10">#REF!</definedName>
    <definedName name="FringeAccount" localSheetId="7">#REF!</definedName>
    <definedName name="FringeAccount">#REF!</definedName>
    <definedName name="Paymonth" localSheetId="0">#REF!</definedName>
    <definedName name="Paymonth" localSheetId="10">#REF!</definedName>
    <definedName name="Paymonth" localSheetId="7">#REF!</definedName>
    <definedName name="Paymonth">#REF!</definedName>
    <definedName name="Super" localSheetId="0">#REF!</definedName>
    <definedName name="Super" localSheetId="10">#REF!</definedName>
    <definedName name="Super" localSheetId="7">#REF!</definedName>
    <definedName name="Super">#REF!</definedName>
  </definedNames>
  <calcPr calcId="191029"/>
  <pivotCaches>
    <pivotCache cacheId="33" r:id="rId15"/>
    <pivotCache cacheId="34" r:id="rId16"/>
    <pivotCache cacheId="35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3" i="91" l="1"/>
  <c r="D43" i="91"/>
  <c r="E43" i="91"/>
  <c r="F43" i="91"/>
  <c r="G43" i="91"/>
  <c r="H43" i="91"/>
  <c r="I43" i="91"/>
  <c r="J43" i="91"/>
  <c r="K43" i="91"/>
  <c r="L43" i="91"/>
  <c r="M43" i="91"/>
  <c r="C44" i="91"/>
  <c r="D44" i="91"/>
  <c r="E44" i="91"/>
  <c r="F44" i="91"/>
  <c r="G44" i="91"/>
  <c r="H44" i="91"/>
  <c r="I44" i="91"/>
  <c r="J44" i="91"/>
  <c r="K44" i="91"/>
  <c r="L44" i="91"/>
  <c r="M44" i="91"/>
  <c r="C45" i="91"/>
  <c r="D45" i="91"/>
  <c r="E45" i="91"/>
  <c r="F45" i="91"/>
  <c r="G45" i="91"/>
  <c r="H45" i="91"/>
  <c r="I45" i="91"/>
  <c r="J45" i="91"/>
  <c r="K45" i="91"/>
  <c r="L45" i="91"/>
  <c r="M45" i="91"/>
  <c r="C46" i="91"/>
  <c r="D46" i="91"/>
  <c r="E46" i="91"/>
  <c r="F46" i="91"/>
  <c r="G46" i="91"/>
  <c r="H46" i="91"/>
  <c r="I46" i="91"/>
  <c r="J46" i="91"/>
  <c r="K46" i="91"/>
  <c r="L46" i="91"/>
  <c r="M46" i="91"/>
  <c r="C47" i="91"/>
  <c r="D47" i="91"/>
  <c r="E47" i="91"/>
  <c r="F47" i="91"/>
  <c r="G47" i="91"/>
  <c r="H47" i="91"/>
  <c r="I47" i="91"/>
  <c r="J47" i="91"/>
  <c r="K47" i="91"/>
  <c r="L47" i="91"/>
  <c r="M47" i="91"/>
  <c r="C48" i="91"/>
  <c r="D48" i="91"/>
  <c r="E48" i="91"/>
  <c r="F48" i="91"/>
  <c r="G48" i="91"/>
  <c r="H48" i="91"/>
  <c r="I48" i="91"/>
  <c r="J48" i="91"/>
  <c r="K48" i="91"/>
  <c r="L48" i="91"/>
  <c r="M48" i="91"/>
  <c r="C49" i="91"/>
  <c r="D49" i="91"/>
  <c r="E49" i="91"/>
  <c r="F49" i="91"/>
  <c r="G49" i="91"/>
  <c r="H49" i="91"/>
  <c r="I49" i="91"/>
  <c r="J49" i="91"/>
  <c r="K49" i="91"/>
  <c r="L49" i="91"/>
  <c r="M49" i="91"/>
  <c r="C50" i="91"/>
  <c r="D50" i="91"/>
  <c r="E50" i="91"/>
  <c r="F50" i="91"/>
  <c r="G50" i="91"/>
  <c r="H50" i="91"/>
  <c r="I50" i="91"/>
  <c r="J50" i="91"/>
  <c r="K50" i="91"/>
  <c r="L50" i="91"/>
  <c r="M50" i="91"/>
  <c r="B44" i="91"/>
  <c r="B45" i="91"/>
  <c r="B46" i="91"/>
  <c r="B47" i="91"/>
  <c r="B48" i="91"/>
  <c r="B49" i="91"/>
  <c r="B50" i="91"/>
  <c r="B43" i="91"/>
  <c r="W7" i="83"/>
  <c r="W6" i="83"/>
  <c r="W8" i="83" s="1"/>
  <c r="L62" i="91"/>
  <c r="P4" i="82" l="1"/>
  <c r="O4" i="82"/>
  <c r="B1" i="94" l="1"/>
  <c r="B1" i="95"/>
  <c r="D15" i="96"/>
  <c r="D14" i="96"/>
  <c r="D13" i="96"/>
  <c r="E13" i="96" s="1"/>
  <c r="D12" i="96"/>
  <c r="D11" i="96"/>
  <c r="D10" i="96"/>
  <c r="C15" i="96"/>
  <c r="C14" i="96"/>
  <c r="C13" i="96"/>
  <c r="C12" i="96"/>
  <c r="C11" i="96"/>
  <c r="C10" i="96"/>
  <c r="C5" i="96"/>
  <c r="C6" i="96" s="1"/>
  <c r="C8" i="96" s="1"/>
  <c r="D5" i="96"/>
  <c r="N13" i="88"/>
  <c r="O13" i="88" s="1"/>
  <c r="N10" i="88"/>
  <c r="O10" i="88" s="1"/>
  <c r="N9" i="88"/>
  <c r="N11" i="88"/>
  <c r="O11" i="88" s="1"/>
  <c r="N8" i="88"/>
  <c r="O8" i="88" s="1"/>
  <c r="N6" i="88"/>
  <c r="O6" i="88" s="1"/>
  <c r="N12" i="88"/>
  <c r="O12" i="88" s="1"/>
  <c r="N7" i="88"/>
  <c r="O7" i="88" s="1"/>
  <c r="J46" i="95"/>
  <c r="D45" i="95"/>
  <c r="D38" i="95"/>
  <c r="D31" i="95"/>
  <c r="D27" i="95"/>
  <c r="D22" i="95"/>
  <c r="D17" i="95"/>
  <c r="D10" i="95"/>
  <c r="J24" i="94"/>
  <c r="D24" i="94"/>
  <c r="B68" i="91"/>
  <c r="C68" i="91"/>
  <c r="D68" i="91"/>
  <c r="E68" i="91"/>
  <c r="F68" i="91"/>
  <c r="G68" i="91"/>
  <c r="H68" i="91"/>
  <c r="I68" i="91"/>
  <c r="J68" i="91"/>
  <c r="K68" i="91"/>
  <c r="L68" i="91"/>
  <c r="M68" i="91"/>
  <c r="O56" i="91"/>
  <c r="O60" i="91"/>
  <c r="P60" i="91" s="1"/>
  <c r="O59" i="91"/>
  <c r="O58" i="91"/>
  <c r="O55" i="91"/>
  <c r="O54" i="91"/>
  <c r="O53" i="91"/>
  <c r="P53" i="91" s="1"/>
  <c r="M70" i="91"/>
  <c r="L70" i="91"/>
  <c r="K70" i="91"/>
  <c r="J70" i="91"/>
  <c r="I70" i="91"/>
  <c r="H70" i="91"/>
  <c r="G70" i="91"/>
  <c r="F70" i="91"/>
  <c r="E70" i="91"/>
  <c r="D70" i="91"/>
  <c r="C70" i="91"/>
  <c r="B70" i="91"/>
  <c r="M69" i="91"/>
  <c r="L69" i="91"/>
  <c r="K69" i="91"/>
  <c r="J69" i="91"/>
  <c r="I69" i="91"/>
  <c r="H69" i="91"/>
  <c r="G69" i="91"/>
  <c r="F69" i="91"/>
  <c r="E69" i="91"/>
  <c r="D69" i="91"/>
  <c r="C69" i="91"/>
  <c r="M67" i="91"/>
  <c r="L67" i="91"/>
  <c r="K67" i="91"/>
  <c r="J67" i="91"/>
  <c r="I67" i="91"/>
  <c r="H67" i="91"/>
  <c r="G67" i="91"/>
  <c r="F67" i="91"/>
  <c r="E67" i="91"/>
  <c r="D67" i="91"/>
  <c r="C67" i="91"/>
  <c r="B67" i="91"/>
  <c r="M66" i="91"/>
  <c r="L66" i="91"/>
  <c r="K66" i="91"/>
  <c r="J66" i="91"/>
  <c r="I66" i="91"/>
  <c r="H66" i="91"/>
  <c r="G66" i="91"/>
  <c r="F66" i="91"/>
  <c r="E66" i="91"/>
  <c r="D66" i="91"/>
  <c r="C66" i="91"/>
  <c r="M65" i="91"/>
  <c r="L65" i="91"/>
  <c r="K65" i="91"/>
  <c r="J65" i="91"/>
  <c r="I65" i="91"/>
  <c r="H65" i="91"/>
  <c r="G65" i="91"/>
  <c r="F65" i="91"/>
  <c r="E65" i="91"/>
  <c r="D65" i="91"/>
  <c r="C65" i="91"/>
  <c r="B65" i="91"/>
  <c r="M64" i="91"/>
  <c r="L64" i="91"/>
  <c r="K64" i="91"/>
  <c r="J64" i="91"/>
  <c r="I64" i="91"/>
  <c r="H64" i="91"/>
  <c r="G64" i="91"/>
  <c r="F64" i="91"/>
  <c r="E64" i="91"/>
  <c r="D64" i="91"/>
  <c r="C64" i="91"/>
  <c r="B64" i="91"/>
  <c r="M63" i="91"/>
  <c r="L63" i="91"/>
  <c r="K63" i="91"/>
  <c r="J63" i="91"/>
  <c r="I63" i="91"/>
  <c r="H63" i="91"/>
  <c r="G63" i="91"/>
  <c r="F63" i="91"/>
  <c r="D63" i="91"/>
  <c r="C63" i="91"/>
  <c r="O40" i="91"/>
  <c r="O39" i="91"/>
  <c r="O38" i="91"/>
  <c r="O37" i="91"/>
  <c r="O36" i="91"/>
  <c r="O35" i="91"/>
  <c r="O34" i="91"/>
  <c r="O33" i="91"/>
  <c r="O23" i="91"/>
  <c r="O30" i="91"/>
  <c r="O29" i="91"/>
  <c r="O28" i="91"/>
  <c r="O27" i="91"/>
  <c r="O26" i="91"/>
  <c r="O25" i="91"/>
  <c r="O24" i="91"/>
  <c r="O20" i="91"/>
  <c r="P20" i="91" s="1"/>
  <c r="O19" i="91"/>
  <c r="O18" i="91"/>
  <c r="O17" i="91"/>
  <c r="O16" i="91"/>
  <c r="O15" i="91"/>
  <c r="O14" i="91"/>
  <c r="O13" i="91"/>
  <c r="P13" i="91" s="1"/>
  <c r="E7257" i="92"/>
  <c r="E7256" i="92"/>
  <c r="E7255" i="92"/>
  <c r="E5382" i="92"/>
  <c r="E5381" i="92"/>
  <c r="E5380" i="92"/>
  <c r="E5324" i="92"/>
  <c r="E5323" i="92"/>
  <c r="E5322" i="92"/>
  <c r="E5205" i="92"/>
  <c r="E5016" i="92"/>
  <c r="E5015" i="92"/>
  <c r="E5014" i="92"/>
  <c r="E4944" i="92"/>
  <c r="E4943" i="92"/>
  <c r="E4942" i="92"/>
  <c r="E4941" i="92"/>
  <c r="E4940" i="92"/>
  <c r="E4821" i="92"/>
  <c r="E4820" i="92"/>
  <c r="E4819" i="92"/>
  <c r="E4818" i="92"/>
  <c r="E4817" i="92"/>
  <c r="E4675" i="92"/>
  <c r="E4674" i="92"/>
  <c r="E4673" i="92"/>
  <c r="E4032" i="92"/>
  <c r="E4031" i="92"/>
  <c r="E4030" i="92"/>
  <c r="E7965" i="92"/>
  <c r="E7950" i="92"/>
  <c r="E7402" i="92"/>
  <c r="E7401" i="92"/>
  <c r="E7400" i="92"/>
  <c r="E7254" i="92"/>
  <c r="E7253" i="92"/>
  <c r="E7252" i="92"/>
  <c r="E7251" i="92"/>
  <c r="E5721" i="92"/>
  <c r="E5379" i="92"/>
  <c r="E5378" i="92"/>
  <c r="E5377" i="92"/>
  <c r="E5376" i="92"/>
  <c r="E5321" i="92"/>
  <c r="E5320" i="92"/>
  <c r="E5319" i="92"/>
  <c r="E5204" i="92"/>
  <c r="E5013" i="92"/>
  <c r="E5012" i="92"/>
  <c r="E5011" i="92"/>
  <c r="E5010" i="92"/>
  <c r="E5009" i="92"/>
  <c r="E5008" i="92"/>
  <c r="E5007" i="92"/>
  <c r="E4939" i="92"/>
  <c r="E4938" i="92"/>
  <c r="E4937" i="92"/>
  <c r="E4936" i="92"/>
  <c r="E4935" i="92"/>
  <c r="E4934" i="92"/>
  <c r="E4933" i="92"/>
  <c r="E4932" i="92"/>
  <c r="E4931" i="92"/>
  <c r="E4930" i="92"/>
  <c r="E4929" i="92"/>
  <c r="E4816" i="92"/>
  <c r="E4815" i="92"/>
  <c r="E4814" i="92"/>
  <c r="E4813" i="92"/>
  <c r="E4812" i="92"/>
  <c r="E4811" i="92"/>
  <c r="E4810" i="92"/>
  <c r="E4809" i="92"/>
  <c r="E4808" i="92"/>
  <c r="E4807" i="92"/>
  <c r="E4806" i="92"/>
  <c r="E4672" i="92"/>
  <c r="E4671" i="92"/>
  <c r="E4670" i="92"/>
  <c r="E4669" i="92"/>
  <c r="E4029" i="92"/>
  <c r="E4028" i="92"/>
  <c r="E4027" i="92"/>
  <c r="E4026" i="92"/>
  <c r="E4025" i="92"/>
  <c r="E4024" i="92"/>
  <c r="E7949" i="92"/>
  <c r="E7948" i="92"/>
  <c r="E7250" i="92"/>
  <c r="E7249" i="92"/>
  <c r="E7248" i="92"/>
  <c r="E7247" i="92"/>
  <c r="E5375" i="92"/>
  <c r="E5374" i="92"/>
  <c r="E5373" i="92"/>
  <c r="E5318" i="92"/>
  <c r="E5317" i="92"/>
  <c r="E5203" i="92"/>
  <c r="E5202" i="92"/>
  <c r="E5006" i="92"/>
  <c r="E5005" i="92"/>
  <c r="E5004" i="92"/>
  <c r="E5003" i="92"/>
  <c r="E4928" i="92"/>
  <c r="E4927" i="92"/>
  <c r="E4926" i="92"/>
  <c r="E4925" i="92"/>
  <c r="E4924" i="92"/>
  <c r="E4923" i="92"/>
  <c r="E4922" i="92"/>
  <c r="E4921" i="92"/>
  <c r="E4920" i="92"/>
  <c r="E4805" i="92"/>
  <c r="E4804" i="92"/>
  <c r="E4803" i="92"/>
  <c r="E4802" i="92"/>
  <c r="E4801" i="92"/>
  <c r="E4800" i="92"/>
  <c r="E4799" i="92"/>
  <c r="E4798" i="92"/>
  <c r="E4797" i="92"/>
  <c r="E4668" i="92"/>
  <c r="E4667" i="92"/>
  <c r="E4023" i="92"/>
  <c r="E4022" i="92"/>
  <c r="E4021" i="92"/>
  <c r="E4020" i="92"/>
  <c r="E7399" i="92"/>
  <c r="E7246" i="92"/>
  <c r="E7245" i="92"/>
  <c r="E7244" i="92"/>
  <c r="E7243" i="92"/>
  <c r="E7242" i="92"/>
  <c r="E5372" i="92"/>
  <c r="E5371" i="92"/>
  <c r="E5370" i="92"/>
  <c r="E5316" i="92"/>
  <c r="E5315" i="92"/>
  <c r="E5314" i="92"/>
  <c r="E5201" i="92"/>
  <c r="E5002" i="92"/>
  <c r="E5001" i="92"/>
  <c r="E5000" i="92"/>
  <c r="E4999" i="92"/>
  <c r="E4998" i="92"/>
  <c r="E4919" i="92"/>
  <c r="E4918" i="92"/>
  <c r="E4917" i="92"/>
  <c r="E4916" i="92"/>
  <c r="E4915" i="92"/>
  <c r="E4914" i="92"/>
  <c r="E4913" i="92"/>
  <c r="E4912" i="92"/>
  <c r="E4911" i="92"/>
  <c r="E4796" i="92"/>
  <c r="E4795" i="92"/>
  <c r="E4794" i="92"/>
  <c r="E4793" i="92"/>
  <c r="E4792" i="92"/>
  <c r="E4791" i="92"/>
  <c r="E4790" i="92"/>
  <c r="E4789" i="92"/>
  <c r="E4788" i="92"/>
  <c r="E4666" i="92"/>
  <c r="E4665" i="92"/>
  <c r="E4019" i="92"/>
  <c r="E4018" i="92"/>
  <c r="E7964" i="92"/>
  <c r="E7963" i="92"/>
  <c r="E7947" i="92"/>
  <c r="E7946" i="92"/>
  <c r="E7398" i="92"/>
  <c r="E7241" i="92"/>
  <c r="E7240" i="92"/>
  <c r="E7239" i="92"/>
  <c r="E7238" i="92"/>
  <c r="E7237" i="92"/>
  <c r="E7236" i="92"/>
  <c r="E7235" i="92"/>
  <c r="E5369" i="92"/>
  <c r="E5368" i="92"/>
  <c r="E5367" i="92"/>
  <c r="E5366" i="92"/>
  <c r="E5313" i="92"/>
  <c r="E5312" i="92"/>
  <c r="E5311" i="92"/>
  <c r="E5310" i="92"/>
  <c r="E5200" i="92"/>
  <c r="E5199" i="92"/>
  <c r="E5198" i="92"/>
  <c r="E4997" i="92"/>
  <c r="E4996" i="92"/>
  <c r="E4995" i="92"/>
  <c r="E4994" i="92"/>
  <c r="E4993" i="92"/>
  <c r="E4992" i="92"/>
  <c r="E4991" i="92"/>
  <c r="E4990" i="92"/>
  <c r="E4989" i="92"/>
  <c r="E4988" i="92"/>
  <c r="E4987" i="92"/>
  <c r="E4986" i="92"/>
  <c r="E4910" i="92"/>
  <c r="E4909" i="92"/>
  <c r="E4908" i="92"/>
  <c r="E4907" i="92"/>
  <c r="E4906" i="92"/>
  <c r="E4905" i="92"/>
  <c r="E4904" i="92"/>
  <c r="E4903" i="92"/>
  <c r="E4902" i="92"/>
  <c r="E4901" i="92"/>
  <c r="E4900" i="92"/>
  <c r="E4899" i="92"/>
  <c r="E4898" i="92"/>
  <c r="E4897" i="92"/>
  <c r="E4787" i="92"/>
  <c r="E4786" i="92"/>
  <c r="E4785" i="92"/>
  <c r="E4784" i="92"/>
  <c r="E4783" i="92"/>
  <c r="E4782" i="92"/>
  <c r="E4781" i="92"/>
  <c r="E4780" i="92"/>
  <c r="E4779" i="92"/>
  <c r="E4778" i="92"/>
  <c r="E4777" i="92"/>
  <c r="E4776" i="92"/>
  <c r="E4775" i="92"/>
  <c r="E4774" i="92"/>
  <c r="E4664" i="92"/>
  <c r="E4663" i="92"/>
  <c r="E4662" i="92"/>
  <c r="E4661" i="92"/>
  <c r="E4017" i="92"/>
  <c r="E4016" i="92"/>
  <c r="E4015" i="92"/>
  <c r="E4014" i="92"/>
  <c r="E7234" i="92"/>
  <c r="E7233" i="92"/>
  <c r="E7232" i="92"/>
  <c r="E5365" i="92"/>
  <c r="E5364" i="92"/>
  <c r="E5363" i="92"/>
  <c r="E5309" i="92"/>
  <c r="E5308" i="92"/>
  <c r="E5307" i="92"/>
  <c r="E4985" i="92"/>
  <c r="E4984" i="92"/>
  <c r="E4983" i="92"/>
  <c r="E4896" i="92"/>
  <c r="E4895" i="92"/>
  <c r="E4894" i="92"/>
  <c r="E4893" i="92"/>
  <c r="E4892" i="92"/>
  <c r="E4891" i="92"/>
  <c r="E4890" i="92"/>
  <c r="E4889" i="92"/>
  <c r="E4888" i="92"/>
  <c r="E4887" i="92"/>
  <c r="E4773" i="92"/>
  <c r="E4772" i="92"/>
  <c r="E4771" i="92"/>
  <c r="E4770" i="92"/>
  <c r="E4769" i="92"/>
  <c r="E4768" i="92"/>
  <c r="E4767" i="92"/>
  <c r="E4766" i="92"/>
  <c r="E4765" i="92"/>
  <c r="E4764" i="92"/>
  <c r="E4660" i="92"/>
  <c r="E4659" i="92"/>
  <c r="E4658" i="92"/>
  <c r="E4013" i="92"/>
  <c r="E4012" i="92"/>
  <c r="E4011" i="92"/>
  <c r="E7397" i="92"/>
  <c r="E7231" i="92"/>
  <c r="E7230" i="92"/>
  <c r="E7229" i="92"/>
  <c r="E7228" i="92"/>
  <c r="E7227" i="92"/>
  <c r="E5362" i="92"/>
  <c r="E5361" i="92"/>
  <c r="E5360" i="92"/>
  <c r="E5359" i="92"/>
  <c r="E5358" i="92"/>
  <c r="E5306" i="92"/>
  <c r="E5305" i="92"/>
  <c r="E5197" i="92"/>
  <c r="E4982" i="92"/>
  <c r="E4981" i="92"/>
  <c r="E4980" i="92"/>
  <c r="E4979" i="92"/>
  <c r="E4978" i="92"/>
  <c r="E4977" i="92"/>
  <c r="E4886" i="92"/>
  <c r="E4885" i="92"/>
  <c r="E4884" i="92"/>
  <c r="E4883" i="92"/>
  <c r="E4882" i="92"/>
  <c r="E4881" i="92"/>
  <c r="E4880" i="92"/>
  <c r="E4879" i="92"/>
  <c r="E4878" i="92"/>
  <c r="E4763" i="92"/>
  <c r="E4762" i="92"/>
  <c r="E4761" i="92"/>
  <c r="E4760" i="92"/>
  <c r="E4759" i="92"/>
  <c r="E4758" i="92"/>
  <c r="E4757" i="92"/>
  <c r="E4756" i="92"/>
  <c r="E4755" i="92"/>
  <c r="E4657" i="92"/>
  <c r="E4656" i="92"/>
  <c r="E4655" i="92"/>
  <c r="E4010" i="92"/>
  <c r="E4009" i="92"/>
  <c r="E4008" i="92"/>
  <c r="E7945" i="92"/>
  <c r="E7226" i="92"/>
  <c r="E7225" i="92"/>
  <c r="E7224" i="92"/>
  <c r="E7223" i="92"/>
  <c r="E5357" i="92"/>
  <c r="E5356" i="92"/>
  <c r="E5355" i="92"/>
  <c r="E5304" i="92"/>
  <c r="E5303" i="92"/>
  <c r="E5302" i="92"/>
  <c r="E5301" i="92"/>
  <c r="E5196" i="92"/>
  <c r="E5195" i="92"/>
  <c r="E4976" i="92"/>
  <c r="E4975" i="92"/>
  <c r="E4974" i="92"/>
  <c r="E4973" i="92"/>
  <c r="E4877" i="92"/>
  <c r="E4876" i="92"/>
  <c r="E4875" i="92"/>
  <c r="E4874" i="92"/>
  <c r="E4873" i="92"/>
  <c r="E4872" i="92"/>
  <c r="E4871" i="92"/>
  <c r="E4754" i="92"/>
  <c r="E4753" i="92"/>
  <c r="E4752" i="92"/>
  <c r="E4751" i="92"/>
  <c r="E4750" i="92"/>
  <c r="E4749" i="92"/>
  <c r="E4748" i="92"/>
  <c r="E4654" i="92"/>
  <c r="E4653" i="92"/>
  <c r="E4007" i="92"/>
  <c r="E4006" i="92"/>
  <c r="E4005" i="92"/>
  <c r="E7944" i="92"/>
  <c r="E7943" i="92"/>
  <c r="E7942" i="92"/>
  <c r="E7438" i="92"/>
  <c r="E7396" i="92"/>
  <c r="E7222" i="92"/>
  <c r="E7221" i="92"/>
  <c r="E7220" i="92"/>
  <c r="E7219" i="92"/>
  <c r="E5354" i="92"/>
  <c r="E5353" i="92"/>
  <c r="E5352" i="92"/>
  <c r="E5351" i="92"/>
  <c r="E5350" i="92"/>
  <c r="E5300" i="92"/>
  <c r="E5299" i="92"/>
  <c r="E5194" i="92"/>
  <c r="E5193" i="92"/>
  <c r="E4972" i="92"/>
  <c r="E4971" i="92"/>
  <c r="E4970" i="92"/>
  <c r="E4969" i="92"/>
  <c r="E4968" i="92"/>
  <c r="E4870" i="92"/>
  <c r="E4869" i="92"/>
  <c r="E4868" i="92"/>
  <c r="E4867" i="92"/>
  <c r="E4866" i="92"/>
  <c r="E4865" i="92"/>
  <c r="E4864" i="92"/>
  <c r="E4863" i="92"/>
  <c r="E4747" i="92"/>
  <c r="E4746" i="92"/>
  <c r="E4745" i="92"/>
  <c r="E4744" i="92"/>
  <c r="E4743" i="92"/>
  <c r="E4742" i="92"/>
  <c r="E4741" i="92"/>
  <c r="E4740" i="92"/>
  <c r="E4652" i="92"/>
  <c r="E4651" i="92"/>
  <c r="E4004" i="92"/>
  <c r="E4003" i="92"/>
  <c r="E4002" i="92"/>
  <c r="E4001" i="92"/>
  <c r="E7941" i="92"/>
  <c r="E7395" i="92"/>
  <c r="E7218" i="92"/>
  <c r="E7217" i="92"/>
  <c r="E7216" i="92"/>
  <c r="E7215" i="92"/>
  <c r="E5349" i="92"/>
  <c r="E5348" i="92"/>
  <c r="E5347" i="92"/>
  <c r="E5298" i="92"/>
  <c r="E5297" i="92"/>
  <c r="E5296" i="92"/>
  <c r="E5192" i="92"/>
  <c r="E4967" i="92"/>
  <c r="E4966" i="92"/>
  <c r="E4965" i="92"/>
  <c r="E4964" i="92"/>
  <c r="E4963" i="92"/>
  <c r="E4962" i="92"/>
  <c r="E4961" i="92"/>
  <c r="E4862" i="92"/>
  <c r="E4861" i="92"/>
  <c r="E4860" i="92"/>
  <c r="E4859" i="92"/>
  <c r="E4858" i="92"/>
  <c r="E4857" i="92"/>
  <c r="E4856" i="92"/>
  <c r="E4855" i="92"/>
  <c r="E4854" i="92"/>
  <c r="E4853" i="92"/>
  <c r="E4852" i="92"/>
  <c r="E4851" i="92"/>
  <c r="E4739" i="92"/>
  <c r="E4738" i="92"/>
  <c r="E4737" i="92"/>
  <c r="E4736" i="92"/>
  <c r="E4735" i="92"/>
  <c r="E4734" i="92"/>
  <c r="E4733" i="92"/>
  <c r="E4732" i="92"/>
  <c r="E4731" i="92"/>
  <c r="E4730" i="92"/>
  <c r="E4729" i="92"/>
  <c r="E4728" i="92"/>
  <c r="E4650" i="92"/>
  <c r="E4649" i="92"/>
  <c r="E4000" i="92"/>
  <c r="E3999" i="92"/>
  <c r="E3998" i="92"/>
  <c r="E7940" i="92"/>
  <c r="E7437" i="92"/>
  <c r="E7394" i="92"/>
  <c r="E7393" i="92"/>
  <c r="E7214" i="92"/>
  <c r="E7213" i="92"/>
  <c r="E7212" i="92"/>
  <c r="E7211" i="92"/>
  <c r="E7210" i="92"/>
  <c r="E7209" i="92"/>
  <c r="E7208" i="92"/>
  <c r="E5346" i="92"/>
  <c r="E5345" i="92"/>
  <c r="E5344" i="92"/>
  <c r="E5343" i="92"/>
  <c r="E5295" i="92"/>
  <c r="E5294" i="92"/>
  <c r="E5293" i="92"/>
  <c r="E5292" i="92"/>
  <c r="E5191" i="92"/>
  <c r="E5190" i="92"/>
  <c r="E4960" i="92"/>
  <c r="E4959" i="92"/>
  <c r="E4958" i="92"/>
  <c r="E4957" i="92"/>
  <c r="E4956" i="92"/>
  <c r="E4955" i="92"/>
  <c r="E4954" i="92"/>
  <c r="E4953" i="92"/>
  <c r="E4850" i="92"/>
  <c r="E4849" i="92"/>
  <c r="E4848" i="92"/>
  <c r="E4847" i="92"/>
  <c r="E4846" i="92"/>
  <c r="E4845" i="92"/>
  <c r="E4844" i="92"/>
  <c r="E4843" i="92"/>
  <c r="E4842" i="92"/>
  <c r="E4841" i="92"/>
  <c r="E4840" i="92"/>
  <c r="E4839" i="92"/>
  <c r="E4727" i="92"/>
  <c r="E4726" i="92"/>
  <c r="E4725" i="92"/>
  <c r="E4724" i="92"/>
  <c r="E4723" i="92"/>
  <c r="E4722" i="92"/>
  <c r="E4721" i="92"/>
  <c r="E4720" i="92"/>
  <c r="E4719" i="92"/>
  <c r="E4718" i="92"/>
  <c r="E4717" i="92"/>
  <c r="E4716" i="92"/>
  <c r="E4648" i="92"/>
  <c r="E4647" i="92"/>
  <c r="E3997" i="92"/>
  <c r="E3996" i="92"/>
  <c r="E3995" i="92"/>
  <c r="E3994" i="92"/>
  <c r="E7939" i="92"/>
  <c r="E7392" i="92"/>
  <c r="E7391" i="92"/>
  <c r="E7390" i="92"/>
  <c r="E7207" i="92"/>
  <c r="E7206" i="92"/>
  <c r="E7205" i="92"/>
  <c r="E7204" i="92"/>
  <c r="E7203" i="92"/>
  <c r="E7202" i="92"/>
  <c r="E5720" i="92"/>
  <c r="E5342" i="92"/>
  <c r="E5341" i="92"/>
  <c r="E5340" i="92"/>
  <c r="E5339" i="92"/>
  <c r="E5338" i="92"/>
  <c r="E5337" i="92"/>
  <c r="E5336" i="92"/>
  <c r="E5291" i="92"/>
  <c r="E5290" i="92"/>
  <c r="E5289" i="92"/>
  <c r="E5189" i="92"/>
  <c r="E5188" i="92"/>
  <c r="E5187" i="92"/>
  <c r="E4952" i="92"/>
  <c r="E4951" i="92"/>
  <c r="E4950" i="92"/>
  <c r="E4949" i="92"/>
  <c r="E4948" i="92"/>
  <c r="E4947" i="92"/>
  <c r="E4946" i="92"/>
  <c r="E4838" i="92"/>
  <c r="E4837" i="92"/>
  <c r="E4836" i="92"/>
  <c r="E4835" i="92"/>
  <c r="E4834" i="92"/>
  <c r="E4833" i="92"/>
  <c r="E4832" i="92"/>
  <c r="E4831" i="92"/>
  <c r="E4830" i="92"/>
  <c r="E4829" i="92"/>
  <c r="E4715" i="92"/>
  <c r="E4714" i="92"/>
  <c r="E4713" i="92"/>
  <c r="E4712" i="92"/>
  <c r="E4711" i="92"/>
  <c r="E4710" i="92"/>
  <c r="E4709" i="92"/>
  <c r="E4708" i="92"/>
  <c r="E4707" i="92"/>
  <c r="E4706" i="92"/>
  <c r="E4646" i="92"/>
  <c r="E4645" i="92"/>
  <c r="E4644" i="92"/>
  <c r="E3993" i="92"/>
  <c r="E3992" i="92"/>
  <c r="E3991" i="92"/>
  <c r="O10" i="91"/>
  <c r="O9" i="91"/>
  <c r="O8" i="91"/>
  <c r="O7" i="91"/>
  <c r="O6" i="91"/>
  <c r="O5" i="91"/>
  <c r="O4" i="91"/>
  <c r="O3" i="91"/>
  <c r="M13" i="83"/>
  <c r="L13" i="83"/>
  <c r="K13" i="83"/>
  <c r="J13" i="83"/>
  <c r="I13" i="83"/>
  <c r="H13" i="83"/>
  <c r="G13" i="83"/>
  <c r="F13" i="83"/>
  <c r="E13" i="83"/>
  <c r="D13" i="83"/>
  <c r="C13" i="83"/>
  <c r="B13" i="83"/>
  <c r="M12" i="83"/>
  <c r="L12" i="83"/>
  <c r="K12" i="83"/>
  <c r="J12" i="83"/>
  <c r="I12" i="83"/>
  <c r="H12" i="83"/>
  <c r="G12" i="83"/>
  <c r="F12" i="83"/>
  <c r="E12" i="83"/>
  <c r="D12" i="83"/>
  <c r="C12" i="83"/>
  <c r="B12" i="83"/>
  <c r="M11" i="83"/>
  <c r="L11" i="83"/>
  <c r="K11" i="83"/>
  <c r="J11" i="83"/>
  <c r="I11" i="83"/>
  <c r="H11" i="83"/>
  <c r="G11" i="83"/>
  <c r="F11" i="83"/>
  <c r="E11" i="83"/>
  <c r="D11" i="83"/>
  <c r="C11" i="83"/>
  <c r="B11" i="83"/>
  <c r="M10" i="83"/>
  <c r="L10" i="83"/>
  <c r="K10" i="83"/>
  <c r="J10" i="83"/>
  <c r="I10" i="83"/>
  <c r="H10" i="83"/>
  <c r="G10" i="83"/>
  <c r="F10" i="83"/>
  <c r="E10" i="83"/>
  <c r="D10" i="83"/>
  <c r="C10" i="83"/>
  <c r="B10" i="83"/>
  <c r="M9" i="83"/>
  <c r="L9" i="83"/>
  <c r="K9" i="83"/>
  <c r="J9" i="83"/>
  <c r="I9" i="83"/>
  <c r="H9" i="83"/>
  <c r="G9" i="83"/>
  <c r="F9" i="83"/>
  <c r="E9" i="83"/>
  <c r="D9" i="83"/>
  <c r="C9" i="83"/>
  <c r="B9" i="83"/>
  <c r="M8" i="83"/>
  <c r="L8" i="83"/>
  <c r="K8" i="83"/>
  <c r="J8" i="83"/>
  <c r="I8" i="83"/>
  <c r="H8" i="83"/>
  <c r="G8" i="83"/>
  <c r="F8" i="83"/>
  <c r="E8" i="83"/>
  <c r="D8" i="83"/>
  <c r="C8" i="83"/>
  <c r="B8" i="83"/>
  <c r="M7" i="83"/>
  <c r="L7" i="83"/>
  <c r="K7" i="83"/>
  <c r="J7" i="83"/>
  <c r="I7" i="83"/>
  <c r="H7" i="83"/>
  <c r="G7" i="83"/>
  <c r="F7" i="83"/>
  <c r="E7" i="83"/>
  <c r="D7" i="83"/>
  <c r="C7" i="83"/>
  <c r="B7" i="83"/>
  <c r="M6" i="83"/>
  <c r="L6" i="83"/>
  <c r="K6" i="83"/>
  <c r="J6" i="83"/>
  <c r="I6" i="83"/>
  <c r="H6" i="83"/>
  <c r="G6" i="83"/>
  <c r="F6" i="83"/>
  <c r="E6" i="83"/>
  <c r="D6" i="83"/>
  <c r="C6" i="83"/>
  <c r="B6" i="83"/>
  <c r="M5" i="83"/>
  <c r="L5" i="83"/>
  <c r="K5" i="83"/>
  <c r="J5" i="83"/>
  <c r="I5" i="83"/>
  <c r="H5" i="83"/>
  <c r="G5" i="83"/>
  <c r="F5" i="83"/>
  <c r="E5" i="83"/>
  <c r="D5" i="83"/>
  <c r="C5" i="83"/>
  <c r="B5" i="83"/>
  <c r="O67" i="91" l="1"/>
  <c r="O47" i="91"/>
  <c r="O43" i="91"/>
  <c r="O68" i="91"/>
  <c r="O70" i="91"/>
  <c r="I71" i="91"/>
  <c r="I73" i="91" s="1"/>
  <c r="I75" i="91" s="1"/>
  <c r="C71" i="91"/>
  <c r="C73" i="91" s="1"/>
  <c r="C75" i="91" s="1"/>
  <c r="D71" i="91"/>
  <c r="D73" i="91" s="1"/>
  <c r="D75" i="91" s="1"/>
  <c r="L71" i="91"/>
  <c r="L73" i="91" s="1"/>
  <c r="L75" i="91" s="1"/>
  <c r="M71" i="91"/>
  <c r="M73" i="91" s="1"/>
  <c r="M75" i="91" s="1"/>
  <c r="K71" i="91"/>
  <c r="K73" i="91" s="1"/>
  <c r="K75" i="91" s="1"/>
  <c r="O49" i="91"/>
  <c r="O50" i="91"/>
  <c r="B69" i="91"/>
  <c r="O69" i="91" s="1"/>
  <c r="G71" i="91"/>
  <c r="G73" i="91" s="1"/>
  <c r="G75" i="91" s="1"/>
  <c r="J71" i="91"/>
  <c r="J73" i="91" s="1"/>
  <c r="J75" i="91" s="1"/>
  <c r="H71" i="91"/>
  <c r="H73" i="91" s="1"/>
  <c r="H75" i="91" s="1"/>
  <c r="O64" i="91"/>
  <c r="E63" i="91"/>
  <c r="E71" i="91" s="1"/>
  <c r="E73" i="91" s="1"/>
  <c r="E75" i="91" s="1"/>
  <c r="O44" i="91"/>
  <c r="O46" i="91"/>
  <c r="O65" i="91"/>
  <c r="B66" i="91"/>
  <c r="O66" i="91" s="1"/>
  <c r="O45" i="91"/>
  <c r="F71" i="91"/>
  <c r="F73" i="91" s="1"/>
  <c r="F75" i="91" s="1"/>
  <c r="C39" i="95"/>
  <c r="E39" i="95" s="1"/>
  <c r="I17" i="95"/>
  <c r="K17" i="95" s="1"/>
  <c r="J10" i="96" s="1"/>
  <c r="B63" i="91"/>
  <c r="I16" i="94"/>
  <c r="K16" i="94" s="1"/>
  <c r="C2" i="94"/>
  <c r="F23" i="94"/>
  <c r="C21" i="94"/>
  <c r="I23" i="94"/>
  <c r="K23" i="94" s="1"/>
  <c r="F16" i="94"/>
  <c r="C28" i="95"/>
  <c r="E28" i="95" s="1"/>
  <c r="C32" i="95"/>
  <c r="E32" i="95" s="1"/>
  <c r="I10" i="95"/>
  <c r="K10" i="95" s="1"/>
  <c r="C4" i="95"/>
  <c r="F17" i="95"/>
  <c r="I10" i="96" s="1"/>
  <c r="C8" i="95"/>
  <c r="E8" i="95" s="1"/>
  <c r="F22" i="95"/>
  <c r="I11" i="96" s="1"/>
  <c r="I45" i="95"/>
  <c r="K45" i="95" s="1"/>
  <c r="F10" i="95"/>
  <c r="C11" i="95"/>
  <c r="E11" i="95" s="1"/>
  <c r="F27" i="95"/>
  <c r="I12" i="96" s="1"/>
  <c r="I38" i="95"/>
  <c r="K38" i="95" s="1"/>
  <c r="F31" i="95"/>
  <c r="I15" i="96" s="1"/>
  <c r="C18" i="95"/>
  <c r="E18" i="95" s="1"/>
  <c r="F38" i="95"/>
  <c r="I27" i="95"/>
  <c r="K27" i="95" s="1"/>
  <c r="C15" i="95"/>
  <c r="E15" i="95" s="1"/>
  <c r="I31" i="95"/>
  <c r="K31" i="95" s="1"/>
  <c r="C23" i="95"/>
  <c r="E23" i="95" s="1"/>
  <c r="F45" i="95"/>
  <c r="I14" i="96" s="1"/>
  <c r="I22" i="95"/>
  <c r="K22" i="95" s="1"/>
  <c r="C36" i="95"/>
  <c r="E36" i="95" s="1"/>
  <c r="C43" i="95"/>
  <c r="E43" i="95" s="1"/>
  <c r="D6" i="96"/>
  <c r="D8" i="96" s="1"/>
  <c r="D18" i="83"/>
  <c r="F18" i="83"/>
  <c r="G18" i="83"/>
  <c r="E18" i="83"/>
  <c r="H18" i="83"/>
  <c r="I18" i="83"/>
  <c r="J18" i="83"/>
  <c r="L18" i="83"/>
  <c r="M18" i="83"/>
  <c r="K18" i="83"/>
  <c r="B18" i="83"/>
  <c r="C18" i="83"/>
  <c r="N14" i="88"/>
  <c r="O9" i="88"/>
  <c r="O14" i="88" s="1"/>
  <c r="D46" i="95"/>
  <c r="C24" i="95"/>
  <c r="E24" i="95" s="1"/>
  <c r="C19" i="95"/>
  <c r="E19" i="95" s="1"/>
  <c r="C16" i="95"/>
  <c r="E16" i="95" s="1"/>
  <c r="C25" i="95"/>
  <c r="E25" i="95" s="1"/>
  <c r="C30" i="95"/>
  <c r="E30" i="95" s="1"/>
  <c r="C29" i="95"/>
  <c r="E29" i="95" s="1"/>
  <c r="C26" i="95"/>
  <c r="E26" i="95" s="1"/>
  <c r="C20" i="95"/>
  <c r="E20" i="95" s="1"/>
  <c r="C44" i="95"/>
  <c r="E44" i="95" s="1"/>
  <c r="C6" i="95"/>
  <c r="E6" i="95" s="1"/>
  <c r="C37" i="95"/>
  <c r="E37" i="95" s="1"/>
  <c r="C13" i="94"/>
  <c r="E13" i="94" s="1"/>
  <c r="C15" i="94"/>
  <c r="E15" i="94" s="1"/>
  <c r="C7" i="95"/>
  <c r="E7" i="95" s="1"/>
  <c r="C21" i="95"/>
  <c r="E21" i="95" s="1"/>
  <c r="C18" i="94"/>
  <c r="E18" i="94" s="1"/>
  <c r="C33" i="95"/>
  <c r="E33" i="95" s="1"/>
  <c r="C19" i="94"/>
  <c r="C9" i="95"/>
  <c r="E9" i="95" s="1"/>
  <c r="C34" i="95"/>
  <c r="E34" i="95" s="1"/>
  <c r="C20" i="94"/>
  <c r="C35" i="95"/>
  <c r="E35" i="95" s="1"/>
  <c r="C22" i="94"/>
  <c r="C12" i="95"/>
  <c r="E12" i="95" s="1"/>
  <c r="C10" i="94"/>
  <c r="E10" i="94" s="1"/>
  <c r="C13" i="95"/>
  <c r="E13" i="95" s="1"/>
  <c r="C14" i="94"/>
  <c r="E14" i="94" s="1"/>
  <c r="C14" i="95"/>
  <c r="E14" i="95" s="1"/>
  <c r="C17" i="94"/>
  <c r="E17" i="94" s="1"/>
  <c r="C40" i="95"/>
  <c r="E40" i="95" s="1"/>
  <c r="C41" i="95"/>
  <c r="E41" i="95" s="1"/>
  <c r="C11" i="94"/>
  <c r="E11" i="94" s="1"/>
  <c r="C42" i="95"/>
  <c r="E42" i="95" s="1"/>
  <c r="C12" i="94"/>
  <c r="E12" i="94" s="1"/>
  <c r="C5" i="95"/>
  <c r="E5" i="95" s="1"/>
  <c r="P61" i="91"/>
  <c r="Q53" i="91" s="1"/>
  <c r="P21" i="91"/>
  <c r="Q20" i="91" s="1"/>
  <c r="O21" i="91"/>
  <c r="O48" i="91"/>
  <c r="O61" i="91"/>
  <c r="O41" i="91"/>
  <c r="O31" i="91"/>
  <c r="O11" i="91"/>
  <c r="O8" i="83"/>
  <c r="P14" i="83"/>
  <c r="Q60" i="91" l="1"/>
  <c r="O51" i="91"/>
  <c r="F24" i="94"/>
  <c r="O63" i="91"/>
  <c r="O71" i="91" s="1"/>
  <c r="O74" i="91" s="1"/>
  <c r="B71" i="91"/>
  <c r="B73" i="91" s="1"/>
  <c r="B75" i="91" s="1"/>
  <c r="C3" i="94"/>
  <c r="C4" i="94" s="1"/>
  <c r="B5" i="94"/>
  <c r="B4" i="94"/>
  <c r="B3" i="94"/>
  <c r="A7" i="94"/>
  <c r="B6" i="94"/>
  <c r="K24" i="94"/>
  <c r="I24" i="94"/>
  <c r="K10" i="96"/>
  <c r="J11" i="96"/>
  <c r="K11" i="96" s="1"/>
  <c r="J15" i="96"/>
  <c r="K15" i="96" s="1"/>
  <c r="F46" i="95"/>
  <c r="K46" i="95"/>
  <c r="J14" i="96"/>
  <c r="K14" i="96" s="1"/>
  <c r="J12" i="96"/>
  <c r="K12" i="96" s="1"/>
  <c r="I46" i="95"/>
  <c r="E27" i="95"/>
  <c r="G27" i="95" s="1"/>
  <c r="M27" i="95" s="1"/>
  <c r="E12" i="96" s="1"/>
  <c r="C27" i="95"/>
  <c r="E38" i="95"/>
  <c r="G38" i="95" s="1"/>
  <c r="E45" i="95"/>
  <c r="G45" i="95" s="1"/>
  <c r="M45" i="95" s="1"/>
  <c r="E14" i="96" s="1"/>
  <c r="C38" i="95"/>
  <c r="C17" i="95"/>
  <c r="C31" i="95"/>
  <c r="C45" i="95"/>
  <c r="E31" i="95"/>
  <c r="G31" i="95" s="1"/>
  <c r="M31" i="95" s="1"/>
  <c r="E15" i="96" s="1"/>
  <c r="E17" i="95"/>
  <c r="C10" i="95"/>
  <c r="E22" i="95"/>
  <c r="G22" i="95" s="1"/>
  <c r="M22" i="95" s="1"/>
  <c r="E11" i="96" s="1"/>
  <c r="C22" i="95"/>
  <c r="E4" i="95"/>
  <c r="E10" i="95" s="1"/>
  <c r="G10" i="95" s="1"/>
  <c r="C16" i="94"/>
  <c r="Q13" i="91"/>
  <c r="Q21" i="91" s="1"/>
  <c r="Q61" i="91"/>
  <c r="O2" i="83"/>
  <c r="L16" i="83"/>
  <c r="J16" i="83"/>
  <c r="H12" i="96" l="1"/>
  <c r="L12" i="96" s="1"/>
  <c r="C5" i="94"/>
  <c r="H14" i="96"/>
  <c r="L14" i="96" s="1"/>
  <c r="H15" i="96"/>
  <c r="L15" i="96" s="1"/>
  <c r="G17" i="95"/>
  <c r="M17" i="95" s="1"/>
  <c r="E10" i="96" s="1"/>
  <c r="H10" i="96"/>
  <c r="L10" i="96" s="1"/>
  <c r="H11" i="96"/>
  <c r="L11" i="96" s="1"/>
  <c r="C46" i="95"/>
  <c r="E21" i="94"/>
  <c r="E19" i="94"/>
  <c r="E22" i="94"/>
  <c r="E46" i="95"/>
  <c r="E16" i="83"/>
  <c r="I16" i="83"/>
  <c r="K16" i="83"/>
  <c r="H16" i="83"/>
  <c r="B16" i="83"/>
  <c r="C22" i="83"/>
  <c r="G16" i="83"/>
  <c r="M17" i="83"/>
  <c r="D16" i="83"/>
  <c r="F16" i="83"/>
  <c r="M20" i="83"/>
  <c r="B17" i="83"/>
  <c r="B19" i="83"/>
  <c r="B20" i="83"/>
  <c r="B21" i="83"/>
  <c r="B22" i="83"/>
  <c r="B23" i="83"/>
  <c r="C23" i="83"/>
  <c r="O5" i="83"/>
  <c r="M16" i="83"/>
  <c r="D17" i="83"/>
  <c r="D19" i="83"/>
  <c r="D20" i="83"/>
  <c r="D21" i="83"/>
  <c r="D22" i="83"/>
  <c r="D23" i="83"/>
  <c r="O6" i="83"/>
  <c r="C16" i="83"/>
  <c r="E17" i="83"/>
  <c r="E19" i="83"/>
  <c r="E20" i="83"/>
  <c r="E21" i="83"/>
  <c r="E22" i="83"/>
  <c r="E23" i="83"/>
  <c r="O7" i="83"/>
  <c r="F17" i="83"/>
  <c r="F19" i="83"/>
  <c r="F20" i="83"/>
  <c r="F21" i="83"/>
  <c r="F22" i="83"/>
  <c r="F23" i="83"/>
  <c r="O9" i="83"/>
  <c r="C19" i="83"/>
  <c r="G17" i="83"/>
  <c r="G19" i="83"/>
  <c r="G20" i="83"/>
  <c r="G21" i="83"/>
  <c r="G22" i="83"/>
  <c r="G23" i="83"/>
  <c r="O10" i="83"/>
  <c r="C17" i="83"/>
  <c r="C21" i="83"/>
  <c r="H17" i="83"/>
  <c r="H19" i="83"/>
  <c r="H20" i="83"/>
  <c r="H21" i="83"/>
  <c r="H22" i="83"/>
  <c r="H23" i="83"/>
  <c r="O11" i="83"/>
  <c r="I17" i="83"/>
  <c r="I19" i="83"/>
  <c r="I20" i="83"/>
  <c r="I21" i="83"/>
  <c r="I22" i="83"/>
  <c r="I23" i="83"/>
  <c r="O12" i="83"/>
  <c r="J17" i="83"/>
  <c r="J19" i="83"/>
  <c r="J20" i="83"/>
  <c r="J21" i="83"/>
  <c r="J22" i="83"/>
  <c r="J23" i="83"/>
  <c r="O13" i="83"/>
  <c r="C20" i="83"/>
  <c r="K17" i="83"/>
  <c r="K19" i="83"/>
  <c r="K20" i="83"/>
  <c r="K21" i="83"/>
  <c r="K22" i="83"/>
  <c r="K23" i="83"/>
  <c r="L17" i="83"/>
  <c r="L19" i="83"/>
  <c r="L20" i="83"/>
  <c r="L21" i="83"/>
  <c r="L22" i="83"/>
  <c r="L23" i="83"/>
  <c r="M19" i="83"/>
  <c r="M21" i="83"/>
  <c r="M22" i="83"/>
  <c r="M23" i="83"/>
  <c r="G46" i="95" l="1"/>
  <c r="E20" i="94"/>
  <c r="C23" i="94"/>
  <c r="C6" i="94" s="1"/>
  <c r="F24" i="83"/>
  <c r="M24" i="83"/>
  <c r="L24" i="83"/>
  <c r="J24" i="83"/>
  <c r="G24" i="83"/>
  <c r="D24" i="83"/>
  <c r="C24" i="83"/>
  <c r="O24" i="83"/>
  <c r="B24" i="83"/>
  <c r="H24" i="83"/>
  <c r="K24" i="83"/>
  <c r="I24" i="83"/>
  <c r="E24" i="83"/>
  <c r="O14" i="83"/>
  <c r="C24" i="94" l="1"/>
  <c r="E24" i="94" s="1"/>
  <c r="G24" i="94" s="1"/>
  <c r="C7" i="94"/>
  <c r="D1" i="94" l="1"/>
  <c r="M24" i="94" l="1"/>
  <c r="E8" i="96" s="1"/>
  <c r="M9" i="94"/>
  <c r="I8" i="96" l="1"/>
  <c r="J8" i="96"/>
  <c r="H8" i="96"/>
  <c r="K8" i="96" l="1"/>
  <c r="L8" i="96" s="1"/>
  <c r="M38" i="95"/>
  <c r="E5" i="96" s="1"/>
  <c r="M10" i="95"/>
  <c r="E6" i="96" s="1"/>
  <c r="J6" i="96" l="1"/>
  <c r="I6" i="96"/>
  <c r="I5" i="96"/>
  <c r="H5" i="96"/>
  <c r="H6" i="96" s="1"/>
  <c r="J5" i="96"/>
  <c r="K5" i="96" l="1"/>
  <c r="L5" i="96" s="1"/>
  <c r="K6" i="96"/>
  <c r="L6" i="96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This connection is used by Excel for communication between the workbook and embedded PowerPivot data, and should not be manually edited or deleted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<sst xmlns="http://schemas.openxmlformats.org/spreadsheetml/2006/main" count="41104" uniqueCount="430">
  <si>
    <t>Unit</t>
  </si>
  <si>
    <t>Account</t>
  </si>
  <si>
    <t>Descr</t>
  </si>
  <si>
    <t>Sum Total Amt</t>
  </si>
  <si>
    <t>Category</t>
  </si>
  <si>
    <t>Classified</t>
  </si>
  <si>
    <t>UWEAU</t>
  </si>
  <si>
    <t>UWGBY</t>
  </si>
  <si>
    <t>UWLAC</t>
  </si>
  <si>
    <t>UWOSH</t>
  </si>
  <si>
    <t>UWPKS</t>
  </si>
  <si>
    <t>UWPLT</t>
  </si>
  <si>
    <t>UWRVF</t>
  </si>
  <si>
    <t>UWSTO</t>
  </si>
  <si>
    <t>UWSTP</t>
  </si>
  <si>
    <t>UWSUP</t>
  </si>
  <si>
    <t>UWSYS</t>
  </si>
  <si>
    <t>UWWTW</t>
  </si>
  <si>
    <t>LTE</t>
  </si>
  <si>
    <t>Unclassified</t>
  </si>
  <si>
    <t>Grad Asst</t>
  </si>
  <si>
    <t>Res Assoc</t>
  </si>
  <si>
    <t>Ad Hoc</t>
  </si>
  <si>
    <t>Income Continuation</t>
  </si>
  <si>
    <t>Retirement</t>
  </si>
  <si>
    <t>Year</t>
  </si>
  <si>
    <t>Faculty - Annual</t>
  </si>
  <si>
    <t>Faculty - Academic</t>
  </si>
  <si>
    <t>Faculty - Summer</t>
  </si>
  <si>
    <t>Faculty - Lump Sum</t>
  </si>
  <si>
    <t>Academic Staff - Annual</t>
  </si>
  <si>
    <t>Academic Staff - Academic</t>
  </si>
  <si>
    <t>Academic Staff - Summer</t>
  </si>
  <si>
    <t>Academic Staff - Lump Sum</t>
  </si>
  <si>
    <t>Postgrad Trainee - Annual</t>
  </si>
  <si>
    <t>Research Associate - Annual</t>
  </si>
  <si>
    <t>Project/Program Assist-Annual</t>
  </si>
  <si>
    <t>Project/Program Asst-Academic</t>
  </si>
  <si>
    <t>Project/Program Assist-Summer</t>
  </si>
  <si>
    <t>Project/Program Asst-Lump Sum</t>
  </si>
  <si>
    <t>Research Assistant-Annual</t>
  </si>
  <si>
    <t>LTE - Hourly</t>
  </si>
  <si>
    <t>LTE - Lump</t>
  </si>
  <si>
    <t>LTE - Overtime</t>
  </si>
  <si>
    <t>Work Study - Hourly</t>
  </si>
  <si>
    <t>Fund</t>
  </si>
  <si>
    <t>Students</t>
  </si>
  <si>
    <t>Medicare</t>
  </si>
  <si>
    <t>Social Security</t>
  </si>
  <si>
    <t>Job Class</t>
  </si>
  <si>
    <t>Fringe Benefit</t>
  </si>
  <si>
    <t>Research Assoc</t>
  </si>
  <si>
    <t>Health Insurance</t>
  </si>
  <si>
    <t>Life Insurance</t>
  </si>
  <si>
    <t>Proj Teach/Research</t>
  </si>
  <si>
    <t>Campus Code:</t>
  </si>
  <si>
    <t>LTE Differential</t>
  </si>
  <si>
    <t>Salary Default</t>
  </si>
  <si>
    <t>Research Assistant-Academic</t>
  </si>
  <si>
    <t>Grand Total</t>
  </si>
  <si>
    <t>UnderGrad Intern--Lump Sum</t>
  </si>
  <si>
    <t>1772</t>
  </si>
  <si>
    <t>1771</t>
  </si>
  <si>
    <t>1531</t>
  </si>
  <si>
    <t>1533</t>
  </si>
  <si>
    <t>1002</t>
  </si>
  <si>
    <t>1055</t>
  </si>
  <si>
    <t>1001</t>
  </si>
  <si>
    <t>1005</t>
  </si>
  <si>
    <t>1051</t>
  </si>
  <si>
    <t>1773</t>
  </si>
  <si>
    <t>1601</t>
  </si>
  <si>
    <t>1076</t>
  </si>
  <si>
    <t>Fee Grader/Ad Hoc Program Specialist</t>
  </si>
  <si>
    <t>1643</t>
  </si>
  <si>
    <t>1052</t>
  </si>
  <si>
    <t>1211</t>
  </si>
  <si>
    <t>1781</t>
  </si>
  <si>
    <t>1003</t>
  </si>
  <si>
    <t>1000</t>
  </si>
  <si>
    <t>1161</t>
  </si>
  <si>
    <t>1151</t>
  </si>
  <si>
    <t>1543</t>
  </si>
  <si>
    <t>1541</t>
  </si>
  <si>
    <t>1212</t>
  </si>
  <si>
    <t>1053</t>
  </si>
  <si>
    <t>1603</t>
  </si>
  <si>
    <t>1215</t>
  </si>
  <si>
    <t>1213</t>
  </si>
  <si>
    <t>1231</t>
  </si>
  <si>
    <t>1542</t>
  </si>
  <si>
    <t>1532</t>
  </si>
  <si>
    <t>1602</t>
  </si>
  <si>
    <t>1235</t>
  </si>
  <si>
    <t>Research Assistant-Lump Sum</t>
  </si>
  <si>
    <t>1537</t>
  </si>
  <si>
    <t>1325</t>
  </si>
  <si>
    <t>Fiscal Year</t>
  </si>
  <si>
    <t>Business Unit</t>
  </si>
  <si>
    <t>Amount</t>
  </si>
  <si>
    <t>Account Description</t>
  </si>
  <si>
    <t>Empl Category Common Desc</t>
  </si>
  <si>
    <t>Post Doc Fellows</t>
  </si>
  <si>
    <t>Post Doc</t>
  </si>
  <si>
    <t>Input by Campus</t>
  </si>
  <si>
    <t>Teaching Assistant-Lump Sum</t>
  </si>
  <si>
    <t>University Staff - Hourly</t>
  </si>
  <si>
    <t>University Staff Project - Hourly</t>
  </si>
  <si>
    <t>University Staff - Overtime</t>
  </si>
  <si>
    <t>University Staff Project - Overtime</t>
  </si>
  <si>
    <t>University Staff - Differential</t>
  </si>
  <si>
    <t>University Staff - Lump Sum</t>
  </si>
  <si>
    <t>Univ Staff - 5th Week Vacation</t>
  </si>
  <si>
    <t>UnderGrad Intern--Annual</t>
  </si>
  <si>
    <t>Sfs Account Code</t>
  </si>
  <si>
    <t>Acad Staff-Term Lv-Lump Sum</t>
  </si>
  <si>
    <t>- The Classified rate is greater than 70%; or</t>
  </si>
  <si>
    <t>- The Classified rate is greater than the Unclassified rate</t>
  </si>
  <si>
    <t>Teaching Assistant-Academic</t>
  </si>
  <si>
    <t>Academic Staff - Overtime</t>
  </si>
  <si>
    <t>Postgrad Trainee - Hourly</t>
  </si>
  <si>
    <t>Rate Floor/Ceiling:</t>
  </si>
  <si>
    <t>Use 2 prior years' average as base. (Data analysis shows that projection not likely to produce more accurate rates)</t>
  </si>
  <si>
    <t>Institutions are encouraged to consider a combined Unclassified/Classified rate when Classified pool total salary is less than $100,000, the Unclasified pool salary is greater than $500,000, AND either of the following is true:</t>
  </si>
  <si>
    <t>Tool calculations are limited to +/- 2% of published rate for prior year. Institutions can choose to change rates by more than this where the data support such changes.</t>
  </si>
  <si>
    <t>Tool rates are rounded to the nearest percentage point.</t>
  </si>
  <si>
    <t>If a non-student category fringe rate calculation is not more than 7.65%, returns either the prior year published rate or 8%.</t>
  </si>
  <si>
    <t>1154</t>
  </si>
  <si>
    <t>1222</t>
  </si>
  <si>
    <t>1225</t>
  </si>
  <si>
    <t>1232</t>
  </si>
  <si>
    <t>1321</t>
  </si>
  <si>
    <t>1326</t>
  </si>
  <si>
    <t>UndergGrad Intern û Overtime</t>
  </si>
  <si>
    <t>1156</t>
  </si>
  <si>
    <t>Postgrad Trainee û Overtime</t>
  </si>
  <si>
    <t>1056</t>
  </si>
  <si>
    <t>1057</t>
  </si>
  <si>
    <t>Health insurance</t>
  </si>
  <si>
    <t>Ignore worker's compensation and unemployment in calculation - very small impact on rates. Will let these components flow through the over(under) calculation</t>
  </si>
  <si>
    <t>Total Estimated Fringes</t>
  </si>
  <si>
    <t>Campus Adjustments
(as needed)</t>
  </si>
  <si>
    <t>Total Estimated Salaries</t>
  </si>
  <si>
    <t>Estimated Salaries</t>
  </si>
  <si>
    <t>Estimated Fringes</t>
  </si>
  <si>
    <t>Classified Total</t>
  </si>
  <si>
    <t>LTE Total</t>
  </si>
  <si>
    <t>Research Assoc Total</t>
  </si>
  <si>
    <t>Student Total</t>
  </si>
  <si>
    <t>Unclassified Total</t>
  </si>
  <si>
    <t>Ad Hoc Total</t>
  </si>
  <si>
    <t>Preliminary Rate</t>
  </si>
  <si>
    <t>- or -</t>
  </si>
  <si>
    <t>Combined</t>
  </si>
  <si>
    <t>Additional Analysis Points</t>
  </si>
  <si>
    <t>Business Unit (UWXXX)</t>
  </si>
  <si>
    <t>Campus Adjustments
(if needed)</t>
  </si>
  <si>
    <t>Students - Hourly</t>
  </si>
  <si>
    <t>Students - Lump Sum</t>
  </si>
  <si>
    <t>Students - Overtime</t>
  </si>
  <si>
    <t>Was combo Unclass/Class used in prior year?</t>
  </si>
  <si>
    <t>Allocated Fringes</t>
  </si>
  <si>
    <t>TL-UNC0002</t>
  </si>
  <si>
    <t>TL-UNC0003</t>
  </si>
  <si>
    <t>TL-CLA0001</t>
  </si>
  <si>
    <t>FX-GRD0001</t>
  </si>
  <si>
    <t>FX-ADH0001</t>
  </si>
  <si>
    <t>FX-STU0001</t>
  </si>
  <si>
    <t>FX-LTE0001</t>
  </si>
  <si>
    <t>FX-RES0001</t>
  </si>
  <si>
    <t>FX-CLA0001</t>
  </si>
  <si>
    <t>FX-UNC0001</t>
  </si>
  <si>
    <t>TL-UNC0001</t>
  </si>
  <si>
    <t>FX-UDG0001</t>
  </si>
  <si>
    <t>FX-UNC0002</t>
  </si>
  <si>
    <t>TL-UNC0005</t>
  </si>
  <si>
    <t>TL-UNC0006</t>
  </si>
  <si>
    <t>FX-LTE0002</t>
  </si>
  <si>
    <t>FX-STU0002</t>
  </si>
  <si>
    <t>FX-CLA0002</t>
  </si>
  <si>
    <t>FB-RAS0001</t>
  </si>
  <si>
    <t>FX-RAS0001</t>
  </si>
  <si>
    <t>FX-GRA0001</t>
  </si>
  <si>
    <t>FX-GA00001</t>
  </si>
  <si>
    <t>TL-UNC0004</t>
  </si>
  <si>
    <t>TL-CLA0002</t>
  </si>
  <si>
    <t>TL-CLA0003</t>
  </si>
  <si>
    <t>TLUNCL0003</t>
  </si>
  <si>
    <t>TLCLAS0001</t>
  </si>
  <si>
    <t>TLUNCL0002</t>
  </si>
  <si>
    <t>TLUNCL0001</t>
  </si>
  <si>
    <t>FXSTUD0001</t>
  </si>
  <si>
    <t>FXSTUD0002</t>
  </si>
  <si>
    <t>FXLTE00001</t>
  </si>
  <si>
    <t>FXGRAD0001</t>
  </si>
  <si>
    <t>FXUNCL0001</t>
  </si>
  <si>
    <t>FXCLAS0001</t>
  </si>
  <si>
    <t>FXUNCL0002</t>
  </si>
  <si>
    <t>FXUGRD0001</t>
  </si>
  <si>
    <t>CBGRANTS1</t>
  </si>
  <si>
    <t>TL-UCL0001</t>
  </si>
  <si>
    <t>FX-UCL0002</t>
  </si>
  <si>
    <t>FX-UGR0001</t>
  </si>
  <si>
    <t>FX-UCL0001</t>
  </si>
  <si>
    <t>Journal ID</t>
  </si>
  <si>
    <t>Dept</t>
  </si>
  <si>
    <t>Sum Amount</t>
  </si>
  <si>
    <t>Over(Under) as % of Estimated Salaries</t>
  </si>
  <si>
    <t>Rate if Use Full Over(Under) Allocation</t>
  </si>
  <si>
    <t>WC Allocation</t>
  </si>
  <si>
    <t>Salaries (2-year average)</t>
  </si>
  <si>
    <t>Acct 3430</t>
  </si>
  <si>
    <t>1.</t>
  </si>
  <si>
    <t>2.</t>
  </si>
  <si>
    <t>3.</t>
  </si>
  <si>
    <t>Sum of Amount</t>
  </si>
  <si>
    <t>Sum of Sum Total Amt</t>
  </si>
  <si>
    <t>Sum of Sum Amount</t>
  </si>
  <si>
    <t>[open for any comments you wish to include]</t>
  </si>
  <si>
    <t>Tool Calculation Methodologies for FY24 Rates:</t>
  </si>
  <si>
    <t>If an institution elected to use a combined rate in FY23, a combined rate should be used in FY24 even if the above criteria would not be met in the current calculation</t>
  </si>
  <si>
    <t>FY23 Rate (Published)</t>
  </si>
  <si>
    <t>FY23</t>
  </si>
  <si>
    <t>144</t>
  </si>
  <si>
    <t>133</t>
  </si>
  <si>
    <t>Fee Grader/Ad Hoc Program Spec</t>
  </si>
  <si>
    <t>Univ Staff - Hourly</t>
  </si>
  <si>
    <t>Univ Staff Project - Hourly</t>
  </si>
  <si>
    <t>Univ Staff - Overtime</t>
  </si>
  <si>
    <t>Univ Staff - Differential</t>
  </si>
  <si>
    <t>Student - Hourly</t>
  </si>
  <si>
    <t>Student - Lump Sum</t>
  </si>
  <si>
    <t>Student - Overtime</t>
  </si>
  <si>
    <t>1054</t>
  </si>
  <si>
    <t>Academic Staff - Hourly</t>
  </si>
  <si>
    <t>Univ Staff Project - Overtime</t>
  </si>
  <si>
    <t>Academic Staff-Overtime</t>
  </si>
  <si>
    <t>Research Assistant - Lump Sum</t>
  </si>
  <si>
    <t>1236</t>
  </si>
  <si>
    <t>Research Assistant - Overtime</t>
  </si>
  <si>
    <t>1331</t>
  </si>
  <si>
    <t>UnderGrad Asst/AOP-Annual</t>
  </si>
  <si>
    <t>Univ Staff - Lump Sum</t>
  </si>
  <si>
    <t>1233</t>
  </si>
  <si>
    <t>Research Assistant-Summer</t>
  </si>
  <si>
    <t>FX-UNC001R</t>
  </si>
  <si>
    <t>304023</t>
  </si>
  <si>
    <t>1975</t>
  </si>
  <si>
    <t>FX-LTE001R</t>
  </si>
  <si>
    <t>1983</t>
  </si>
  <si>
    <t>FX-CLA001R</t>
  </si>
  <si>
    <t>1979</t>
  </si>
  <si>
    <t>FX-STU001R</t>
  </si>
  <si>
    <t>1984</t>
  </si>
  <si>
    <t>TL-CLA001R</t>
  </si>
  <si>
    <t>1978</t>
  </si>
  <si>
    <t>1977</t>
  </si>
  <si>
    <t>989999</t>
  </si>
  <si>
    <t>153550</t>
  </si>
  <si>
    <t>950002</t>
  </si>
  <si>
    <t>983000</t>
  </si>
  <si>
    <t>324422</t>
  </si>
  <si>
    <t>323322</t>
  </si>
  <si>
    <t>981000</t>
  </si>
  <si>
    <t>982000</t>
  </si>
  <si>
    <t>91540</t>
  </si>
  <si>
    <t>91520</t>
  </si>
  <si>
    <t>962044</t>
  </si>
  <si>
    <t>Breakeven
(no over/under consideration)</t>
  </si>
  <si>
    <t>(All)</t>
  </si>
  <si>
    <t>Retirement - 0.5%</t>
  </si>
  <si>
    <t>Health insurance - 4%</t>
  </si>
  <si>
    <t>Estimated Changes built into Calculations:</t>
  </si>
  <si>
    <t>Year = 2023</t>
  </si>
  <si>
    <t xml:space="preserve"> 429</t>
  </si>
  <si>
    <t>0000662839</t>
  </si>
  <si>
    <t>JR90928KRL</t>
  </si>
  <si>
    <t>0000626114</t>
  </si>
  <si>
    <t>0000663668</t>
  </si>
  <si>
    <t>FXUCL00001</t>
  </si>
  <si>
    <t>TLUCL00001</t>
  </si>
  <si>
    <t>TLUCL00002</t>
  </si>
  <si>
    <t>FXCLA00001</t>
  </si>
  <si>
    <t>TLCLA00001</t>
  </si>
  <si>
    <t>FXSTU00001</t>
  </si>
  <si>
    <t>FXUGR00001</t>
  </si>
  <si>
    <t>0000663543</t>
  </si>
  <si>
    <t>FX-UNC0003</t>
  </si>
  <si>
    <t>CBGRANTS</t>
  </si>
  <si>
    <t>0000663687</t>
  </si>
  <si>
    <t>FX-UNC001C</t>
  </si>
  <si>
    <t>TL-UNC001C</t>
  </si>
  <si>
    <t>TL-UNC002C</t>
  </si>
  <si>
    <t>FX-STU001C</t>
  </si>
  <si>
    <t>0000672888</t>
  </si>
  <si>
    <t>FXCLAS0002</t>
  </si>
  <si>
    <t>TLCLAS0002</t>
  </si>
  <si>
    <t>0000663113</t>
  </si>
  <si>
    <t>0000663509</t>
  </si>
  <si>
    <t>JVBA071023</t>
  </si>
  <si>
    <t>JVBA121323</t>
  </si>
  <si>
    <t>0000662965</t>
  </si>
  <si>
    <t>GR037</t>
  </si>
  <si>
    <t>0000663407</t>
  </si>
  <si>
    <t>FX-UNX0001</t>
  </si>
  <si>
    <t>TL-UNC001R</t>
  </si>
  <si>
    <t>TL-UNX0001</t>
  </si>
  <si>
    <t>FX-GRA001R</t>
  </si>
  <si>
    <t>FX-GRX0001</t>
  </si>
  <si>
    <t>FX-CLX0001</t>
  </si>
  <si>
    <t>TL-CLX0001</t>
  </si>
  <si>
    <t>FX-LTX0001</t>
  </si>
  <si>
    <t>FX-STX0001</t>
  </si>
  <si>
    <t>GL00230451</t>
  </si>
  <si>
    <t>FX-UDG001R</t>
  </si>
  <si>
    <t>FX-UDX0001</t>
  </si>
  <si>
    <t>GL00230802</t>
  </si>
  <si>
    <t>FX-RAS001R</t>
  </si>
  <si>
    <t>FX-RAX0001</t>
  </si>
  <si>
    <t>GL00230813</t>
  </si>
  <si>
    <t>0000663538</t>
  </si>
  <si>
    <t>JV040723FS</t>
  </si>
  <si>
    <t>JV061923SM</t>
  </si>
  <si>
    <t>JV080122SM</t>
  </si>
  <si>
    <t>JV060523FS</t>
  </si>
  <si>
    <t>JV060623FS</t>
  </si>
  <si>
    <t>JV060923FS</t>
  </si>
  <si>
    <t>JV062023SM</t>
  </si>
  <si>
    <t>JV010123SM</t>
  </si>
  <si>
    <t>JV010223SM</t>
  </si>
  <si>
    <t>JV060223SM</t>
  </si>
  <si>
    <t>JV100422SM</t>
  </si>
  <si>
    <t>JV062223SM</t>
  </si>
  <si>
    <t>0000626404</t>
  </si>
  <si>
    <t>0000663513</t>
  </si>
  <si>
    <t>0000661239</t>
  </si>
  <si>
    <t>0000663991</t>
  </si>
  <si>
    <t>JV695</t>
  </si>
  <si>
    <t>JV695C</t>
  </si>
  <si>
    <t>JV695R</t>
  </si>
  <si>
    <t>JV274</t>
  </si>
  <si>
    <t>Row Labels</t>
  </si>
  <si>
    <t>Sort</t>
  </si>
  <si>
    <t>Order</t>
  </si>
  <si>
    <t>1534</t>
  </si>
  <si>
    <t>Previously (FY22) "Res Assoc"</t>
  </si>
  <si>
    <t>Previously (FY22) "Unclassified"</t>
  </si>
  <si>
    <t>SHB "Grad Assst"?</t>
  </si>
  <si>
    <t>FY23 WC Costs</t>
  </si>
  <si>
    <t>FY22 &amp; 23 Totals</t>
  </si>
  <si>
    <t>FY21 &amp; 22 Totals</t>
  </si>
  <si>
    <t>FY23 Actual Fringes</t>
  </si>
  <si>
    <t>FY23 Worker's Compensation</t>
  </si>
  <si>
    <t>FY23 Unemployment Compensation</t>
  </si>
  <si>
    <t>Total that Needed to be Recouped in FY23</t>
  </si>
  <si>
    <t>FY23 (Over)Under Allocation</t>
  </si>
  <si>
    <t>5714</t>
  </si>
  <si>
    <t>5712</t>
  </si>
  <si>
    <t>Fellows &amp; Scholars - Annual</t>
  </si>
  <si>
    <t>Fellows &amp; Scholars - Payments made to NRA's)</t>
  </si>
  <si>
    <t>Totals</t>
  </si>
  <si>
    <t>FY24</t>
  </si>
  <si>
    <t>(Over)Under Allocation Carryforward from FY23</t>
  </si>
  <si>
    <t>Total Estimated to Recoup in FY25</t>
  </si>
  <si>
    <t>Salary - 3%</t>
  </si>
  <si>
    <t>Students Total</t>
  </si>
  <si>
    <t>Grad Asst Total</t>
  </si>
  <si>
    <t>FY24 Rate (Published)</t>
  </si>
  <si>
    <t>FY25 Rate (Calculated)</t>
  </si>
  <si>
    <t>FY25 Rate (to be Used)</t>
  </si>
  <si>
    <t>FY23 Over(Under) Allocation</t>
  </si>
  <si>
    <t>FY25 Estimated Salaries</t>
  </si>
  <si>
    <t>&lt;-- Select from Dropdown List</t>
  </si>
  <si>
    <t>Class</t>
  </si>
  <si>
    <t>Proj Teach/Research Total</t>
  </si>
  <si>
    <t>Post Doc Fellows Total</t>
  </si>
  <si>
    <t>0</t>
  </si>
  <si>
    <t>Other</t>
  </si>
  <si>
    <t>Unemployment</t>
  </si>
  <si>
    <t>Res Assoc Total</t>
  </si>
  <si>
    <t>Column Labels</t>
  </si>
  <si>
    <t>(Multiple Items)</t>
  </si>
  <si>
    <t>Ginger's</t>
  </si>
  <si>
    <t>Ginger's adjustment to actuals to reconcile to Trial Balance</t>
  </si>
  <si>
    <t>TB_INSTIT_TOTAL_MAJCLS_EXTRA_M</t>
  </si>
  <si>
    <t xml:space="preserve"> 3859</t>
  </si>
  <si>
    <t>Green represents charged to project instead of pool. Removed from totals</t>
  </si>
  <si>
    <t>Account Descr.</t>
  </si>
  <si>
    <t>Ledger</t>
  </si>
  <si>
    <t>FIN_RPT Account Descr.</t>
  </si>
  <si>
    <t>Fund Source</t>
  </si>
  <si>
    <t>State Appropriation</t>
  </si>
  <si>
    <t>State Appropriation Desc.</t>
  </si>
  <si>
    <t>Budget Category</t>
  </si>
  <si>
    <t>Account Category</t>
  </si>
  <si>
    <t>Major Class</t>
  </si>
  <si>
    <t>Major Class Desc.</t>
  </si>
  <si>
    <t>Project</t>
  </si>
  <si>
    <t>Extramural</t>
  </si>
  <si>
    <t>3430</t>
  </si>
  <si>
    <t>Insurance-Worker's Comp</t>
  </si>
  <si>
    <t>ACTUALS</t>
  </si>
  <si>
    <t>530_Supplies and Serv</t>
  </si>
  <si>
    <t>State, Local and Private Grants and Contracts</t>
  </si>
  <si>
    <t>153</t>
  </si>
  <si>
    <t>1(ge) Gifts and Non-Federal Grants and Contracts</t>
  </si>
  <si>
    <t>PR</t>
  </si>
  <si>
    <t>Expenses</t>
  </si>
  <si>
    <t>20_SUPPLY</t>
  </si>
  <si>
    <t>Service and Supply</t>
  </si>
  <si>
    <t>Fringe &amp; Budget Clearing</t>
  </si>
  <si>
    <t>Federal Grants and Contracts</t>
  </si>
  <si>
    <t>154</t>
  </si>
  <si>
    <t>1(m)  Federal Aid</t>
  </si>
  <si>
    <t>PRF</t>
  </si>
  <si>
    <t>149002</t>
  </si>
  <si>
    <t>Student Financial Aid</t>
  </si>
  <si>
    <t>Charged directly to project instead of pool</t>
  </si>
  <si>
    <t>802600</t>
  </si>
  <si>
    <t>Research Administration</t>
  </si>
  <si>
    <t>133F133</t>
  </si>
  <si>
    <t>133 OVERHEAD ALLOWANCES RESRV</t>
  </si>
  <si>
    <t>010300</t>
  </si>
  <si>
    <t>Division of Finance &amp; Admin</t>
  </si>
  <si>
    <t>PRJ48BZ</t>
  </si>
  <si>
    <t>Private Grant Overhead</t>
  </si>
  <si>
    <t>See FY23 Work Comp Allocation TAB</t>
  </si>
  <si>
    <t>Claim charged to projected instead of pool</t>
  </si>
  <si>
    <t>Ginger's adjustment to allocated to reconcile to Trial Balance</t>
  </si>
  <si>
    <t>FY21 (Over)Under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</si>
</sst>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00"/>
    <numFmt numFmtId="167" formatCode="0.000%"/>
  </numFmts>
  <fonts count="4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 Unicode MS"/>
      <family val="2"/>
    </font>
    <font>
      <b/>
      <sz val="11"/>
      <color theme="1"/>
      <name val="Calibri"/>
      <family val="2"/>
      <scheme val="minor"/>
    </font>
    <font>
      <sz val="10"/>
      <name val="Arial Unicode MS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0"/>
      <name val="Arial"/>
      <family val="2"/>
    </font>
    <font>
      <sz val="9"/>
      <name val="Microsoft Sans Serif"/>
      <family val="2"/>
    </font>
    <font>
      <sz val="9"/>
      <name val="Microsoft Sans Serif"/>
      <family val="2"/>
    </font>
    <font>
      <sz val="9"/>
      <name val="Microsoft Sans Serif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name val="Microsoft Sans Serif"/>
      <family val="2"/>
    </font>
    <font>
      <b/>
      <sz val="10"/>
      <name val="Arial"/>
      <family val="2"/>
    </font>
    <font>
      <sz val="8"/>
      <name val="Microsoft Sans Serif"/>
      <family val="2"/>
    </font>
    <font>
      <b/>
      <i/>
      <sz val="10"/>
      <color rgb="FFC00000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Microsoft Sans Serif"/>
      <family val="2"/>
    </font>
    <font>
      <b/>
      <u/>
      <sz val="11"/>
      <color theme="1"/>
      <name val="Calibri"/>
      <family val="2"/>
      <scheme val="minor"/>
    </font>
    <font>
      <b/>
      <sz val="10"/>
      <color theme="9"/>
      <name val="Arial"/>
      <family val="2"/>
    </font>
    <font>
      <u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1"/>
      <color indexed="8"/>
      <name val="Calibri"/>
      <family val="2"/>
      <scheme val="minor"/>
    </font>
    <font>
      <b/>
      <sz val="10"/>
      <color indexed="0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8C8C8"/>
      </patternFill>
    </fill>
    <fill>
      <patternFill patternType="solid">
        <fgColor rgb="FFB03504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0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43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5" fillId="0" borderId="0"/>
    <xf numFmtId="0" fontId="17" fillId="0" borderId="0"/>
    <xf numFmtId="0" fontId="18" fillId="0" borderId="0"/>
    <xf numFmtId="0" fontId="19" fillId="0" borderId="0"/>
    <xf numFmtId="0" fontId="8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0" fontId="17" fillId="0" borderId="0"/>
    <xf numFmtId="0" fontId="17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0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0" fontId="23" fillId="0" borderId="1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" fillId="0" borderId="0"/>
    <xf numFmtId="0" fontId="24" fillId="0" borderId="0"/>
    <xf numFmtId="0" fontId="7" fillId="0" borderId="0"/>
    <xf numFmtId="0" fontId="17" fillId="0" borderId="0"/>
    <xf numFmtId="0" fontId="7" fillId="0" borderId="0"/>
    <xf numFmtId="43" fontId="7" fillId="0" borderId="0" applyFont="0" applyFill="0" applyBorder="0" applyAlignment="0" applyProtection="0"/>
    <xf numFmtId="0" fontId="17" fillId="0" borderId="0"/>
    <xf numFmtId="0" fontId="26" fillId="0" borderId="0"/>
    <xf numFmtId="43" fontId="24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</cellStyleXfs>
  <cellXfs count="241">
    <xf numFmtId="0" fontId="0" fillId="0" borderId="0" xfId="0"/>
    <xf numFmtId="43" fontId="0" fillId="0" borderId="0" xfId="1" applyFont="1"/>
    <xf numFmtId="49" fontId="0" fillId="0" borderId="0" xfId="0" applyNumberFormat="1"/>
    <xf numFmtId="0" fontId="0" fillId="0" borderId="0" xfId="0" pivotButton="1"/>
    <xf numFmtId="0" fontId="6" fillId="0" borderId="0" xfId="0" applyFont="1" applyProtection="1">
      <protection locked="0"/>
    </xf>
    <xf numFmtId="41" fontId="16" fillId="3" borderId="12" xfId="1" applyNumberFormat="1" applyFont="1" applyFill="1" applyBorder="1" applyProtection="1">
      <protection locked="0"/>
    </xf>
    <xf numFmtId="10" fontId="16" fillId="3" borderId="12" xfId="2" applyNumberFormat="1" applyFont="1" applyFill="1" applyBorder="1" applyProtection="1">
      <protection locked="0"/>
    </xf>
    <xf numFmtId="0" fontId="9" fillId="0" borderId="0" xfId="1" applyNumberFormat="1" applyFont="1"/>
    <xf numFmtId="49" fontId="14" fillId="5" borderId="0" xfId="0" applyNumberFormat="1" applyFont="1" applyFill="1"/>
    <xf numFmtId="43" fontId="14" fillId="5" borderId="0" xfId="1" applyFont="1" applyFill="1" applyBorder="1"/>
    <xf numFmtId="0" fontId="9" fillId="0" borderId="0" xfId="1" applyNumberFormat="1" applyFont="1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165" fontId="0" fillId="0" borderId="0" xfId="1" applyNumberFormat="1" applyFont="1"/>
    <xf numFmtId="165" fontId="0" fillId="0" borderId="0" xfId="0" applyNumberFormat="1"/>
    <xf numFmtId="0" fontId="16" fillId="3" borderId="14" xfId="0" applyFont="1" applyFill="1" applyBorder="1" applyAlignment="1" applyProtection="1">
      <alignment wrapText="1"/>
      <protection locked="0"/>
    </xf>
    <xf numFmtId="10" fontId="0" fillId="0" borderId="0" xfId="2" applyNumberFormat="1" applyFont="1" applyProtection="1"/>
    <xf numFmtId="0" fontId="33" fillId="9" borderId="0" xfId="9" applyFont="1" applyFill="1"/>
    <xf numFmtId="43" fontId="33" fillId="9" borderId="0" xfId="1" applyFont="1" applyFill="1" applyProtection="1"/>
    <xf numFmtId="43" fontId="0" fillId="0" borderId="0" xfId="1" applyFont="1" applyProtection="1"/>
    <xf numFmtId="43" fontId="0" fillId="0" borderId="0" xfId="0" applyNumberFormat="1"/>
    <xf numFmtId="0" fontId="20" fillId="3" borderId="0" xfId="0" applyFont="1" applyFill="1" applyProtection="1">
      <protection locked="0"/>
    </xf>
    <xf numFmtId="0" fontId="35" fillId="0" borderId="0" xfId="0" quotePrefix="1" applyFont="1"/>
    <xf numFmtId="0" fontId="4" fillId="0" borderId="0" xfId="0" applyFont="1"/>
    <xf numFmtId="0" fontId="6" fillId="0" borderId="0" xfId="0" applyFont="1"/>
    <xf numFmtId="0" fontId="20" fillId="3" borderId="0" xfId="0" applyFont="1" applyFill="1" applyAlignment="1">
      <alignment horizontal="center" wrapText="1"/>
    </xf>
    <xf numFmtId="0" fontId="6" fillId="6" borderId="7" xfId="0" applyFont="1" applyFill="1" applyBorder="1"/>
    <xf numFmtId="0" fontId="20" fillId="0" borderId="0" xfId="0" applyFont="1" applyAlignment="1">
      <alignment horizontal="center" wrapText="1"/>
    </xf>
    <xf numFmtId="0" fontId="6" fillId="0" borderId="3" xfId="0" applyFont="1" applyBorder="1"/>
    <xf numFmtId="0" fontId="6" fillId="0" borderId="0" xfId="0" applyFont="1" applyAlignment="1">
      <alignment horizontal="center" wrapText="1"/>
    </xf>
    <xf numFmtId="0" fontId="6" fillId="7" borderId="3" xfId="0" applyFont="1" applyFill="1" applyBorder="1" applyAlignment="1">
      <alignment horizontal="left"/>
    </xf>
    <xf numFmtId="10" fontId="5" fillId="0" borderId="3" xfId="2" quotePrefix="1" applyNumberFormat="1" applyFont="1" applyBorder="1" applyAlignment="1" applyProtection="1">
      <alignment horizontal="center"/>
    </xf>
    <xf numFmtId="10" fontId="6" fillId="0" borderId="3" xfId="0" applyNumberFormat="1" applyFont="1" applyBorder="1" applyAlignment="1">
      <alignment horizontal="center"/>
    </xf>
    <xf numFmtId="9" fontId="6" fillId="6" borderId="8" xfId="0" applyNumberFormat="1" applyFont="1" applyFill="1" applyBorder="1" applyAlignment="1">
      <alignment horizontal="center"/>
    </xf>
    <xf numFmtId="165" fontId="6" fillId="6" borderId="0" xfId="1" applyNumberFormat="1" applyFont="1" applyFill="1" applyBorder="1" applyProtection="1"/>
    <xf numFmtId="9" fontId="6" fillId="6" borderId="0" xfId="2" applyFont="1" applyFill="1" applyBorder="1" applyAlignment="1" applyProtection="1">
      <alignment horizontal="center"/>
    </xf>
    <xf numFmtId="9" fontId="6" fillId="6" borderId="7" xfId="2" applyFont="1" applyFill="1" applyBorder="1" applyAlignment="1" applyProtection="1">
      <alignment horizontal="center"/>
    </xf>
    <xf numFmtId="0" fontId="4" fillId="7" borderId="3" xfId="0" quotePrefix="1" applyFont="1" applyFill="1" applyBorder="1" applyAlignment="1">
      <alignment horizontal="left" indent="1"/>
    </xf>
    <xf numFmtId="10" fontId="6" fillId="0" borderId="3" xfId="2" applyNumberFormat="1" applyFont="1" applyBorder="1" applyAlignment="1" applyProtection="1">
      <alignment horizontal="center"/>
    </xf>
    <xf numFmtId="9" fontId="6" fillId="0" borderId="3" xfId="0" applyNumberFormat="1" applyFont="1" applyBorder="1" applyAlignment="1">
      <alignment horizontal="center"/>
    </xf>
    <xf numFmtId="165" fontId="6" fillId="6" borderId="7" xfId="1" applyNumberFormat="1" applyFont="1" applyFill="1" applyBorder="1" applyProtection="1"/>
    <xf numFmtId="0" fontId="4" fillId="7" borderId="3" xfId="0" applyFont="1" applyFill="1" applyBorder="1"/>
    <xf numFmtId="10" fontId="3" fillId="0" borderId="3" xfId="0" quotePrefix="1" applyNumberFormat="1" applyFont="1" applyBorder="1" applyAlignment="1">
      <alignment horizontal="center"/>
    </xf>
    <xf numFmtId="0" fontId="4" fillId="2" borderId="2" xfId="0" applyFont="1" applyFill="1" applyBorder="1"/>
    <xf numFmtId="10" fontId="6" fillId="0" borderId="1" xfId="2" applyNumberFormat="1" applyFont="1" applyBorder="1" applyAlignment="1" applyProtection="1">
      <alignment horizontal="center"/>
    </xf>
    <xf numFmtId="10" fontId="5" fillId="0" borderId="1" xfId="2" quotePrefix="1" applyNumberFormat="1" applyFont="1" applyBorder="1" applyAlignment="1" applyProtection="1">
      <alignment horizontal="center"/>
    </xf>
    <xf numFmtId="10" fontId="6" fillId="0" borderId="1" xfId="0" applyNumberFormat="1" applyFont="1" applyBorder="1" applyAlignment="1">
      <alignment horizontal="center"/>
    </xf>
    <xf numFmtId="165" fontId="6" fillId="6" borderId="7" xfId="1" applyNumberFormat="1" applyFont="1" applyFill="1" applyBorder="1" applyAlignment="1" applyProtection="1">
      <alignment horizontal="center"/>
    </xf>
    <xf numFmtId="0" fontId="6" fillId="2" borderId="3" xfId="0" applyFont="1" applyFill="1" applyBorder="1"/>
    <xf numFmtId="9" fontId="6" fillId="6" borderId="9" xfId="0" applyNumberFormat="1" applyFont="1" applyFill="1" applyBorder="1" applyAlignment="1">
      <alignment horizontal="center"/>
    </xf>
    <xf numFmtId="41" fontId="6" fillId="6" borderId="10" xfId="0" applyNumberFormat="1" applyFont="1" applyFill="1" applyBorder="1"/>
    <xf numFmtId="165" fontId="6" fillId="6" borderId="10" xfId="1" applyNumberFormat="1" applyFont="1" applyFill="1" applyBorder="1" applyProtection="1"/>
    <xf numFmtId="9" fontId="6" fillId="6" borderId="10" xfId="2" applyFont="1" applyFill="1" applyBorder="1" applyAlignment="1" applyProtection="1">
      <alignment horizontal="center"/>
    </xf>
    <xf numFmtId="9" fontId="6" fillId="6" borderId="11" xfId="2" applyFont="1" applyFill="1" applyBorder="1" applyAlignment="1" applyProtection="1">
      <alignment horizontal="center"/>
    </xf>
    <xf numFmtId="0" fontId="20" fillId="0" borderId="0" xfId="0" applyFont="1" applyAlignment="1">
      <alignment horizontal="left"/>
    </xf>
    <xf numFmtId="0" fontId="2" fillId="0" borderId="0" xfId="0" applyFont="1"/>
    <xf numFmtId="0" fontId="28" fillId="2" borderId="12" xfId="0" applyFont="1" applyFill="1" applyBorder="1"/>
    <xf numFmtId="0" fontId="25" fillId="4" borderId="12" xfId="0" applyFont="1" applyFill="1" applyBorder="1" applyAlignment="1">
      <alignment horizontal="center"/>
    </xf>
    <xf numFmtId="0" fontId="27" fillId="2" borderId="12" xfId="0" applyFont="1" applyFill="1" applyBorder="1"/>
    <xf numFmtId="0" fontId="29" fillId="2" borderId="13" xfId="0" applyFont="1" applyFill="1" applyBorder="1" applyAlignment="1">
      <alignment wrapText="1"/>
    </xf>
    <xf numFmtId="0" fontId="29" fillId="2" borderId="13" xfId="0" applyFont="1" applyFill="1" applyBorder="1" applyAlignment="1">
      <alignment horizontal="center" wrapText="1"/>
    </xf>
    <xf numFmtId="0" fontId="29" fillId="3" borderId="13" xfId="0" applyFont="1" applyFill="1" applyBorder="1" applyAlignment="1">
      <alignment horizontal="center" wrapText="1"/>
    </xf>
    <xf numFmtId="0" fontId="20" fillId="8" borderId="13" xfId="0" applyFont="1" applyFill="1" applyBorder="1" applyAlignment="1">
      <alignment horizontal="center" wrapText="1"/>
    </xf>
    <xf numFmtId="0" fontId="20" fillId="2" borderId="15" xfId="0" applyFont="1" applyFill="1" applyBorder="1" applyAlignment="1">
      <alignment horizontal="center" wrapText="1"/>
    </xf>
    <xf numFmtId="0" fontId="20" fillId="2" borderId="13" xfId="0" applyFont="1" applyFill="1" applyBorder="1" applyAlignment="1">
      <alignment horizontal="center" wrapText="1"/>
    </xf>
    <xf numFmtId="165" fontId="4" fillId="2" borderId="14" xfId="1" applyNumberFormat="1" applyFont="1" applyFill="1" applyBorder="1" applyProtection="1"/>
    <xf numFmtId="0" fontId="30" fillId="2" borderId="12" xfId="0" applyFont="1" applyFill="1" applyBorder="1"/>
    <xf numFmtId="0" fontId="16" fillId="2" borderId="12" xfId="0" applyFont="1" applyFill="1" applyBorder="1"/>
    <xf numFmtId="164" fontId="16" fillId="0" borderId="12" xfId="21" applyNumberFormat="1" applyFont="1" applyBorder="1" applyProtection="1"/>
    <xf numFmtId="0" fontId="25" fillId="0" borderId="12" xfId="0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0" fontId="25" fillId="2" borderId="12" xfId="0" applyFont="1" applyFill="1" applyBorder="1" applyAlignment="1">
      <alignment horizontal="center"/>
    </xf>
    <xf numFmtId="0" fontId="31" fillId="2" borderId="12" xfId="0" applyFont="1" applyFill="1" applyBorder="1"/>
    <xf numFmtId="0" fontId="31" fillId="2" borderId="13" xfId="0" applyFont="1" applyFill="1" applyBorder="1" applyAlignment="1">
      <alignment wrapText="1"/>
    </xf>
    <xf numFmtId="0" fontId="31" fillId="2" borderId="13" xfId="0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25" fillId="2" borderId="15" xfId="0" applyFont="1" applyFill="1" applyBorder="1" applyAlignment="1">
      <alignment horizontal="center" wrapText="1"/>
    </xf>
    <xf numFmtId="0" fontId="25" fillId="2" borderId="13" xfId="0" applyFont="1" applyFill="1" applyBorder="1" applyAlignment="1">
      <alignment horizontal="center" wrapText="1"/>
    </xf>
    <xf numFmtId="0" fontId="16" fillId="0" borderId="14" xfId="0" applyFont="1" applyBorder="1"/>
    <xf numFmtId="41" fontId="16" fillId="0" borderId="14" xfId="1" applyNumberFormat="1" applyFont="1" applyFill="1" applyBorder="1" applyProtection="1"/>
    <xf numFmtId="41" fontId="16" fillId="2" borderId="14" xfId="1" applyNumberFormat="1" applyFont="1" applyFill="1" applyBorder="1" applyProtection="1"/>
    <xf numFmtId="165" fontId="16" fillId="2" borderId="14" xfId="1" applyNumberFormat="1" applyFont="1" applyFill="1" applyBorder="1" applyProtection="1"/>
    <xf numFmtId="0" fontId="16" fillId="2" borderId="14" xfId="0" applyFont="1" applyFill="1" applyBorder="1"/>
    <xf numFmtId="0" fontId="16" fillId="0" borderId="12" xfId="0" applyFont="1" applyBorder="1"/>
    <xf numFmtId="41" fontId="16" fillId="2" borderId="12" xfId="1" applyNumberFormat="1" applyFont="1" applyFill="1" applyBorder="1" applyProtection="1"/>
    <xf numFmtId="165" fontId="16" fillId="2" borderId="12" xfId="1" applyNumberFormat="1" applyFont="1" applyFill="1" applyBorder="1" applyProtection="1"/>
    <xf numFmtId="9" fontId="16" fillId="2" borderId="12" xfId="2" applyFont="1" applyFill="1" applyBorder="1" applyAlignment="1" applyProtection="1">
      <alignment horizontal="center"/>
    </xf>
    <xf numFmtId="10" fontId="16" fillId="0" borderId="12" xfId="21" applyNumberFormat="1" applyFont="1" applyBorder="1" applyProtection="1">
      <protection locked="0"/>
    </xf>
    <xf numFmtId="0" fontId="16" fillId="2" borderId="12" xfId="0" applyFont="1" applyFill="1" applyBorder="1" applyProtection="1">
      <protection locked="0"/>
    </xf>
    <xf numFmtId="0" fontId="16" fillId="2" borderId="12" xfId="0" applyFont="1" applyFill="1" applyBorder="1" applyAlignment="1" applyProtection="1">
      <alignment wrapText="1"/>
      <protection locked="0"/>
    </xf>
    <xf numFmtId="0" fontId="36" fillId="0" borderId="0" xfId="0" applyFont="1" applyAlignment="1">
      <alignment horizontal="left" vertical="top"/>
    </xf>
    <xf numFmtId="0" fontId="37" fillId="0" borderId="0" xfId="0" applyFont="1" applyAlignment="1">
      <alignment horizontal="left" vertical="top"/>
    </xf>
    <xf numFmtId="0" fontId="37" fillId="0" borderId="0" xfId="0" quotePrefix="1" applyFont="1" applyAlignment="1">
      <alignment horizontal="center" vertical="top"/>
    </xf>
    <xf numFmtId="0" fontId="38" fillId="0" borderId="0" xfId="0" applyFont="1" applyAlignment="1">
      <alignment horizontal="left" vertical="top"/>
    </xf>
    <xf numFmtId="0" fontId="37" fillId="0" borderId="0" xfId="0" applyFont="1" applyAlignment="1">
      <alignment horizontal="center" vertical="top"/>
    </xf>
    <xf numFmtId="0" fontId="37" fillId="0" borderId="0" xfId="0" applyFont="1" applyAlignment="1">
      <alignment vertical="top" wrapText="1"/>
    </xf>
    <xf numFmtId="0" fontId="37" fillId="0" borderId="0" xfId="0" quotePrefix="1" applyFont="1" applyAlignment="1">
      <alignment horizontal="left" vertical="top"/>
    </xf>
    <xf numFmtId="0" fontId="37" fillId="0" borderId="0" xfId="0" quotePrefix="1" applyFont="1" applyAlignment="1">
      <alignment vertical="top" wrapText="1"/>
    </xf>
    <xf numFmtId="0" fontId="37" fillId="0" borderId="0" xfId="0" applyFont="1" applyAlignment="1">
      <alignment horizontal="left" vertical="top" wrapText="1"/>
    </xf>
    <xf numFmtId="10" fontId="1" fillId="0" borderId="3" xfId="2" applyNumberFormat="1" applyFont="1" applyFill="1" applyBorder="1" applyAlignment="1" applyProtection="1">
      <alignment horizontal="center"/>
      <protection locked="0"/>
    </xf>
    <xf numFmtId="0" fontId="40" fillId="11" borderId="20" xfId="58" applyFont="1" applyFill="1" applyBorder="1"/>
    <xf numFmtId="0" fontId="39" fillId="0" borderId="0" xfId="58"/>
    <xf numFmtId="43" fontId="0" fillId="0" borderId="0" xfId="59" applyFont="1"/>
    <xf numFmtId="1" fontId="39" fillId="0" borderId="0" xfId="58" applyNumberFormat="1"/>
    <xf numFmtId="166" fontId="39" fillId="0" borderId="0" xfId="58" applyNumberFormat="1"/>
    <xf numFmtId="0" fontId="41" fillId="0" borderId="0" xfId="58" applyFont="1" applyAlignment="1">
      <alignment horizontal="center"/>
    </xf>
    <xf numFmtId="0" fontId="41" fillId="0" borderId="10" xfId="58" applyFont="1" applyBorder="1" applyAlignment="1">
      <alignment horizontal="center"/>
    </xf>
    <xf numFmtId="0" fontId="40" fillId="11" borderId="21" xfId="58" applyFont="1" applyFill="1" applyBorder="1"/>
    <xf numFmtId="43" fontId="40" fillId="11" borderId="21" xfId="59" applyFont="1" applyFill="1" applyBorder="1"/>
    <xf numFmtId="0" fontId="39" fillId="0" borderId="0" xfId="58" applyAlignment="1">
      <alignment horizontal="center"/>
    </xf>
    <xf numFmtId="0" fontId="12" fillId="0" borderId="10" xfId="0" applyFont="1" applyBorder="1" applyAlignment="1">
      <alignment horizontal="center"/>
    </xf>
    <xf numFmtId="0" fontId="0" fillId="3" borderId="0" xfId="0" applyFill="1"/>
    <xf numFmtId="4" fontId="42" fillId="0" borderId="0" xfId="0" applyNumberFormat="1" applyFont="1" applyProtection="1">
      <protection locked="0"/>
    </xf>
    <xf numFmtId="43" fontId="0" fillId="0" borderId="22" xfId="1" applyFont="1" applyBorder="1"/>
    <xf numFmtId="43" fontId="0" fillId="0" borderId="23" xfId="1" applyFont="1" applyBorder="1"/>
    <xf numFmtId="4" fontId="0" fillId="0" borderId="0" xfId="0" applyNumberFormat="1"/>
    <xf numFmtId="0" fontId="1" fillId="0" borderId="0" xfId="1" applyNumberFormat="1" applyFont="1" applyFill="1"/>
    <xf numFmtId="43" fontId="0" fillId="0" borderId="22" xfId="0" applyNumberFormat="1" applyBorder="1"/>
    <xf numFmtId="0" fontId="12" fillId="0" borderId="0" xfId="0" applyFont="1"/>
    <xf numFmtId="49" fontId="33" fillId="9" borderId="0" xfId="9" applyNumberFormat="1" applyFont="1" applyFill="1"/>
    <xf numFmtId="49" fontId="33" fillId="9" borderId="0" xfId="9" applyNumberFormat="1" applyFont="1" applyFill="1" applyAlignment="1">
      <alignment horizontal="right"/>
    </xf>
    <xf numFmtId="49" fontId="0" fillId="0" borderId="0" xfId="0" applyNumberFormat="1" applyAlignment="1">
      <alignment horizontal="right"/>
    </xf>
    <xf numFmtId="40" fontId="42" fillId="0" borderId="0" xfId="0" applyNumberFormat="1" applyFont="1" applyProtection="1">
      <protection locked="0"/>
    </xf>
    <xf numFmtId="10" fontId="0" fillId="0" borderId="0" xfId="2" applyNumberFormat="1" applyFont="1"/>
    <xf numFmtId="167" fontId="0" fillId="0" borderId="0" xfId="2" applyNumberFormat="1" applyFont="1"/>
    <xf numFmtId="167" fontId="0" fillId="0" borderId="22" xfId="2" applyNumberFormat="1" applyFont="1" applyBorder="1"/>
    <xf numFmtId="167" fontId="0" fillId="0" borderId="22" xfId="0" applyNumberFormat="1" applyBorder="1"/>
    <xf numFmtId="0" fontId="12" fillId="0" borderId="0" xfId="0" applyFont="1" applyAlignment="1">
      <alignment horizontal="left"/>
    </xf>
    <xf numFmtId="0" fontId="12" fillId="0" borderId="10" xfId="0" applyFont="1" applyBorder="1" applyAlignment="1">
      <alignment horizontal="left"/>
    </xf>
    <xf numFmtId="0" fontId="16" fillId="2" borderId="12" xfId="0" applyFont="1" applyFill="1" applyBorder="1" applyAlignment="1">
      <alignment horizontal="right"/>
    </xf>
    <xf numFmtId="0" fontId="32" fillId="2" borderId="12" xfId="0" applyFont="1" applyFill="1" applyBorder="1" applyAlignment="1">
      <alignment horizontal="right"/>
    </xf>
    <xf numFmtId="165" fontId="1" fillId="2" borderId="12" xfId="1" applyNumberFormat="1" applyFont="1" applyFill="1" applyBorder="1" applyProtection="1"/>
    <xf numFmtId="0" fontId="1" fillId="2" borderId="12" xfId="0" applyFont="1" applyFill="1" applyBorder="1"/>
    <xf numFmtId="164" fontId="1" fillId="0" borderId="12" xfId="21" applyNumberFormat="1" applyFont="1" applyBorder="1" applyProtection="1"/>
    <xf numFmtId="10" fontId="1" fillId="0" borderId="12" xfId="21" applyNumberFormat="1" applyFont="1" applyBorder="1" applyProtection="1">
      <protection locked="0"/>
    </xf>
    <xf numFmtId="0" fontId="1" fillId="2" borderId="12" xfId="0" applyFont="1" applyFill="1" applyBorder="1" applyAlignment="1" applyProtection="1">
      <alignment wrapText="1"/>
      <protection locked="0"/>
    </xf>
    <xf numFmtId="0" fontId="1" fillId="0" borderId="14" xfId="0" applyFont="1" applyBorder="1"/>
    <xf numFmtId="0" fontId="1" fillId="3" borderId="14" xfId="0" applyFont="1" applyFill="1" applyBorder="1" applyAlignment="1" applyProtection="1">
      <alignment wrapText="1"/>
      <protection locked="0"/>
    </xf>
    <xf numFmtId="41" fontId="1" fillId="2" borderId="14" xfId="1" applyNumberFormat="1" applyFont="1" applyFill="1" applyBorder="1" applyProtection="1"/>
    <xf numFmtId="165" fontId="1" fillId="2" borderId="14" xfId="1" applyNumberFormat="1" applyFont="1" applyFill="1" applyBorder="1" applyProtection="1"/>
    <xf numFmtId="0" fontId="1" fillId="2" borderId="14" xfId="0" applyFont="1" applyFill="1" applyBorder="1"/>
    <xf numFmtId="0" fontId="1" fillId="2" borderId="12" xfId="0" applyFont="1" applyFill="1" applyBorder="1" applyProtection="1">
      <protection locked="0"/>
    </xf>
    <xf numFmtId="0" fontId="1" fillId="0" borderId="12" xfId="0" applyFont="1" applyBorder="1"/>
    <xf numFmtId="41" fontId="1" fillId="3" borderId="12" xfId="1" applyNumberFormat="1" applyFont="1" applyFill="1" applyBorder="1" applyProtection="1">
      <protection locked="0"/>
    </xf>
    <xf numFmtId="41" fontId="1" fillId="2" borderId="12" xfId="1" applyNumberFormat="1" applyFont="1" applyFill="1" applyBorder="1" applyProtection="1"/>
    <xf numFmtId="10" fontId="1" fillId="3" borderId="12" xfId="2" applyNumberFormat="1" applyFont="1" applyFill="1" applyBorder="1" applyProtection="1">
      <protection locked="0"/>
    </xf>
    <xf numFmtId="9" fontId="1" fillId="2" borderId="12" xfId="2" applyFont="1" applyFill="1" applyBorder="1" applyAlignment="1" applyProtection="1">
      <alignment horizontal="center"/>
    </xf>
    <xf numFmtId="165" fontId="1" fillId="2" borderId="12" xfId="1" applyNumberFormat="1" applyFont="1" applyFill="1" applyBorder="1" applyProtection="1">
      <protection locked="0"/>
    </xf>
    <xf numFmtId="41" fontId="1" fillId="2" borderId="12" xfId="0" applyNumberFormat="1" applyFont="1" applyFill="1" applyBorder="1" applyProtection="1">
      <protection locked="0"/>
    </xf>
    <xf numFmtId="41" fontId="1" fillId="2" borderId="12" xfId="1" applyNumberFormat="1" applyFont="1" applyFill="1" applyBorder="1" applyProtection="1">
      <protection locked="0"/>
    </xf>
    <xf numFmtId="41" fontId="16" fillId="0" borderId="25" xfId="1" applyNumberFormat="1" applyFont="1" applyFill="1" applyBorder="1" applyProtection="1"/>
    <xf numFmtId="41" fontId="16" fillId="3" borderId="15" xfId="1" applyNumberFormat="1" applyFont="1" applyFill="1" applyBorder="1" applyProtection="1">
      <protection locked="0"/>
    </xf>
    <xf numFmtId="41" fontId="16" fillId="2" borderId="15" xfId="1" applyNumberFormat="1" applyFont="1" applyFill="1" applyBorder="1" applyProtection="1"/>
    <xf numFmtId="41" fontId="16" fillId="3" borderId="14" xfId="1" applyNumberFormat="1" applyFont="1" applyFill="1" applyBorder="1" applyProtection="1">
      <protection locked="0"/>
    </xf>
    <xf numFmtId="41" fontId="16" fillId="0" borderId="24" xfId="1" applyNumberFormat="1" applyFont="1" applyFill="1" applyBorder="1" applyProtection="1"/>
    <xf numFmtId="41" fontId="16" fillId="2" borderId="24" xfId="1" applyNumberFormat="1" applyFont="1" applyFill="1" applyBorder="1" applyProtection="1"/>
    <xf numFmtId="41" fontId="4" fillId="2" borderId="24" xfId="1" quotePrefix="1" applyNumberFormat="1" applyFont="1" applyFill="1" applyBorder="1" applyProtection="1"/>
    <xf numFmtId="165" fontId="16" fillId="2" borderId="15" xfId="1" applyNumberFormat="1" applyFont="1" applyFill="1" applyBorder="1" applyProtection="1"/>
    <xf numFmtId="0" fontId="16" fillId="2" borderId="15" xfId="0" applyFont="1" applyFill="1" applyBorder="1"/>
    <xf numFmtId="165" fontId="1" fillId="2" borderId="24" xfId="1" applyNumberFormat="1" applyFont="1" applyFill="1" applyBorder="1" applyProtection="1"/>
    <xf numFmtId="165" fontId="16" fillId="3" borderId="24" xfId="1" applyNumberFormat="1" applyFont="1" applyFill="1" applyBorder="1" applyProtection="1">
      <protection locked="0"/>
    </xf>
    <xf numFmtId="165" fontId="16" fillId="2" borderId="24" xfId="0" applyNumberFormat="1" applyFont="1" applyFill="1" applyBorder="1"/>
    <xf numFmtId="0" fontId="16" fillId="2" borderId="14" xfId="0" applyFont="1" applyFill="1" applyBorder="1" applyProtection="1">
      <protection locked="0"/>
    </xf>
    <xf numFmtId="41" fontId="16" fillId="2" borderId="26" xfId="1" applyNumberFormat="1" applyFont="1" applyFill="1" applyBorder="1" applyProtection="1"/>
    <xf numFmtId="165" fontId="16" fillId="0" borderId="26" xfId="1" applyNumberFormat="1" applyFont="1" applyBorder="1" applyProtection="1"/>
    <xf numFmtId="165" fontId="16" fillId="2" borderId="26" xfId="1" applyNumberFormat="1" applyFont="1" applyFill="1" applyBorder="1" applyProtection="1"/>
    <xf numFmtId="165" fontId="16" fillId="2" borderId="14" xfId="1" applyNumberFormat="1" applyFont="1" applyFill="1" applyBorder="1" applyProtection="1">
      <protection locked="0"/>
    </xf>
    <xf numFmtId="43" fontId="1" fillId="2" borderId="12" xfId="1" applyFont="1" applyFill="1" applyBorder="1" applyProtection="1">
      <protection locked="0"/>
    </xf>
    <xf numFmtId="43" fontId="1" fillId="2" borderId="12" xfId="0" applyNumberFormat="1" applyFont="1" applyFill="1" applyBorder="1" applyProtection="1">
      <protection locked="0"/>
    </xf>
    <xf numFmtId="0" fontId="1" fillId="0" borderId="15" xfId="0" applyFont="1" applyBorder="1"/>
    <xf numFmtId="41" fontId="1" fillId="3" borderId="15" xfId="1" applyNumberFormat="1" applyFont="1" applyFill="1" applyBorder="1" applyProtection="1">
      <protection locked="0"/>
    </xf>
    <xf numFmtId="41" fontId="1" fillId="2" borderId="15" xfId="1" applyNumberFormat="1" applyFont="1" applyFill="1" applyBorder="1" applyProtection="1"/>
    <xf numFmtId="41" fontId="1" fillId="3" borderId="14" xfId="1" applyNumberFormat="1" applyFont="1" applyFill="1" applyBorder="1" applyProtection="1">
      <protection locked="0"/>
    </xf>
    <xf numFmtId="0" fontId="20" fillId="0" borderId="24" xfId="0" applyFont="1" applyBorder="1"/>
    <xf numFmtId="0" fontId="1" fillId="0" borderId="24" xfId="0" applyFont="1" applyBorder="1"/>
    <xf numFmtId="41" fontId="1" fillId="0" borderId="24" xfId="1" applyNumberFormat="1" applyFont="1" applyFill="1" applyBorder="1" applyProtection="1"/>
    <xf numFmtId="41" fontId="1" fillId="2" borderId="24" xfId="1" applyNumberFormat="1" applyFont="1" applyFill="1" applyBorder="1" applyProtection="1"/>
    <xf numFmtId="165" fontId="1" fillId="2" borderId="15" xfId="1" applyNumberFormat="1" applyFont="1" applyFill="1" applyBorder="1" applyProtection="1"/>
    <xf numFmtId="0" fontId="1" fillId="2" borderId="15" xfId="0" applyFont="1" applyFill="1" applyBorder="1"/>
    <xf numFmtId="43" fontId="1" fillId="2" borderId="14" xfId="1" applyFont="1" applyFill="1" applyBorder="1" applyProtection="1"/>
    <xf numFmtId="165" fontId="1" fillId="3" borderId="24" xfId="1" applyNumberFormat="1" applyFont="1" applyFill="1" applyBorder="1" applyProtection="1">
      <protection locked="0"/>
    </xf>
    <xf numFmtId="165" fontId="1" fillId="2" borderId="24" xfId="0" applyNumberFormat="1" applyFont="1" applyFill="1" applyBorder="1"/>
    <xf numFmtId="0" fontId="20" fillId="0" borderId="14" xfId="0" applyFont="1" applyBorder="1"/>
    <xf numFmtId="0" fontId="16" fillId="0" borderId="15" xfId="0" applyFont="1" applyBorder="1"/>
    <xf numFmtId="0" fontId="25" fillId="0" borderId="24" xfId="0" applyFont="1" applyBorder="1"/>
    <xf numFmtId="0" fontId="16" fillId="0" borderId="24" xfId="0" applyFont="1" applyBorder="1"/>
    <xf numFmtId="0" fontId="25" fillId="2" borderId="14" xfId="0" applyFont="1" applyFill="1" applyBorder="1"/>
    <xf numFmtId="0" fontId="1" fillId="2" borderId="14" xfId="0" applyFont="1" applyFill="1" applyBorder="1" applyProtection="1">
      <protection locked="0"/>
    </xf>
    <xf numFmtId="165" fontId="1" fillId="0" borderId="14" xfId="1" applyNumberFormat="1" applyFont="1" applyBorder="1" applyProtection="1">
      <protection locked="0"/>
    </xf>
    <xf numFmtId="165" fontId="1" fillId="2" borderId="14" xfId="1" applyNumberFormat="1" applyFont="1" applyFill="1" applyBorder="1" applyProtection="1">
      <protection locked="0"/>
    </xf>
    <xf numFmtId="41" fontId="1" fillId="0" borderId="26" xfId="1" applyNumberFormat="1" applyFont="1" applyFill="1" applyBorder="1" applyProtection="1"/>
    <xf numFmtId="41" fontId="1" fillId="2" borderId="26" xfId="1" applyNumberFormat="1" applyFont="1" applyFill="1" applyBorder="1" applyProtection="1"/>
    <xf numFmtId="165" fontId="1" fillId="2" borderId="26" xfId="1" applyNumberFormat="1" applyFont="1" applyFill="1" applyBorder="1" applyProtection="1"/>
    <xf numFmtId="0" fontId="1" fillId="0" borderId="3" xfId="0" applyFont="1" applyBorder="1" applyAlignment="1">
      <alignment horizontal="center" wrapText="1"/>
    </xf>
    <xf numFmtId="0" fontId="1" fillId="2" borderId="3" xfId="0" applyFont="1" applyFill="1" applyBorder="1"/>
    <xf numFmtId="10" fontId="1" fillId="0" borderId="3" xfId="0" applyNumberFormat="1" applyFont="1" applyBorder="1" applyAlignment="1">
      <alignment horizontal="center"/>
    </xf>
    <xf numFmtId="0" fontId="6" fillId="6" borderId="0" xfId="0" applyFont="1" applyFill="1"/>
    <xf numFmtId="41" fontId="6" fillId="6" borderId="0" xfId="0" applyNumberFormat="1" applyFont="1" applyFill="1"/>
    <xf numFmtId="9" fontId="6" fillId="12" borderId="8" xfId="0" applyNumberFormat="1" applyFont="1" applyFill="1" applyBorder="1" applyAlignment="1">
      <alignment horizontal="center"/>
    </xf>
    <xf numFmtId="0" fontId="6" fillId="12" borderId="0" xfId="0" applyFont="1" applyFill="1"/>
    <xf numFmtId="165" fontId="6" fillId="12" borderId="0" xfId="1" applyNumberFormat="1" applyFont="1" applyFill="1" applyBorder="1" applyProtection="1"/>
    <xf numFmtId="9" fontId="6" fillId="12" borderId="0" xfId="2" applyFont="1" applyFill="1" applyBorder="1" applyAlignment="1" applyProtection="1">
      <alignment horizontal="center"/>
    </xf>
    <xf numFmtId="165" fontId="6" fillId="12" borderId="7" xfId="1" applyNumberFormat="1" applyFont="1" applyFill="1" applyBorder="1" applyAlignment="1" applyProtection="1">
      <alignment horizontal="center"/>
    </xf>
    <xf numFmtId="0" fontId="1" fillId="6" borderId="8" xfId="0" applyFont="1" applyFill="1" applyBorder="1"/>
    <xf numFmtId="0" fontId="20" fillId="6" borderId="27" xfId="0" applyFont="1" applyFill="1" applyBorder="1" applyAlignment="1">
      <alignment horizontal="center" wrapText="1"/>
    </xf>
    <xf numFmtId="0" fontId="20" fillId="6" borderId="1" xfId="0" applyFont="1" applyFill="1" applyBorder="1" applyAlignment="1">
      <alignment horizontal="center" wrapText="1"/>
    </xf>
    <xf numFmtId="0" fontId="20" fillId="6" borderId="28" xfId="0" applyFont="1" applyFill="1" applyBorder="1" applyAlignment="1">
      <alignment horizontal="center" wrapText="1"/>
    </xf>
    <xf numFmtId="43" fontId="16" fillId="2" borderId="12" xfId="0" applyNumberFormat="1" applyFont="1" applyFill="1" applyBorder="1"/>
    <xf numFmtId="43" fontId="39" fillId="0" borderId="0" xfId="58" applyNumberFormat="1"/>
    <xf numFmtId="0" fontId="0" fillId="0" borderId="0" xfId="0" applyAlignment="1">
      <alignment wrapText="1"/>
    </xf>
    <xf numFmtId="0" fontId="0" fillId="0" borderId="29" xfId="0" applyBorder="1"/>
    <xf numFmtId="43" fontId="0" fillId="0" borderId="29" xfId="1" applyFont="1" applyBorder="1"/>
    <xf numFmtId="43" fontId="39" fillId="13" borderId="0" xfId="1" applyFont="1" applyFill="1"/>
    <xf numFmtId="0" fontId="39" fillId="13" borderId="0" xfId="58" applyFill="1"/>
    <xf numFmtId="1" fontId="39" fillId="13" borderId="0" xfId="58" applyNumberFormat="1" applyFill="1"/>
    <xf numFmtId="43" fontId="40" fillId="11" borderId="20" xfId="1" applyFont="1" applyFill="1" applyBorder="1"/>
    <xf numFmtId="0" fontId="40" fillId="3" borderId="20" xfId="58" applyFont="1" applyFill="1" applyBorder="1"/>
    <xf numFmtId="43" fontId="39" fillId="0" borderId="0" xfId="1" applyFont="1"/>
    <xf numFmtId="43" fontId="0" fillId="13" borderId="29" xfId="0" applyNumberFormat="1" applyFill="1" applyBorder="1"/>
    <xf numFmtId="0" fontId="43" fillId="0" borderId="0" xfId="0" applyFont="1" applyAlignment="1">
      <alignment horizontal="center" wrapText="1"/>
    </xf>
    <xf numFmtId="10" fontId="1" fillId="0" borderId="3" xfId="2" applyNumberFormat="1" applyFont="1" applyBorder="1" applyAlignment="1" applyProtection="1">
      <alignment horizontal="center"/>
      <protection locked="0"/>
    </xf>
    <xf numFmtId="10" fontId="1" fillId="0" borderId="3" xfId="2" applyNumberFormat="1" applyFont="1" applyBorder="1" applyAlignment="1" applyProtection="1">
      <alignment horizontal="center"/>
    </xf>
    <xf numFmtId="10" fontId="1" fillId="0" borderId="19" xfId="2" applyNumberFormat="1" applyFont="1" applyFill="1" applyBorder="1" applyAlignment="1" applyProtection="1">
      <alignment horizontal="center"/>
    </xf>
    <xf numFmtId="0" fontId="36" fillId="0" borderId="0" xfId="0" applyFont="1" applyAlignment="1">
      <alignment horizontal="left" vertical="top"/>
    </xf>
    <xf numFmtId="0" fontId="36" fillId="0" borderId="0" xfId="0" quotePrefix="1" applyFont="1" applyAlignment="1">
      <alignment horizontal="left" vertical="top"/>
    </xf>
    <xf numFmtId="0" fontId="3" fillId="6" borderId="4" xfId="0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3" fillId="6" borderId="6" xfId="0" applyFont="1" applyFill="1" applyBorder="1" applyAlignment="1">
      <alignment horizontal="center"/>
    </xf>
    <xf numFmtId="0" fontId="2" fillId="10" borderId="0" xfId="0" applyFont="1" applyFill="1" applyAlignment="1" applyProtection="1">
      <alignment horizontal="left" vertical="top" wrapText="1"/>
      <protection locked="0"/>
    </xf>
    <xf numFmtId="0" fontId="20" fillId="6" borderId="4" xfId="0" applyFont="1" applyFill="1" applyBorder="1" applyAlignment="1">
      <alignment horizontal="center"/>
    </xf>
    <xf numFmtId="0" fontId="20" fillId="6" borderId="5" xfId="0" applyFont="1" applyFill="1" applyBorder="1" applyAlignment="1">
      <alignment horizontal="center"/>
    </xf>
    <xf numFmtId="0" fontId="20" fillId="6" borderId="6" xfId="0" applyFont="1" applyFill="1" applyBorder="1" applyAlignment="1">
      <alignment horizontal="center"/>
    </xf>
    <xf numFmtId="0" fontId="25" fillId="2" borderId="16" xfId="0" applyFont="1" applyFill="1" applyBorder="1" applyAlignment="1">
      <alignment horizontal="left"/>
    </xf>
    <xf numFmtId="0" fontId="25" fillId="2" borderId="18" xfId="0" applyFont="1" applyFill="1" applyBorder="1" applyAlignment="1">
      <alignment horizontal="left"/>
    </xf>
    <xf numFmtId="0" fontId="25" fillId="2" borderId="17" xfId="0" applyFont="1" applyFill="1" applyBorder="1" applyAlignment="1">
      <alignment horizontal="left"/>
    </xf>
    <xf numFmtId="0" fontId="30" fillId="2" borderId="16" xfId="0" applyFont="1" applyFill="1" applyBorder="1" applyAlignment="1">
      <alignment horizontal="right" wrapText="1"/>
    </xf>
    <xf numFmtId="0" fontId="30" fillId="2" borderId="17" xfId="0" applyFont="1" applyFill="1" applyBorder="1" applyAlignment="1">
      <alignment horizontal="right" wrapText="1"/>
    </xf>
    <xf numFmtId="0" fontId="30" fillId="2" borderId="16" xfId="0" applyFont="1" applyFill="1" applyBorder="1" applyAlignment="1">
      <alignment horizontal="left"/>
    </xf>
    <xf numFmtId="0" fontId="30" fillId="2" borderId="17" xfId="0" applyFont="1" applyFill="1" applyBorder="1" applyAlignment="1">
      <alignment horizontal="left"/>
    </xf>
  </cellXfs>
  <cellStyles count="60">
    <cellStyle name="Comma" xfId="1" builtinId="3"/>
    <cellStyle name="Comma 10" xfId="23" xr:uid="{00000000-0005-0000-0000-000001000000}"/>
    <cellStyle name="Comma 11" xfId="57" xr:uid="{00000000-0005-0000-0000-000002000000}"/>
    <cellStyle name="Comma 12" xfId="59" xr:uid="{DCE59205-36EA-44EB-AAAE-0E44848752F1}"/>
    <cellStyle name="Comma 2" xfId="5" xr:uid="{00000000-0005-0000-0000-000003000000}"/>
    <cellStyle name="Comma 2 2" xfId="24" xr:uid="{00000000-0005-0000-0000-000004000000}"/>
    <cellStyle name="Comma 2 3" xfId="43" xr:uid="{00000000-0005-0000-0000-000005000000}"/>
    <cellStyle name="Comma 3" xfId="14" xr:uid="{00000000-0005-0000-0000-000006000000}"/>
    <cellStyle name="Comma 4" xfId="20" xr:uid="{00000000-0005-0000-0000-000007000000}"/>
    <cellStyle name="Comma 4 2" xfId="25" xr:uid="{00000000-0005-0000-0000-000008000000}"/>
    <cellStyle name="Comma 4 3" xfId="44" xr:uid="{00000000-0005-0000-0000-000009000000}"/>
    <cellStyle name="Comma 5" xfId="26" xr:uid="{00000000-0005-0000-0000-00000A000000}"/>
    <cellStyle name="Comma 6" xfId="27" xr:uid="{00000000-0005-0000-0000-00000B000000}"/>
    <cellStyle name="Comma 6 2" xfId="28" xr:uid="{00000000-0005-0000-0000-00000C000000}"/>
    <cellStyle name="Comma 7" xfId="29" xr:uid="{00000000-0005-0000-0000-00000D000000}"/>
    <cellStyle name="Comma 7 2" xfId="30" xr:uid="{00000000-0005-0000-0000-00000E000000}"/>
    <cellStyle name="Comma 8" xfId="31" xr:uid="{00000000-0005-0000-0000-00000F000000}"/>
    <cellStyle name="Comma 8 2" xfId="47" xr:uid="{00000000-0005-0000-0000-000010000000}"/>
    <cellStyle name="Comma 9" xfId="54" xr:uid="{00000000-0005-0000-0000-000011000000}"/>
    <cellStyle name="Currency 2" xfId="6" xr:uid="{00000000-0005-0000-0000-000013000000}"/>
    <cellStyle name="Currency 2 2" xfId="48" xr:uid="{00000000-0005-0000-0000-000014000000}"/>
    <cellStyle name="Currency 3" xfId="16" xr:uid="{00000000-0005-0000-0000-000015000000}"/>
    <cellStyle name="Normal" xfId="0" builtinId="0"/>
    <cellStyle name="Normal 10" xfId="58" xr:uid="{CB3657D6-28E0-47B5-8273-36D9D21A9364}"/>
    <cellStyle name="Normal 2" xfId="4" xr:uid="{00000000-0005-0000-0000-000017000000}"/>
    <cellStyle name="Normal 2 2" xfId="7" xr:uid="{00000000-0005-0000-0000-000018000000}"/>
    <cellStyle name="Normal 2 2 2" xfId="32" xr:uid="{00000000-0005-0000-0000-000019000000}"/>
    <cellStyle name="Normal 2 3" xfId="8" xr:uid="{00000000-0005-0000-0000-00001A000000}"/>
    <cellStyle name="Normal 2 3 2" xfId="17" xr:uid="{00000000-0005-0000-0000-00001B000000}"/>
    <cellStyle name="Normal 2 3 3" xfId="33" xr:uid="{00000000-0005-0000-0000-00001C000000}"/>
    <cellStyle name="Normal 2 4" xfId="52" xr:uid="{00000000-0005-0000-0000-00001D000000}"/>
    <cellStyle name="Normal 2 5" xfId="55" xr:uid="{00000000-0005-0000-0000-00001E000000}"/>
    <cellStyle name="Normal 2 6" xfId="45" xr:uid="{00000000-0005-0000-0000-00001F000000}"/>
    <cellStyle name="Normal 3" xfId="9" xr:uid="{00000000-0005-0000-0000-000020000000}"/>
    <cellStyle name="Normal 3 2" xfId="34" xr:uid="{00000000-0005-0000-0000-000021000000}"/>
    <cellStyle name="Normal 3 3" xfId="50" xr:uid="{00000000-0005-0000-0000-000022000000}"/>
    <cellStyle name="Normal 4" xfId="10" xr:uid="{00000000-0005-0000-0000-000023000000}"/>
    <cellStyle name="Normal 4 2" xfId="18" xr:uid="{00000000-0005-0000-0000-000024000000}"/>
    <cellStyle name="Normal 4 3" xfId="51" xr:uid="{00000000-0005-0000-0000-000025000000}"/>
    <cellStyle name="Normal 5" xfId="11" xr:uid="{00000000-0005-0000-0000-000026000000}"/>
    <cellStyle name="Normal 5 2" xfId="19" xr:uid="{00000000-0005-0000-0000-000027000000}"/>
    <cellStyle name="Normal 5 2 2" xfId="49" xr:uid="{00000000-0005-0000-0000-000028000000}"/>
    <cellStyle name="Normal 5 3" xfId="35" xr:uid="{00000000-0005-0000-0000-000029000000}"/>
    <cellStyle name="Normal 6" xfId="13" xr:uid="{00000000-0005-0000-0000-00002A000000}"/>
    <cellStyle name="Normal 6 2" xfId="53" xr:uid="{00000000-0005-0000-0000-00002B000000}"/>
    <cellStyle name="Normal 7" xfId="12" xr:uid="{00000000-0005-0000-0000-00002C000000}"/>
    <cellStyle name="Normal 8" xfId="22" xr:uid="{00000000-0005-0000-0000-00002D000000}"/>
    <cellStyle name="Normal 9" xfId="56" xr:uid="{00000000-0005-0000-0000-00002E000000}"/>
    <cellStyle name="Percent" xfId="2" builtinId="5"/>
    <cellStyle name="Percent 2" xfId="3" xr:uid="{00000000-0005-0000-0000-000030000000}"/>
    <cellStyle name="Percent 2 2" xfId="38" xr:uid="{00000000-0005-0000-0000-000031000000}"/>
    <cellStyle name="Percent 2 3" xfId="37" xr:uid="{00000000-0005-0000-0000-000032000000}"/>
    <cellStyle name="Percent 3" xfId="15" xr:uid="{00000000-0005-0000-0000-000033000000}"/>
    <cellStyle name="Percent 3 2" xfId="46" xr:uid="{00000000-0005-0000-0000-000034000000}"/>
    <cellStyle name="Percent 3 3" xfId="39" xr:uid="{00000000-0005-0000-0000-000035000000}"/>
    <cellStyle name="Percent 4" xfId="21" xr:uid="{00000000-0005-0000-0000-000036000000}"/>
    <cellStyle name="Percent 5" xfId="36" xr:uid="{00000000-0005-0000-0000-000037000000}"/>
    <cellStyle name="PSChar" xfId="40" xr:uid="{00000000-0005-0000-0000-000038000000}"/>
    <cellStyle name="PSDate" xfId="41" xr:uid="{00000000-0005-0000-0000-000039000000}"/>
    <cellStyle name="PSHeading" xfId="42" xr:uid="{00000000-0005-0000-0000-00003A000000}"/>
  </cellStyles>
  <dxfs count="11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top style="thin">
          <color indexed="64"/>
        </top>
        <bottom style="double">
          <color indexed="64"/>
        </bottom>
      </border>
    </dxf>
    <dxf>
      <numFmt numFmtId="35" formatCode="_(* #,##0.00_);_(* \(#,##0.00\);_(* &quot;-&quot;??_);_(@_)"/>
    </dxf>
    <dxf>
      <alignment horizontal="center"/>
    </dxf>
    <dxf>
      <alignment horizontal="center"/>
    </dxf>
    <dxf>
      <numFmt numFmtId="35" formatCode="_(* #,##0.00_);_(* \(#,##0.00\);_(* &quot;-&quot;??_);_(@_)"/>
    </dxf>
    <dxf>
      <alignment horizontal="center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9" defaultPivotStyle="PivotStyleLight16"/>
  <colors>
    <mruColors>
      <color rgb="FFCC3300"/>
      <color rgb="FFB03504"/>
      <color rgb="FFFF7C80"/>
      <color rgb="FF009999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21" Type="http://schemas.openxmlformats.org/officeDocument/2006/relationships/sharedStrings" Target="sharedStrings.xml"/><Relationship Id="rId34" Type="http://schemas.openxmlformats.org/officeDocument/2006/relationships/customXml" Target="../customXml/item11.xml"/><Relationship Id="rId42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29" Type="http://schemas.openxmlformats.org/officeDocument/2006/relationships/customXml" Target="../customXml/item6.xml"/><Relationship Id="rId41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31" Type="http://schemas.openxmlformats.org/officeDocument/2006/relationships/customXml" Target="../customXml/item8.xml"/><Relationship Id="rId44" Type="http://schemas.openxmlformats.org/officeDocument/2006/relationships/customXml" Target="../customXml/item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microsoft.com/office/2007/relationships/customDataProps" Target="customData/itemProps1.xml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43" Type="http://schemas.openxmlformats.org/officeDocument/2006/relationships/customXml" Target="../customXml/item2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inAdm2\CFC\Fringe%20Benefit%20Rate%20Tool%20&amp;%20Terminal%20Leave\FY24\Fringe%20Benefit%20Rate%20Tool%20for%20FY24%20Rate%20Setting.xlsx" TargetMode="External"/><Relationship Id="rId1" Type="http://schemas.openxmlformats.org/officeDocument/2006/relationships/externalLinkPath" Target="/FinAdm2/CFC/Fringe%20Benefit%20Rate%20Tool%20&amp;%20Terminal%20Leave/FY24/Fringe%20Benefit%20Rate%20Tool%20for%20FY24%20Rate%20Set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umptions"/>
      <sheetName val="Rate Summary (provide to UWSA)"/>
      <sheetName val="Rate Calc - separate pools"/>
      <sheetName val="Rate Calc combo Unclass-Class"/>
      <sheetName val="Published Rates"/>
      <sheetName val="Fringe Data"/>
      <sheetName val="Salary Data"/>
      <sheetName val="FY22 Over-Under"/>
      <sheetName val="Work Comp Allocation"/>
      <sheetName val="Allocated Fringes"/>
    </sheetNames>
    <sheetDataSet>
      <sheetData sheetId="0" refreshError="1"/>
      <sheetData sheetId="1">
        <row r="5">
          <cell r="C5" t="str">
            <v>N/A</v>
          </cell>
        </row>
      </sheetData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wsystemadmin-my.sharepoint.com/personal/bheimstreet_uwsa_edu/Documents/FY23%20ALLOCATED_FRINGES%20(from%20SFS)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b Heimstreet" refreshedDate="45387.252551273152" createdVersion="8" refreshedVersion="8" minRefreshableVersion="3" recordCount="302" xr:uid="{AAF271D9-D21D-4048-97A7-D3F7F228BAFC}">
  <cacheSource type="worksheet">
    <worksheetSource ref="B2:H304" sheet="ALLOCATED_FRINGES" r:id="rId2"/>
  </cacheSource>
  <cacheFields count="7">
    <cacheField name="Unit" numFmtId="0">
      <sharedItems count="12">
        <s v="UWEAU"/>
        <s v="UWGBY"/>
        <s v="UWLAC"/>
        <s v="UWOSH"/>
        <s v="UWPKS"/>
        <s v="UWPLT"/>
        <s v="UWRVF"/>
        <s v="UWSTO"/>
        <s v="UWSTP"/>
        <s v="UWSUP"/>
        <s v="UWSYS"/>
        <s v="UWWTW"/>
      </sharedItems>
    </cacheField>
    <cacheField name="Fund" numFmtId="0">
      <sharedItems/>
    </cacheField>
    <cacheField name="Sum Amount" numFmtId="43">
      <sharedItems containsSemiMixedTypes="0" containsString="0" containsNumber="1" minValue="-1658335.98" maxValue="47945.01"/>
    </cacheField>
    <cacheField name="Year" numFmtId="1">
      <sharedItems containsSemiMixedTypes="0" containsString="0" containsNumber="1" containsInteger="1" minValue="2023" maxValue="2023"/>
    </cacheField>
    <cacheField name="Account" numFmtId="0">
      <sharedItems count="6">
        <s v="1975"/>
        <s v="1979"/>
        <s v="1983"/>
        <s v="1984"/>
        <s v="1978"/>
        <s v="1977"/>
      </sharedItems>
    </cacheField>
    <cacheField name="Dept" numFmtId="0">
      <sharedItems/>
    </cacheField>
    <cacheField name="Journal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b Heimstreet" refreshedDate="45387.272041782409" createdVersion="8" refreshedVersion="8" minRefreshableVersion="3" recordCount="3226" xr:uid="{A52C1DF2-6B2B-435C-90EE-7CCAD19EE38F}">
  <cacheSource type="worksheet">
    <worksheetSource ref="A1:G3227" sheet="Salary Data FY23 and FY22"/>
  </cacheSource>
  <cacheFields count="7">
    <cacheField name="Unit" numFmtId="0">
      <sharedItems containsBlank="1" count="13">
        <s v="UWEAU"/>
        <s v="UWGBY"/>
        <s v="UWLAC"/>
        <s v="UWPKS"/>
        <s v="UWRVF"/>
        <s v="UWSTP"/>
        <s v="UWSUP"/>
        <s v="UWSYS"/>
        <s v="UWWTW"/>
        <s v="UWPLT"/>
        <s v="UWOSH"/>
        <s v="UWSTO"/>
        <m/>
      </sharedItems>
    </cacheField>
    <cacheField name="Account" numFmtId="0">
      <sharedItems containsBlank="1"/>
    </cacheField>
    <cacheField name="Fund" numFmtId="0">
      <sharedItems containsBlank="1" containsMixedTypes="1" containsNumber="1" containsInteger="1" minValue="133" maxValue="144"/>
    </cacheField>
    <cacheField name="Descr" numFmtId="0">
      <sharedItems containsBlank="1"/>
    </cacheField>
    <cacheField name="Year" numFmtId="0">
      <sharedItems containsString="0" containsBlank="1" containsNumber="1" containsInteger="1" minValue="2021" maxValue="2023" count="4">
        <n v="2021"/>
        <n v="2022"/>
        <n v="2023"/>
        <m/>
      </sharedItems>
    </cacheField>
    <cacheField name="Category" numFmtId="0">
      <sharedItems containsBlank="1" count="10">
        <s v="Ad Hoc"/>
        <s v="Classified"/>
        <s v="Proj Teach/Research"/>
        <s v="LTE"/>
        <s v="Research Assoc"/>
        <s v="Students"/>
        <s v="Unclassified"/>
        <s v="Grad Asst"/>
        <m/>
        <s v="Res Assoc" u="1"/>
      </sharedItems>
    </cacheField>
    <cacheField name="Sum Total Amt" numFmtId="0">
      <sharedItems containsString="0" containsBlank="1" containsNumber="1" minValue="-108037.73" maxValue="3228669.610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b Heimstreet" refreshedDate="45462.712887037036" createdVersion="8" refreshedVersion="8" minRefreshableVersion="3" recordCount="8371" xr:uid="{A762AE42-77E8-4243-B83D-75B65FFADEDE}">
  <cacheSource type="worksheet">
    <worksheetSource ref="B1:H8372" sheet="FY23 Fringe Data"/>
  </cacheSource>
  <cacheFields count="7">
    <cacheField name="Business Unit" numFmtId="0">
      <sharedItems count="12">
        <s v="UWEAU"/>
        <s v="UWGBY"/>
        <s v="UWLAC"/>
        <s v="UWOSH"/>
        <s v="UWPKS"/>
        <s v="UWPLT"/>
        <s v="UWRVF"/>
        <s v="UWSTO"/>
        <s v="UWSTP"/>
        <s v="UWSUP"/>
        <s v="UWSYS"/>
        <s v="UWWTW"/>
      </sharedItems>
    </cacheField>
    <cacheField name="Sfs Account Code" numFmtId="49">
      <sharedItems containsSemiMixedTypes="0" containsString="0" containsNumber="1" containsInteger="1" minValue="1903" maxValue="1986"/>
    </cacheField>
    <cacheField name="Fund" numFmtId="49">
      <sharedItems containsMixedTypes="1" containsNumber="1" containsInteger="1" minValue="133" maxValue="144" count="4">
        <n v="133"/>
        <n v="144"/>
        <s v="133"/>
        <s v="144"/>
      </sharedItems>
    </cacheField>
    <cacheField name="Account Description" numFmtId="0">
      <sharedItems count="8">
        <s v="Social Security"/>
        <s v="Medicare"/>
        <s v="Health insurance"/>
        <s v="Life Insurance"/>
        <s v="Retirement"/>
        <s v="Income Continuation"/>
        <s v="Unemployment"/>
        <s v="Other"/>
      </sharedItems>
    </cacheField>
    <cacheField name="Fiscal Year" numFmtId="0">
      <sharedItems containsSemiMixedTypes="0" containsString="0" containsNumber="1" containsInteger="1" minValue="2021" maxValue="2023" count="3">
        <n v="2021"/>
        <n v="2023"/>
        <n v="2022"/>
      </sharedItems>
    </cacheField>
    <cacheField name="Empl Category Common Desc" numFmtId="0">
      <sharedItems count="10">
        <s v="Unclassified"/>
        <s v="Ad Hoc"/>
        <s v="Students"/>
        <s v="LTE"/>
        <s v="Classified"/>
        <s v="Grad Asst"/>
        <s v="Research Assoc"/>
        <s v="Post Doc Fellows"/>
        <s v="Proj Teach/Research"/>
        <s v="Res Assoc"/>
      </sharedItems>
    </cacheField>
    <cacheField name="Amount" numFmtId="43">
      <sharedItems containsSemiMixedTypes="0" containsString="0" containsNumber="1" minValue="-24016.240000000002" maxValue="1463214.68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">
  <r>
    <x v="0"/>
    <s v="133"/>
    <n v="-450"/>
    <n v="2023"/>
    <x v="0"/>
    <s v="962044"/>
    <s v="FX-UDG0001"/>
  </r>
  <r>
    <x v="0"/>
    <s v="133"/>
    <n v="-222791.7"/>
    <n v="2023"/>
    <x v="0"/>
    <s v="962044"/>
    <s v="FX-UNC0001"/>
  </r>
  <r>
    <x v="0"/>
    <s v="133"/>
    <n v="50.21"/>
    <n v="2023"/>
    <x v="0"/>
    <s v="962044"/>
    <s v="FX-UNC0002"/>
  </r>
  <r>
    <x v="0"/>
    <s v="133"/>
    <n v="135.51"/>
    <n v="2023"/>
    <x v="0"/>
    <s v="962044"/>
    <s v="TL-UNC0003"/>
  </r>
  <r>
    <x v="0"/>
    <s v="133"/>
    <n v="-38722.080000000002"/>
    <n v="2023"/>
    <x v="1"/>
    <s v="962044"/>
    <s v="FX-CLA0001"/>
  </r>
  <r>
    <x v="0"/>
    <s v="133"/>
    <n v="6.46"/>
    <n v="2023"/>
    <x v="1"/>
    <s v="962044"/>
    <s v="TL-CLA0001"/>
  </r>
  <r>
    <x v="0"/>
    <s v="133"/>
    <n v="-463.6"/>
    <n v="2023"/>
    <x v="2"/>
    <s v="962044"/>
    <s v="FX-LTE0001"/>
  </r>
  <r>
    <x v="0"/>
    <s v="133"/>
    <n v="-29845.97"/>
    <n v="2023"/>
    <x v="3"/>
    <s v="962044"/>
    <s v="FX-STU0001"/>
  </r>
  <r>
    <x v="0"/>
    <s v="144"/>
    <n v="-3187.51"/>
    <n v="2023"/>
    <x v="0"/>
    <s v="962044"/>
    <s v="FX-UDG0001"/>
  </r>
  <r>
    <x v="0"/>
    <s v="144"/>
    <n v="-832358.08"/>
    <n v="2023"/>
    <x v="0"/>
    <s v="962044"/>
    <s v="FX-UNC0001"/>
  </r>
  <r>
    <x v="0"/>
    <s v="144"/>
    <n v="194"/>
    <n v="2023"/>
    <x v="0"/>
    <s v="962044"/>
    <s v="FX-UNC0002"/>
  </r>
  <r>
    <x v="0"/>
    <s v="144"/>
    <n v="0.01"/>
    <n v="2023"/>
    <x v="0"/>
    <s v="962044"/>
    <s v="JR90928KRL"/>
  </r>
  <r>
    <x v="0"/>
    <s v="144"/>
    <n v="-11.32"/>
    <n v="2023"/>
    <x v="0"/>
    <s v="962044"/>
    <s v="TL-UNC0002"/>
  </r>
  <r>
    <x v="0"/>
    <s v="144"/>
    <n v="510.97"/>
    <n v="2023"/>
    <x v="0"/>
    <s v="962044"/>
    <s v="TL-UNC0003"/>
  </r>
  <r>
    <x v="0"/>
    <s v="144"/>
    <n v="-7266.82"/>
    <n v="2023"/>
    <x v="4"/>
    <s v="962044"/>
    <s v="FX-GRA0001"/>
  </r>
  <r>
    <x v="0"/>
    <s v="144"/>
    <n v="-69684.34"/>
    <n v="2023"/>
    <x v="1"/>
    <s v="962044"/>
    <s v="FX-CLA0001"/>
  </r>
  <r>
    <x v="0"/>
    <s v="144"/>
    <n v="11.62"/>
    <n v="2023"/>
    <x v="1"/>
    <s v="962044"/>
    <s v="TL-CLA0001"/>
  </r>
  <r>
    <x v="0"/>
    <s v="144"/>
    <n v="-7908.53"/>
    <n v="2023"/>
    <x v="3"/>
    <s v="962044"/>
    <s v="FX-STU0001"/>
  </r>
  <r>
    <x v="1"/>
    <s v="133"/>
    <n v="-180800.21"/>
    <n v="2023"/>
    <x v="0"/>
    <s v="989999"/>
    <s v="FX-UCL0001"/>
  </r>
  <r>
    <x v="1"/>
    <s v="133"/>
    <n v="14.27"/>
    <n v="2023"/>
    <x v="0"/>
    <s v="989999"/>
    <s v="FX-UCL0002"/>
  </r>
  <r>
    <x v="1"/>
    <s v="133"/>
    <n v="-266.75"/>
    <n v="2023"/>
    <x v="0"/>
    <s v="989999"/>
    <s v="FX-UGR0001"/>
  </r>
  <r>
    <x v="1"/>
    <s v="133"/>
    <n v="-17123.03"/>
    <n v="2023"/>
    <x v="0"/>
    <s v="989999"/>
    <s v="FXUCL00001"/>
  </r>
  <r>
    <x v="1"/>
    <s v="133"/>
    <n v="32.15"/>
    <n v="2023"/>
    <x v="0"/>
    <s v="989999"/>
    <s v="TL-UCL0001"/>
  </r>
  <r>
    <x v="1"/>
    <s v="133"/>
    <n v="1.93"/>
    <n v="2023"/>
    <x v="0"/>
    <s v="989999"/>
    <s v="TLUCL00001"/>
  </r>
  <r>
    <x v="1"/>
    <s v="133"/>
    <n v="2.4700000000000002"/>
    <n v="2023"/>
    <x v="0"/>
    <s v="989999"/>
    <s v="TLUCL00002"/>
  </r>
  <r>
    <x v="1"/>
    <s v="133"/>
    <n v="-12486.6"/>
    <n v="2023"/>
    <x v="4"/>
    <s v="989999"/>
    <s v="FX-GRD0001"/>
  </r>
  <r>
    <x v="1"/>
    <s v="133"/>
    <n v="-13389.21"/>
    <n v="2023"/>
    <x v="1"/>
    <s v="989999"/>
    <s v="FX-CLA0001"/>
  </r>
  <r>
    <x v="1"/>
    <s v="133"/>
    <n v="-1205.01"/>
    <n v="2023"/>
    <x v="1"/>
    <s v="989999"/>
    <s v="FXCLA00001"/>
  </r>
  <r>
    <x v="1"/>
    <s v="133"/>
    <n v="323.39999999999998"/>
    <n v="2023"/>
    <x v="1"/>
    <s v="989999"/>
    <s v="TL-CLA0001"/>
  </r>
  <r>
    <x v="1"/>
    <s v="133"/>
    <n v="29.11"/>
    <n v="2023"/>
    <x v="1"/>
    <s v="989999"/>
    <s v="TLCLA00001"/>
  </r>
  <r>
    <x v="1"/>
    <s v="133"/>
    <n v="-995.9"/>
    <n v="2023"/>
    <x v="2"/>
    <s v="989999"/>
    <s v="FX-LTE0001"/>
  </r>
  <r>
    <x v="1"/>
    <s v="133"/>
    <n v="-339.82"/>
    <n v="2023"/>
    <x v="2"/>
    <s v="989999"/>
    <s v="FXLTE00001"/>
  </r>
  <r>
    <x v="1"/>
    <s v="133"/>
    <n v="-4125.2299999999996"/>
    <n v="2023"/>
    <x v="3"/>
    <s v="989999"/>
    <s v="FX-STU0001"/>
  </r>
  <r>
    <x v="1"/>
    <s v="133"/>
    <n v="-567.36"/>
    <n v="2023"/>
    <x v="3"/>
    <s v="989999"/>
    <s v="FXSTU00001"/>
  </r>
  <r>
    <x v="1"/>
    <s v="144"/>
    <n v="-344347.31"/>
    <n v="2023"/>
    <x v="0"/>
    <s v="989999"/>
    <s v="FX-UCL0001"/>
  </r>
  <r>
    <x v="1"/>
    <s v="144"/>
    <n v="16.21"/>
    <n v="2023"/>
    <x v="0"/>
    <s v="989999"/>
    <s v="FX-UCL0002"/>
  </r>
  <r>
    <x v="1"/>
    <s v="144"/>
    <n v="-2600.84"/>
    <n v="2023"/>
    <x v="0"/>
    <s v="989999"/>
    <s v="FX-UGR0001"/>
  </r>
  <r>
    <x v="1"/>
    <s v="144"/>
    <n v="-41929.83"/>
    <n v="2023"/>
    <x v="0"/>
    <s v="989999"/>
    <s v="FXUCL00001"/>
  </r>
  <r>
    <x v="1"/>
    <s v="144"/>
    <n v="-88"/>
    <n v="2023"/>
    <x v="0"/>
    <s v="989999"/>
    <s v="FXUGR00001"/>
  </r>
  <r>
    <x v="1"/>
    <s v="144"/>
    <n v="72.069999999999993"/>
    <n v="2023"/>
    <x v="0"/>
    <s v="989999"/>
    <s v="TL-UCL0001"/>
  </r>
  <r>
    <x v="1"/>
    <s v="144"/>
    <n v="6.85"/>
    <n v="2023"/>
    <x v="0"/>
    <s v="989999"/>
    <s v="TLUCL00001"/>
  </r>
  <r>
    <x v="1"/>
    <s v="144"/>
    <n v="3.92"/>
    <n v="2023"/>
    <x v="0"/>
    <s v="989999"/>
    <s v="TLUCL00002"/>
  </r>
  <r>
    <x v="1"/>
    <s v="144"/>
    <n v="-19849.25"/>
    <n v="2023"/>
    <x v="4"/>
    <s v="989999"/>
    <s v="FX-GRD0001"/>
  </r>
  <r>
    <x v="1"/>
    <s v="144"/>
    <n v="-48094.25"/>
    <n v="2023"/>
    <x v="1"/>
    <s v="989999"/>
    <s v="FX-CLA0001"/>
  </r>
  <r>
    <x v="1"/>
    <s v="144"/>
    <n v="-3712.87"/>
    <n v="2023"/>
    <x v="1"/>
    <s v="989999"/>
    <s v="FXCLA00001"/>
  </r>
  <r>
    <x v="1"/>
    <s v="144"/>
    <n v="1161.54"/>
    <n v="2023"/>
    <x v="1"/>
    <s v="989999"/>
    <s v="TL-CLA0001"/>
  </r>
  <r>
    <x v="1"/>
    <s v="144"/>
    <n v="89.68"/>
    <n v="2023"/>
    <x v="1"/>
    <s v="989999"/>
    <s v="TLCLA00001"/>
  </r>
  <r>
    <x v="1"/>
    <s v="144"/>
    <n v="-3814.22"/>
    <n v="2023"/>
    <x v="2"/>
    <s v="989999"/>
    <s v="FX-LTE0001"/>
  </r>
  <r>
    <x v="1"/>
    <s v="144"/>
    <n v="-925.06"/>
    <n v="2023"/>
    <x v="2"/>
    <s v="989999"/>
    <s v="FXLTE00001"/>
  </r>
  <r>
    <x v="1"/>
    <s v="144"/>
    <n v="-7669.01"/>
    <n v="2023"/>
    <x v="3"/>
    <s v="989999"/>
    <s v="FX-STU0001"/>
  </r>
  <r>
    <x v="1"/>
    <s v="144"/>
    <n v="-1160.7"/>
    <n v="2023"/>
    <x v="3"/>
    <s v="989999"/>
    <s v="FXSTU00001"/>
  </r>
  <r>
    <x v="2"/>
    <s v="133"/>
    <n v="-160257.85"/>
    <n v="2023"/>
    <x v="0"/>
    <s v="989999"/>
    <s v="FX-UNC0001"/>
  </r>
  <r>
    <x v="2"/>
    <s v="133"/>
    <n v="87.99"/>
    <n v="2023"/>
    <x v="0"/>
    <s v="989999"/>
    <s v="FX-UNC0002"/>
  </r>
  <r>
    <x v="2"/>
    <s v="133"/>
    <n v="19.329999999999998"/>
    <n v="2023"/>
    <x v="0"/>
    <s v="989999"/>
    <s v="FX-UNC0003"/>
  </r>
  <r>
    <x v="2"/>
    <s v="133"/>
    <n v="1336.54"/>
    <n v="2023"/>
    <x v="0"/>
    <s v="989999"/>
    <s v="TL-UNC0001"/>
  </r>
  <r>
    <x v="2"/>
    <s v="133"/>
    <n v="101.88"/>
    <n v="2023"/>
    <x v="0"/>
    <s v="989999"/>
    <s v="TL-UNC0003"/>
  </r>
  <r>
    <x v="2"/>
    <s v="133"/>
    <n v="-12402.69"/>
    <n v="2023"/>
    <x v="5"/>
    <s v="989999"/>
    <s v="FX-RAS0001"/>
  </r>
  <r>
    <x v="2"/>
    <s v="133"/>
    <n v="-2178.4699999999998"/>
    <n v="2023"/>
    <x v="4"/>
    <s v="989999"/>
    <s v="FX-GRA0001"/>
  </r>
  <r>
    <x v="2"/>
    <s v="133"/>
    <n v="-3348.67"/>
    <n v="2023"/>
    <x v="2"/>
    <s v="989999"/>
    <s v="FX-LTE0001"/>
  </r>
  <r>
    <x v="2"/>
    <s v="133"/>
    <n v="-2489.96"/>
    <n v="2023"/>
    <x v="3"/>
    <s v="989999"/>
    <s v="FX-STU0001"/>
  </r>
  <r>
    <x v="2"/>
    <s v="144"/>
    <n v="2585.7199999999998"/>
    <n v="2023"/>
    <x v="0"/>
    <s v="989999"/>
    <s v="91520"/>
  </r>
  <r>
    <x v="2"/>
    <s v="144"/>
    <n v="151.16999999999999"/>
    <n v="2023"/>
    <x v="0"/>
    <s v="989999"/>
    <s v="91540"/>
  </r>
  <r>
    <x v="2"/>
    <s v="144"/>
    <n v="-396"/>
    <n v="2023"/>
    <x v="0"/>
    <s v="989999"/>
    <s v="FX-UDG0001"/>
  </r>
  <r>
    <x v="2"/>
    <s v="144"/>
    <n v="-413696.84"/>
    <n v="2023"/>
    <x v="0"/>
    <s v="989999"/>
    <s v="FX-UNC0001"/>
  </r>
  <r>
    <x v="2"/>
    <s v="144"/>
    <n v="1084.46"/>
    <n v="2023"/>
    <x v="0"/>
    <s v="989999"/>
    <s v="FX-UNC0002"/>
  </r>
  <r>
    <x v="2"/>
    <s v="144"/>
    <n v="128.13"/>
    <n v="2023"/>
    <x v="0"/>
    <s v="989999"/>
    <s v="FX-UNC0003"/>
  </r>
  <r>
    <x v="2"/>
    <s v="144"/>
    <n v="2592.94"/>
    <n v="2023"/>
    <x v="0"/>
    <s v="989999"/>
    <s v="TL-UNC0001"/>
  </r>
  <r>
    <x v="2"/>
    <s v="144"/>
    <n v="157.65"/>
    <n v="2023"/>
    <x v="0"/>
    <s v="989999"/>
    <s v="TL-UNC0003"/>
  </r>
  <r>
    <x v="2"/>
    <s v="144"/>
    <n v="-12635.19"/>
    <n v="2023"/>
    <x v="5"/>
    <s v="989999"/>
    <s v="FX-RAS0001"/>
  </r>
  <r>
    <x v="2"/>
    <s v="144"/>
    <n v="-8642.2800000000007"/>
    <n v="2023"/>
    <x v="4"/>
    <s v="989999"/>
    <s v="FX-GRA0001"/>
  </r>
  <r>
    <x v="2"/>
    <s v="144"/>
    <n v="-28604.240000000002"/>
    <n v="2023"/>
    <x v="1"/>
    <s v="989999"/>
    <s v="FX-CLA0001"/>
  </r>
  <r>
    <x v="2"/>
    <s v="144"/>
    <n v="49.04"/>
    <n v="2023"/>
    <x v="1"/>
    <s v="989999"/>
    <s v="TL-CLA0001"/>
  </r>
  <r>
    <x v="2"/>
    <s v="144"/>
    <n v="6.06"/>
    <n v="2023"/>
    <x v="1"/>
    <s v="989999"/>
    <s v="TL-CLA0003"/>
  </r>
  <r>
    <x v="2"/>
    <s v="144"/>
    <n v="-2137.7399999999998"/>
    <n v="2023"/>
    <x v="2"/>
    <s v="989999"/>
    <s v="FX-LTE0001"/>
  </r>
  <r>
    <x v="2"/>
    <s v="144"/>
    <n v="3.74"/>
    <n v="2023"/>
    <x v="3"/>
    <s v="989999"/>
    <s v="91520"/>
  </r>
  <r>
    <x v="2"/>
    <s v="144"/>
    <n v="-8250.2999999999993"/>
    <n v="2023"/>
    <x v="3"/>
    <s v="989999"/>
    <s v="FX-STU0001"/>
  </r>
  <r>
    <x v="3"/>
    <s v="133"/>
    <n v="-4376.42"/>
    <n v="2023"/>
    <x v="0"/>
    <s v="983000"/>
    <s v="CBGRANTS"/>
  </r>
  <r>
    <x v="3"/>
    <s v="133"/>
    <n v="-1138.42"/>
    <n v="2023"/>
    <x v="0"/>
    <s v="983000"/>
    <s v="CBGRANTS1"/>
  </r>
  <r>
    <x v="3"/>
    <s v="133"/>
    <n v="-277789.15000000002"/>
    <n v="2023"/>
    <x v="0"/>
    <s v="983000"/>
    <s v="FX-UNC0001"/>
  </r>
  <r>
    <x v="3"/>
    <s v="133"/>
    <n v="936.58"/>
    <n v="2023"/>
    <x v="0"/>
    <s v="983000"/>
    <s v="FX-UNC001C"/>
  </r>
  <r>
    <x v="3"/>
    <s v="133"/>
    <n v="4305.92"/>
    <n v="2023"/>
    <x v="0"/>
    <s v="983000"/>
    <s v="TL-UNC0001"/>
  </r>
  <r>
    <x v="3"/>
    <s v="133"/>
    <n v="705.23"/>
    <n v="2023"/>
    <x v="0"/>
    <s v="983000"/>
    <s v="TL-UNC0002"/>
  </r>
  <r>
    <x v="3"/>
    <s v="133"/>
    <n v="-0.18"/>
    <n v="2023"/>
    <x v="0"/>
    <s v="983000"/>
    <s v="TL-UNC001C"/>
  </r>
  <r>
    <x v="3"/>
    <s v="133"/>
    <n v="-3126.46"/>
    <n v="2023"/>
    <x v="4"/>
    <s v="983000"/>
    <s v="FX-GRA0001"/>
  </r>
  <r>
    <x v="3"/>
    <s v="133"/>
    <n v="-28300.639999999999"/>
    <n v="2023"/>
    <x v="1"/>
    <s v="983000"/>
    <s v="FX-CLA0001"/>
  </r>
  <r>
    <x v="3"/>
    <s v="133"/>
    <n v="483.07"/>
    <n v="2023"/>
    <x v="1"/>
    <s v="983000"/>
    <s v="TL-CLA0001"/>
  </r>
  <r>
    <x v="3"/>
    <s v="133"/>
    <n v="-400.61"/>
    <n v="2023"/>
    <x v="2"/>
    <s v="983000"/>
    <s v="FX-LTE0001"/>
  </r>
  <r>
    <x v="3"/>
    <s v="133"/>
    <n v="-2942.05"/>
    <n v="2023"/>
    <x v="3"/>
    <s v="983000"/>
    <s v="FX-STU0001"/>
  </r>
  <r>
    <x v="3"/>
    <s v="144"/>
    <n v="-138221.71"/>
    <n v="2023"/>
    <x v="0"/>
    <s v="983000"/>
    <s v="CBGRANTS"/>
  </r>
  <r>
    <x v="3"/>
    <s v="144"/>
    <n v="-30145.73"/>
    <n v="2023"/>
    <x v="0"/>
    <s v="983000"/>
    <s v="CBGRANTS1"/>
  </r>
  <r>
    <x v="3"/>
    <s v="144"/>
    <n v="-1658335.98"/>
    <n v="2023"/>
    <x v="0"/>
    <s v="983000"/>
    <s v="FX-UNC0001"/>
  </r>
  <r>
    <x v="3"/>
    <s v="144"/>
    <n v="1847.27"/>
    <n v="2023"/>
    <x v="0"/>
    <s v="983000"/>
    <s v="FX-UNC001C"/>
  </r>
  <r>
    <x v="3"/>
    <s v="144"/>
    <n v="27050.07"/>
    <n v="2023"/>
    <x v="0"/>
    <s v="983000"/>
    <s v="TL-UNC0001"/>
  </r>
  <r>
    <x v="3"/>
    <s v="144"/>
    <n v="2865.08"/>
    <n v="2023"/>
    <x v="0"/>
    <s v="983000"/>
    <s v="TL-UNC0002"/>
  </r>
  <r>
    <x v="3"/>
    <s v="144"/>
    <n v="0"/>
    <n v="2023"/>
    <x v="0"/>
    <s v="983000"/>
    <s v="TL-UNC001C"/>
  </r>
  <r>
    <x v="3"/>
    <s v="144"/>
    <n v="-0.35"/>
    <n v="2023"/>
    <x v="0"/>
    <s v="983000"/>
    <s v="TL-UNC002C"/>
  </r>
  <r>
    <x v="3"/>
    <s v="144"/>
    <n v="-5271.9"/>
    <n v="2023"/>
    <x v="4"/>
    <s v="983000"/>
    <s v="FX-GRA0001"/>
  </r>
  <r>
    <x v="3"/>
    <s v="144"/>
    <n v="-765767.42"/>
    <n v="2023"/>
    <x v="1"/>
    <s v="983000"/>
    <s v="FX-CLA0001"/>
  </r>
  <r>
    <x v="3"/>
    <s v="144"/>
    <n v="13070.87"/>
    <n v="2023"/>
    <x v="1"/>
    <s v="983000"/>
    <s v="TL-CLA0001"/>
  </r>
  <r>
    <x v="3"/>
    <s v="144"/>
    <n v="-42552.74"/>
    <n v="2023"/>
    <x v="2"/>
    <s v="983000"/>
    <s v="FX-LTE0001"/>
  </r>
  <r>
    <x v="3"/>
    <s v="144"/>
    <n v="-9221.8700000000008"/>
    <n v="2023"/>
    <x v="3"/>
    <s v="983000"/>
    <s v="FX-STU0001"/>
  </r>
  <r>
    <x v="3"/>
    <s v="144"/>
    <n v="8.33"/>
    <n v="2023"/>
    <x v="3"/>
    <s v="983000"/>
    <s v="FX-STU001C"/>
  </r>
  <r>
    <x v="4"/>
    <s v="133"/>
    <n v="-558"/>
    <n v="2023"/>
    <x v="0"/>
    <s v="982000"/>
    <s v="FXUGRD0001"/>
  </r>
  <r>
    <x v="4"/>
    <s v="133"/>
    <n v="-5968.31"/>
    <n v="2023"/>
    <x v="0"/>
    <s v="982000"/>
    <s v="FXUNCL0001"/>
  </r>
  <r>
    <x v="4"/>
    <s v="133"/>
    <n v="11.22"/>
    <n v="2023"/>
    <x v="0"/>
    <s v="982000"/>
    <s v="TLUNCL0001"/>
  </r>
  <r>
    <x v="4"/>
    <s v="133"/>
    <n v="-3110.8"/>
    <n v="2023"/>
    <x v="1"/>
    <s v="982000"/>
    <s v="FXCLAS0001"/>
  </r>
  <r>
    <x v="4"/>
    <s v="133"/>
    <n v="91.84"/>
    <n v="2023"/>
    <x v="1"/>
    <s v="982000"/>
    <s v="TLCLAS0001"/>
  </r>
  <r>
    <x v="4"/>
    <s v="133"/>
    <n v="-335.05"/>
    <n v="2023"/>
    <x v="3"/>
    <s v="982000"/>
    <s v="FXSTUD0001"/>
  </r>
  <r>
    <x v="4"/>
    <s v="144"/>
    <n v="-360"/>
    <n v="2023"/>
    <x v="0"/>
    <s v="981000"/>
    <s v="FXUGRD0001"/>
  </r>
  <r>
    <x v="4"/>
    <s v="144"/>
    <n v="-278149.24"/>
    <n v="2023"/>
    <x v="0"/>
    <s v="981000"/>
    <s v="FXUNCL0002"/>
  </r>
  <r>
    <x v="4"/>
    <s v="144"/>
    <n v="511.53"/>
    <n v="2023"/>
    <x v="0"/>
    <s v="981000"/>
    <s v="TLUNCL0002"/>
  </r>
  <r>
    <x v="4"/>
    <s v="144"/>
    <n v="3.34"/>
    <n v="2023"/>
    <x v="0"/>
    <s v="981000"/>
    <s v="TLUNCL0003"/>
  </r>
  <r>
    <x v="4"/>
    <s v="144"/>
    <n v="504.41"/>
    <n v="2023"/>
    <x v="4"/>
    <s v="981000"/>
    <s v="FXGRAD0001"/>
  </r>
  <r>
    <x v="4"/>
    <s v="144"/>
    <n v="-9218.26"/>
    <n v="2023"/>
    <x v="1"/>
    <s v="981000"/>
    <s v="FXCLAS0001"/>
  </r>
  <r>
    <x v="4"/>
    <s v="144"/>
    <n v="-791.28"/>
    <n v="2023"/>
    <x v="1"/>
    <s v="981000"/>
    <s v="FXCLAS0002"/>
  </r>
  <r>
    <x v="4"/>
    <s v="144"/>
    <n v="272.18"/>
    <n v="2023"/>
    <x v="1"/>
    <s v="981000"/>
    <s v="TLCLAS0001"/>
  </r>
  <r>
    <x v="4"/>
    <s v="144"/>
    <n v="23.36"/>
    <n v="2023"/>
    <x v="1"/>
    <s v="981000"/>
    <s v="TLCLAS0002"/>
  </r>
  <r>
    <x v="4"/>
    <s v="144"/>
    <n v="-2910"/>
    <n v="2023"/>
    <x v="2"/>
    <s v="981000"/>
    <s v="FXLTE00001"/>
  </r>
  <r>
    <x v="4"/>
    <s v="144"/>
    <n v="-322.2"/>
    <n v="2023"/>
    <x v="3"/>
    <s v="981000"/>
    <s v="FXSTUD0001"/>
  </r>
  <r>
    <x v="4"/>
    <s v="144"/>
    <n v="-1704.15"/>
    <n v="2023"/>
    <x v="3"/>
    <s v="981000"/>
    <s v="FXSTUD0002"/>
  </r>
  <r>
    <x v="5"/>
    <s v="133"/>
    <n v="-275"/>
    <n v="2023"/>
    <x v="0"/>
    <s v="323322"/>
    <s v="FX-UDG0001"/>
  </r>
  <r>
    <x v="5"/>
    <s v="133"/>
    <n v="-89706.17"/>
    <n v="2023"/>
    <x v="0"/>
    <s v="323322"/>
    <s v="FX-UNC0001"/>
  </r>
  <r>
    <x v="5"/>
    <s v="133"/>
    <n v="81.25"/>
    <n v="2023"/>
    <x v="0"/>
    <s v="323322"/>
    <s v="TL-UNC0001"/>
  </r>
  <r>
    <x v="5"/>
    <s v="133"/>
    <n v="125.8"/>
    <n v="2023"/>
    <x v="0"/>
    <s v="323322"/>
    <s v="TL-UNC0002"/>
  </r>
  <r>
    <x v="5"/>
    <s v="133"/>
    <n v="-1.4"/>
    <n v="2023"/>
    <x v="0"/>
    <s v="323322"/>
    <s v="TL-UNC0003"/>
  </r>
  <r>
    <x v="5"/>
    <s v="133"/>
    <n v="60.42"/>
    <n v="2023"/>
    <x v="0"/>
    <s v="323322"/>
    <s v="TL-UNC0005"/>
  </r>
  <r>
    <x v="5"/>
    <s v="133"/>
    <n v="-10029.06"/>
    <n v="2023"/>
    <x v="1"/>
    <s v="323322"/>
    <s v="FX-CLA0001"/>
  </r>
  <r>
    <x v="5"/>
    <s v="133"/>
    <n v="228.88"/>
    <n v="2023"/>
    <x v="1"/>
    <s v="323322"/>
    <s v="TL-CLA0001"/>
  </r>
  <r>
    <x v="5"/>
    <s v="133"/>
    <n v="16.34"/>
    <n v="2023"/>
    <x v="1"/>
    <s v="323322"/>
    <s v="TL-CLA0002"/>
  </r>
  <r>
    <x v="5"/>
    <s v="133"/>
    <n v="224.52"/>
    <n v="2023"/>
    <x v="1"/>
    <s v="323322"/>
    <s v="TL-CLA0003"/>
  </r>
  <r>
    <x v="5"/>
    <s v="133"/>
    <n v="-345.4"/>
    <n v="2023"/>
    <x v="2"/>
    <s v="323322"/>
    <s v="FX-LTE0001"/>
  </r>
  <r>
    <x v="5"/>
    <s v="133"/>
    <n v="-1270.79"/>
    <n v="2023"/>
    <x v="3"/>
    <s v="323322"/>
    <s v="FX-STU0001"/>
  </r>
  <r>
    <x v="5"/>
    <s v="144"/>
    <n v="1417.2"/>
    <n v="2023"/>
    <x v="0"/>
    <s v="324422"/>
    <s v="FX-UNC0001"/>
  </r>
  <r>
    <x v="5"/>
    <s v="144"/>
    <n v="-300469.37"/>
    <n v="2023"/>
    <x v="0"/>
    <s v="324422"/>
    <s v="FX-UNC0002"/>
  </r>
  <r>
    <x v="5"/>
    <s v="144"/>
    <n v="2.27"/>
    <n v="2023"/>
    <x v="0"/>
    <s v="324422"/>
    <s v="TL-UNC0001"/>
  </r>
  <r>
    <x v="5"/>
    <s v="144"/>
    <n v="-5.54"/>
    <n v="2023"/>
    <x v="0"/>
    <s v="324422"/>
    <s v="TL-UNC0002"/>
  </r>
  <r>
    <x v="5"/>
    <s v="144"/>
    <n v="421.97"/>
    <n v="2023"/>
    <x v="0"/>
    <s v="324422"/>
    <s v="TL-UNC0003"/>
  </r>
  <r>
    <x v="5"/>
    <s v="144"/>
    <n v="271.43"/>
    <n v="2023"/>
    <x v="0"/>
    <s v="324422"/>
    <s v="TL-UNC0004"/>
  </r>
  <r>
    <x v="5"/>
    <s v="144"/>
    <n v="-2162.91"/>
    <n v="2023"/>
    <x v="1"/>
    <s v="324422"/>
    <s v="FX-CLA0001"/>
  </r>
  <r>
    <x v="5"/>
    <s v="144"/>
    <n v="-20764.05"/>
    <n v="2023"/>
    <x v="1"/>
    <s v="324422"/>
    <s v="FX-CLA0002"/>
  </r>
  <r>
    <x v="5"/>
    <s v="144"/>
    <n v="49.36"/>
    <n v="2023"/>
    <x v="1"/>
    <s v="324422"/>
    <s v="TL-CLA0001"/>
  </r>
  <r>
    <x v="5"/>
    <s v="144"/>
    <n v="473.86"/>
    <n v="2023"/>
    <x v="1"/>
    <s v="324422"/>
    <s v="TL-CLA0002"/>
  </r>
  <r>
    <x v="5"/>
    <s v="144"/>
    <n v="-1947.71"/>
    <n v="2023"/>
    <x v="2"/>
    <s v="324422"/>
    <s v="FX-LTE0001"/>
  </r>
  <r>
    <x v="5"/>
    <s v="144"/>
    <n v="-253.66"/>
    <n v="2023"/>
    <x v="2"/>
    <s v="324422"/>
    <s v="FX-LTE0002"/>
  </r>
  <r>
    <x v="5"/>
    <s v="144"/>
    <n v="-438.39"/>
    <n v="2023"/>
    <x v="3"/>
    <s v="324422"/>
    <s v="FX-STU0001"/>
  </r>
  <r>
    <x v="5"/>
    <s v="144"/>
    <n v="-4790.18"/>
    <n v="2023"/>
    <x v="3"/>
    <s v="324422"/>
    <s v="FX-STU0002"/>
  </r>
  <r>
    <x v="6"/>
    <s v="133"/>
    <n v="-56725.62"/>
    <n v="2023"/>
    <x v="0"/>
    <s v="983000"/>
    <s v="FX-UNC0001"/>
  </r>
  <r>
    <x v="6"/>
    <s v="133"/>
    <n v="-96.61"/>
    <n v="2023"/>
    <x v="0"/>
    <s v="983000"/>
    <s v="JVBA071023"/>
  </r>
  <r>
    <x v="6"/>
    <s v="133"/>
    <n v="-0.01"/>
    <n v="2023"/>
    <x v="0"/>
    <s v="983000"/>
    <s v="JVBA121323"/>
  </r>
  <r>
    <x v="6"/>
    <s v="133"/>
    <n v="129.9"/>
    <n v="2023"/>
    <x v="0"/>
    <s v="983000"/>
    <s v="TL-UNC0003"/>
  </r>
  <r>
    <x v="6"/>
    <s v="133"/>
    <n v="228.98"/>
    <n v="2023"/>
    <x v="0"/>
    <s v="983000"/>
    <s v="TL-UNC0004"/>
  </r>
  <r>
    <x v="6"/>
    <s v="133"/>
    <n v="-818.94"/>
    <n v="2023"/>
    <x v="3"/>
    <s v="983000"/>
    <s v="FX-STU0001"/>
  </r>
  <r>
    <x v="6"/>
    <s v="144"/>
    <n v="-1773.9"/>
    <n v="2023"/>
    <x v="0"/>
    <s v="983000"/>
    <s v="FX-UDG0001"/>
  </r>
  <r>
    <x v="6"/>
    <s v="144"/>
    <n v="-254570.09"/>
    <n v="2023"/>
    <x v="0"/>
    <s v="983000"/>
    <s v="FX-UNC0002"/>
  </r>
  <r>
    <x v="6"/>
    <s v="144"/>
    <n v="452.19"/>
    <n v="2023"/>
    <x v="0"/>
    <s v="983000"/>
    <s v="TL-UNC0004"/>
  </r>
  <r>
    <x v="6"/>
    <s v="144"/>
    <n v="793.52"/>
    <n v="2023"/>
    <x v="0"/>
    <s v="983000"/>
    <s v="TL-UNC0005"/>
  </r>
  <r>
    <x v="6"/>
    <s v="144"/>
    <n v="362.14"/>
    <n v="2023"/>
    <x v="0"/>
    <s v="983000"/>
    <s v="TL-UNC0006"/>
  </r>
  <r>
    <x v="6"/>
    <s v="144"/>
    <n v="-1852.89"/>
    <n v="2023"/>
    <x v="5"/>
    <s v="983000"/>
    <s v="FX-RAS0001"/>
  </r>
  <r>
    <x v="6"/>
    <s v="144"/>
    <n v="-3280.76"/>
    <n v="2023"/>
    <x v="1"/>
    <s v="983000"/>
    <s v="FX-CLA0001"/>
  </r>
  <r>
    <x v="6"/>
    <s v="144"/>
    <n v="21.65"/>
    <n v="2023"/>
    <x v="1"/>
    <s v="983000"/>
    <s v="TL-CLA0001"/>
  </r>
  <r>
    <x v="6"/>
    <s v="144"/>
    <n v="-354.39"/>
    <n v="2023"/>
    <x v="2"/>
    <s v="983000"/>
    <s v="FX-LTE0001"/>
  </r>
  <r>
    <x v="6"/>
    <s v="144"/>
    <n v="-73.8"/>
    <n v="2023"/>
    <x v="3"/>
    <s v="983000"/>
    <s v="FX-STU0001"/>
  </r>
  <r>
    <x v="6"/>
    <s v="144"/>
    <n v="-4863.58"/>
    <n v="2023"/>
    <x v="3"/>
    <s v="983000"/>
    <s v="FX-STU0002"/>
  </r>
  <r>
    <x v="7"/>
    <s v="133"/>
    <n v="-154797.37"/>
    <n v="2023"/>
    <x v="0"/>
    <s v="950002"/>
    <s v="FX-UNC0001"/>
  </r>
  <r>
    <x v="7"/>
    <s v="133"/>
    <n v="445.29"/>
    <n v="2023"/>
    <x v="0"/>
    <s v="950002"/>
    <s v="TL-UNC0001"/>
  </r>
  <r>
    <x v="7"/>
    <s v="133"/>
    <n v="199.69"/>
    <n v="2023"/>
    <x v="0"/>
    <s v="950002"/>
    <s v="TL-UNC0002"/>
  </r>
  <r>
    <x v="7"/>
    <s v="133"/>
    <n v="-10.58"/>
    <n v="2023"/>
    <x v="1"/>
    <s v="950002"/>
    <s v="FX-CLA0001"/>
  </r>
  <r>
    <x v="7"/>
    <s v="133"/>
    <n v="0.23"/>
    <n v="2023"/>
    <x v="1"/>
    <s v="950002"/>
    <s v="TL-CLA0001"/>
  </r>
  <r>
    <x v="7"/>
    <s v="133"/>
    <n v="-1250.0999999999999"/>
    <n v="2023"/>
    <x v="2"/>
    <s v="950002"/>
    <s v="FX-LTE0001"/>
  </r>
  <r>
    <x v="7"/>
    <s v="133"/>
    <n v="-604.84"/>
    <n v="2023"/>
    <x v="3"/>
    <s v="950002"/>
    <s v="FX-STU0001"/>
  </r>
  <r>
    <x v="7"/>
    <s v="144"/>
    <n v="-232.62"/>
    <n v="2023"/>
    <x v="0"/>
    <s v="950002"/>
    <s v="GR037"/>
  </r>
  <r>
    <x v="7"/>
    <s v="144"/>
    <n v="-624939.42000000004"/>
    <n v="2023"/>
    <x v="0"/>
    <s v="950002"/>
    <s v="FX-UNC0001"/>
  </r>
  <r>
    <x v="7"/>
    <s v="144"/>
    <n v="2361.2800000000002"/>
    <n v="2023"/>
    <x v="0"/>
    <s v="950002"/>
    <s v="TL-UNC0001"/>
  </r>
  <r>
    <x v="7"/>
    <s v="144"/>
    <n v="242.66"/>
    <n v="2023"/>
    <x v="0"/>
    <s v="950002"/>
    <s v="TL-UNC0002"/>
  </r>
  <r>
    <x v="7"/>
    <s v="144"/>
    <n v="-4332.8500000000004"/>
    <n v="2023"/>
    <x v="4"/>
    <s v="950002"/>
    <s v="FX-GA00001"/>
  </r>
  <r>
    <x v="7"/>
    <s v="144"/>
    <n v="-62948.55"/>
    <n v="2023"/>
    <x v="1"/>
    <s v="950002"/>
    <s v="FX-CLA0001"/>
  </r>
  <r>
    <x v="7"/>
    <s v="144"/>
    <n v="1379.71"/>
    <n v="2023"/>
    <x v="1"/>
    <s v="950002"/>
    <s v="TL-CLA0001"/>
  </r>
  <r>
    <x v="7"/>
    <s v="144"/>
    <n v="-6063.53"/>
    <n v="2023"/>
    <x v="2"/>
    <s v="950002"/>
    <s v="FX-LTE0001"/>
  </r>
  <r>
    <x v="7"/>
    <s v="144"/>
    <n v="-1480.14"/>
    <n v="2023"/>
    <x v="3"/>
    <s v="950002"/>
    <s v="FX-STU0001"/>
  </r>
  <r>
    <x v="8"/>
    <s v="133"/>
    <n v="-275.64999999999998"/>
    <n v="2023"/>
    <x v="0"/>
    <s v="153550"/>
    <s v="FX-UDG0001"/>
  </r>
  <r>
    <x v="8"/>
    <s v="133"/>
    <n v="-532700.79"/>
    <n v="2023"/>
    <x v="0"/>
    <s v="153550"/>
    <s v="FX-UNC0001"/>
  </r>
  <r>
    <x v="8"/>
    <s v="133"/>
    <n v="47945.01"/>
    <n v="2023"/>
    <x v="0"/>
    <s v="153550"/>
    <s v="FX-UNC001R"/>
  </r>
  <r>
    <x v="8"/>
    <s v="133"/>
    <n v="-45741.08"/>
    <n v="2023"/>
    <x v="0"/>
    <s v="153550"/>
    <s v="FX-UNX0001"/>
  </r>
  <r>
    <x v="8"/>
    <s v="133"/>
    <n v="2478.0100000000002"/>
    <n v="2023"/>
    <x v="0"/>
    <s v="153550"/>
    <s v="TL-UNC0001"/>
  </r>
  <r>
    <x v="8"/>
    <s v="133"/>
    <n v="-223.75"/>
    <n v="2023"/>
    <x v="0"/>
    <s v="153550"/>
    <s v="TL-UNC001R"/>
  </r>
  <r>
    <x v="8"/>
    <s v="133"/>
    <n v="213.46"/>
    <n v="2023"/>
    <x v="0"/>
    <s v="153550"/>
    <s v="TL-UNX0001"/>
  </r>
  <r>
    <x v="8"/>
    <s v="133"/>
    <n v="-8711.84"/>
    <n v="2023"/>
    <x v="5"/>
    <s v="153550"/>
    <s v="FX-RAS0001"/>
  </r>
  <r>
    <x v="8"/>
    <s v="133"/>
    <n v="-32040"/>
    <n v="2023"/>
    <x v="4"/>
    <s v="153550"/>
    <s v="FX-GRA0001"/>
  </r>
  <r>
    <x v="8"/>
    <s v="133"/>
    <n v="2973.71"/>
    <n v="2023"/>
    <x v="4"/>
    <s v="153550"/>
    <s v="FX-GRA001R"/>
  </r>
  <r>
    <x v="8"/>
    <s v="133"/>
    <n v="-2973.71"/>
    <n v="2023"/>
    <x v="4"/>
    <s v="153550"/>
    <s v="FX-GRX0001"/>
  </r>
  <r>
    <x v="8"/>
    <s v="133"/>
    <n v="-10993.07"/>
    <n v="2023"/>
    <x v="1"/>
    <s v="153550"/>
    <s v="FX-CLA0001"/>
  </r>
  <r>
    <x v="8"/>
    <s v="133"/>
    <n v="848.88"/>
    <n v="2023"/>
    <x v="1"/>
    <s v="153550"/>
    <s v="FX-CLA001R"/>
  </r>
  <r>
    <x v="8"/>
    <s v="133"/>
    <n v="-848.88"/>
    <n v="2023"/>
    <x v="1"/>
    <s v="153550"/>
    <s v="FX-CLX0001"/>
  </r>
  <r>
    <x v="8"/>
    <s v="133"/>
    <n v="136.80000000000001"/>
    <n v="2023"/>
    <x v="1"/>
    <s v="153550"/>
    <s v="TL-CLA0001"/>
  </r>
  <r>
    <x v="8"/>
    <s v="133"/>
    <n v="-10.56"/>
    <n v="2023"/>
    <x v="1"/>
    <s v="153550"/>
    <s v="TL-CLA001R"/>
  </r>
  <r>
    <x v="8"/>
    <s v="133"/>
    <n v="10.56"/>
    <n v="2023"/>
    <x v="1"/>
    <s v="153550"/>
    <s v="TL-CLX0001"/>
  </r>
  <r>
    <x v="8"/>
    <s v="133"/>
    <n v="-6023.65"/>
    <n v="2023"/>
    <x v="2"/>
    <s v="153550"/>
    <s v="FX-LTE0001"/>
  </r>
  <r>
    <x v="8"/>
    <s v="133"/>
    <n v="666.3"/>
    <n v="2023"/>
    <x v="2"/>
    <s v="153550"/>
    <s v="FX-LTE001R"/>
  </r>
  <r>
    <x v="8"/>
    <s v="133"/>
    <n v="-666.3"/>
    <n v="2023"/>
    <x v="2"/>
    <s v="153550"/>
    <s v="FX-LTX0001"/>
  </r>
  <r>
    <x v="8"/>
    <s v="133"/>
    <n v="-7080.87"/>
    <n v="2023"/>
    <x v="3"/>
    <s v="153550"/>
    <s v="FX-STU0001"/>
  </r>
  <r>
    <x v="8"/>
    <s v="133"/>
    <n v="934.79"/>
    <n v="2023"/>
    <x v="3"/>
    <s v="153550"/>
    <s v="FX-STU001R"/>
  </r>
  <r>
    <x v="8"/>
    <s v="133"/>
    <n v="-860.13"/>
    <n v="2023"/>
    <x v="3"/>
    <s v="153550"/>
    <s v="FX-STX0001"/>
  </r>
  <r>
    <x v="8"/>
    <s v="133"/>
    <n v="-0.01"/>
    <n v="2023"/>
    <x v="3"/>
    <s v="153550"/>
    <s v="GL00230451"/>
  </r>
  <r>
    <x v="8"/>
    <s v="144"/>
    <n v="-3468.13"/>
    <n v="2023"/>
    <x v="0"/>
    <s v="153550"/>
    <s v="FX-UDG0001"/>
  </r>
  <r>
    <x v="8"/>
    <s v="144"/>
    <n v="507.57"/>
    <n v="2023"/>
    <x v="0"/>
    <s v="153550"/>
    <s v="FX-UDG001R"/>
  </r>
  <r>
    <x v="8"/>
    <s v="144"/>
    <n v="-507.57"/>
    <n v="2023"/>
    <x v="0"/>
    <s v="153550"/>
    <s v="FX-UDX0001"/>
  </r>
  <r>
    <x v="8"/>
    <s v="144"/>
    <n v="-339402.96"/>
    <n v="2023"/>
    <x v="0"/>
    <s v="153550"/>
    <s v="FX-UNC0001"/>
  </r>
  <r>
    <x v="8"/>
    <s v="144"/>
    <n v="33803.589999999997"/>
    <n v="2023"/>
    <x v="0"/>
    <s v="153550"/>
    <s v="FX-UNC001R"/>
  </r>
  <r>
    <x v="8"/>
    <s v="144"/>
    <n v="-58234.36"/>
    <n v="2023"/>
    <x v="0"/>
    <s v="153550"/>
    <s v="FX-UNX0001"/>
  </r>
  <r>
    <x v="8"/>
    <s v="144"/>
    <n v="0.23"/>
    <n v="2023"/>
    <x v="0"/>
    <s v="153550"/>
    <s v="GL00230802"/>
  </r>
  <r>
    <x v="8"/>
    <s v="144"/>
    <n v="1406.78"/>
    <n v="2023"/>
    <x v="0"/>
    <s v="153550"/>
    <s v="TL-UNC0001"/>
  </r>
  <r>
    <x v="8"/>
    <s v="144"/>
    <n v="-136.66"/>
    <n v="2023"/>
    <x v="0"/>
    <s v="153550"/>
    <s v="TL-UNC001R"/>
  </r>
  <r>
    <x v="8"/>
    <s v="144"/>
    <n v="248.86"/>
    <n v="2023"/>
    <x v="0"/>
    <s v="153550"/>
    <s v="TL-UNX0001"/>
  </r>
  <r>
    <x v="8"/>
    <s v="144"/>
    <n v="-34188.17"/>
    <n v="2023"/>
    <x v="5"/>
    <s v="153550"/>
    <s v="FX-RAS0001"/>
  </r>
  <r>
    <x v="8"/>
    <s v="144"/>
    <n v="3300"/>
    <n v="2023"/>
    <x v="5"/>
    <s v="153550"/>
    <s v="FX-RAS001R"/>
  </r>
  <r>
    <x v="8"/>
    <s v="144"/>
    <n v="-3300"/>
    <n v="2023"/>
    <x v="5"/>
    <s v="153550"/>
    <s v="FX-RAX0001"/>
  </r>
  <r>
    <x v="8"/>
    <s v="144"/>
    <n v="-57890.49"/>
    <n v="2023"/>
    <x v="4"/>
    <s v="153550"/>
    <s v="FX-GRA0001"/>
  </r>
  <r>
    <x v="8"/>
    <s v="144"/>
    <n v="3390.54"/>
    <n v="2023"/>
    <x v="4"/>
    <s v="153550"/>
    <s v="FX-GRA001R"/>
  </r>
  <r>
    <x v="8"/>
    <s v="144"/>
    <n v="-8308.68"/>
    <n v="2023"/>
    <x v="4"/>
    <s v="153550"/>
    <s v="FX-GRX0001"/>
  </r>
  <r>
    <x v="8"/>
    <s v="144"/>
    <n v="-50049.61"/>
    <n v="2023"/>
    <x v="1"/>
    <s v="153550"/>
    <s v="FX-CLA0001"/>
  </r>
  <r>
    <x v="8"/>
    <s v="144"/>
    <n v="8195.81"/>
    <n v="2023"/>
    <x v="1"/>
    <s v="153550"/>
    <s v="FX-CLA001R"/>
  </r>
  <r>
    <x v="8"/>
    <s v="144"/>
    <n v="-8195.81"/>
    <n v="2023"/>
    <x v="1"/>
    <s v="153550"/>
    <s v="FX-CLX0001"/>
  </r>
  <r>
    <x v="8"/>
    <s v="144"/>
    <n v="622.84"/>
    <n v="2023"/>
    <x v="1"/>
    <s v="153550"/>
    <s v="TL-CLA0001"/>
  </r>
  <r>
    <x v="8"/>
    <s v="144"/>
    <n v="-102"/>
    <n v="2023"/>
    <x v="1"/>
    <s v="153550"/>
    <s v="TL-CLA001R"/>
  </r>
  <r>
    <x v="8"/>
    <s v="144"/>
    <n v="102"/>
    <n v="2023"/>
    <x v="1"/>
    <s v="153550"/>
    <s v="TL-CLX0001"/>
  </r>
  <r>
    <x v="8"/>
    <s v="144"/>
    <n v="-12161.91"/>
    <n v="2023"/>
    <x v="2"/>
    <s v="153550"/>
    <s v="FX-LTE0001"/>
  </r>
  <r>
    <x v="8"/>
    <s v="144"/>
    <n v="2298.4699999999998"/>
    <n v="2023"/>
    <x v="2"/>
    <s v="153550"/>
    <s v="FX-LTE001R"/>
  </r>
  <r>
    <x v="8"/>
    <s v="144"/>
    <n v="-2298.4699999999998"/>
    <n v="2023"/>
    <x v="2"/>
    <s v="153550"/>
    <s v="FX-LTX0001"/>
  </r>
  <r>
    <x v="8"/>
    <s v="144"/>
    <n v="0.02"/>
    <n v="2023"/>
    <x v="2"/>
    <s v="153550"/>
    <s v="GL00230813"/>
  </r>
  <r>
    <x v="8"/>
    <s v="144"/>
    <n v="-10375.9"/>
    <n v="2023"/>
    <x v="3"/>
    <s v="153550"/>
    <s v="FX-STU0001"/>
  </r>
  <r>
    <x v="8"/>
    <s v="144"/>
    <n v="2921.79"/>
    <n v="2023"/>
    <x v="3"/>
    <s v="153550"/>
    <s v="FX-STU001R"/>
  </r>
  <r>
    <x v="8"/>
    <s v="144"/>
    <n v="-2980.4"/>
    <n v="2023"/>
    <x v="3"/>
    <s v="153550"/>
    <s v="FX-STX0001"/>
  </r>
  <r>
    <x v="9"/>
    <s v="133"/>
    <n v="-52539.88"/>
    <n v="2023"/>
    <x v="0"/>
    <s v="989999"/>
    <s v="FX-UNC0001"/>
  </r>
  <r>
    <x v="9"/>
    <s v="133"/>
    <n v="-0.2"/>
    <n v="2023"/>
    <x v="0"/>
    <s v="989999"/>
    <s v="JV040723FS"/>
  </r>
  <r>
    <x v="9"/>
    <s v="133"/>
    <n v="-2.2599999999999998"/>
    <n v="2023"/>
    <x v="0"/>
    <s v="989999"/>
    <s v="JV061923SM"/>
  </r>
  <r>
    <x v="9"/>
    <s v="133"/>
    <n v="109.38"/>
    <n v="2023"/>
    <x v="0"/>
    <s v="989999"/>
    <s v="JV080122SM"/>
  </r>
  <r>
    <x v="9"/>
    <s v="133"/>
    <n v="8.31"/>
    <n v="2023"/>
    <x v="0"/>
    <s v="989999"/>
    <s v="TL-UNC0001"/>
  </r>
  <r>
    <x v="9"/>
    <s v="133"/>
    <n v="2.88"/>
    <n v="2023"/>
    <x v="0"/>
    <s v="989999"/>
    <s v="TL-UNC0002"/>
  </r>
  <r>
    <x v="9"/>
    <s v="133"/>
    <n v="-109.44"/>
    <n v="2023"/>
    <x v="5"/>
    <s v="989999"/>
    <s v="FB-RAS0001"/>
  </r>
  <r>
    <x v="9"/>
    <s v="133"/>
    <n v="-504.5"/>
    <n v="2023"/>
    <x v="3"/>
    <s v="989999"/>
    <s v="FX-STU0001"/>
  </r>
  <r>
    <x v="9"/>
    <s v="133"/>
    <n v="1.46"/>
    <n v="2023"/>
    <x v="3"/>
    <s v="989999"/>
    <s v="JV060523FS"/>
  </r>
  <r>
    <x v="9"/>
    <s v="133"/>
    <n v="0.04"/>
    <n v="2023"/>
    <x v="3"/>
    <s v="989999"/>
    <s v="JV060623FS"/>
  </r>
  <r>
    <x v="9"/>
    <s v="133"/>
    <n v="-0.03"/>
    <n v="2023"/>
    <x v="3"/>
    <s v="989999"/>
    <s v="JV060923FS"/>
  </r>
  <r>
    <x v="9"/>
    <s v="133"/>
    <n v="0.03"/>
    <n v="2023"/>
    <x v="3"/>
    <s v="989999"/>
    <s v="JV061923SM"/>
  </r>
  <r>
    <x v="9"/>
    <s v="133"/>
    <n v="0.26"/>
    <n v="2023"/>
    <x v="3"/>
    <s v="989999"/>
    <s v="JV062023SM"/>
  </r>
  <r>
    <x v="9"/>
    <s v="144"/>
    <n v="-1400"/>
    <n v="2023"/>
    <x v="0"/>
    <s v="989999"/>
    <s v="FX-UDG0001"/>
  </r>
  <r>
    <x v="9"/>
    <s v="144"/>
    <n v="-543162.86"/>
    <n v="2023"/>
    <x v="0"/>
    <s v="989999"/>
    <s v="FX-UNC0001"/>
  </r>
  <r>
    <x v="9"/>
    <s v="144"/>
    <n v="-1658.41"/>
    <n v="2023"/>
    <x v="0"/>
    <s v="989999"/>
    <s v="JV010123SM"/>
  </r>
  <r>
    <x v="9"/>
    <s v="144"/>
    <n v="-344.88"/>
    <n v="2023"/>
    <x v="0"/>
    <s v="989999"/>
    <s v="JV010223SM"/>
  </r>
  <r>
    <x v="9"/>
    <s v="144"/>
    <n v="954.22"/>
    <n v="2023"/>
    <x v="0"/>
    <s v="989999"/>
    <s v="JV040723FS"/>
  </r>
  <r>
    <x v="9"/>
    <s v="144"/>
    <n v="10413.26"/>
    <n v="2023"/>
    <x v="0"/>
    <s v="989999"/>
    <s v="JV060223SM"/>
  </r>
  <r>
    <x v="9"/>
    <s v="144"/>
    <n v="-0.02"/>
    <n v="2023"/>
    <x v="0"/>
    <s v="989999"/>
    <s v="JV061923SM"/>
  </r>
  <r>
    <x v="9"/>
    <s v="144"/>
    <n v="-35.97"/>
    <n v="2023"/>
    <x v="0"/>
    <s v="989999"/>
    <s v="JV062023SM"/>
  </r>
  <r>
    <x v="9"/>
    <s v="144"/>
    <n v="504.56"/>
    <n v="2023"/>
    <x v="0"/>
    <s v="989999"/>
    <s v="JV100422SM"/>
  </r>
  <r>
    <x v="9"/>
    <s v="144"/>
    <n v="109"/>
    <n v="2023"/>
    <x v="0"/>
    <s v="989999"/>
    <s v="TL-UNC0001"/>
  </r>
  <r>
    <x v="9"/>
    <s v="144"/>
    <n v="4.7300000000000004"/>
    <n v="2023"/>
    <x v="0"/>
    <s v="989999"/>
    <s v="TL-UNC0002"/>
  </r>
  <r>
    <x v="9"/>
    <s v="144"/>
    <n v="-1198.55"/>
    <n v="2023"/>
    <x v="3"/>
    <s v="989999"/>
    <s v="FX-STU0001"/>
  </r>
  <r>
    <x v="9"/>
    <s v="144"/>
    <n v="-7.0000000000000007E-2"/>
    <n v="2023"/>
    <x v="3"/>
    <s v="989999"/>
    <s v="JV061923SM"/>
  </r>
  <r>
    <x v="9"/>
    <s v="144"/>
    <n v="0.02"/>
    <n v="2023"/>
    <x v="3"/>
    <s v="989999"/>
    <s v="JV062223SM"/>
  </r>
  <r>
    <x v="9"/>
    <s v="144"/>
    <n v="1.08"/>
    <n v="2023"/>
    <x v="3"/>
    <s v="989999"/>
    <s v="JV100422SM"/>
  </r>
  <r>
    <x v="10"/>
    <s v="133"/>
    <n v="-193751.22"/>
    <n v="2023"/>
    <x v="0"/>
    <s v="989999"/>
    <s v="FX-UNC0001"/>
  </r>
  <r>
    <x v="10"/>
    <s v="133"/>
    <n v="-22859.35"/>
    <n v="2023"/>
    <x v="0"/>
    <s v="989999"/>
    <s v="FX-UNC0002"/>
  </r>
  <r>
    <x v="10"/>
    <s v="133"/>
    <n v="1948.5"/>
    <n v="2023"/>
    <x v="0"/>
    <s v="989999"/>
    <s v="TL-UNC0001"/>
  </r>
  <r>
    <x v="10"/>
    <s v="133"/>
    <n v="4.55"/>
    <n v="2023"/>
    <x v="0"/>
    <s v="989999"/>
    <s v="TL-UNC0003"/>
  </r>
  <r>
    <x v="10"/>
    <s v="133"/>
    <n v="-6.32"/>
    <n v="2023"/>
    <x v="3"/>
    <s v="989999"/>
    <s v="FX-STU0001"/>
  </r>
  <r>
    <x v="10"/>
    <s v="144"/>
    <n v="-1384.77"/>
    <n v="2023"/>
    <x v="0"/>
    <s v="989999"/>
    <s v="FX-UDG0001"/>
  </r>
  <r>
    <x v="10"/>
    <s v="144"/>
    <n v="-414218.71"/>
    <n v="2023"/>
    <x v="0"/>
    <s v="989999"/>
    <s v="FX-UNC0001"/>
  </r>
  <r>
    <x v="10"/>
    <s v="144"/>
    <n v="-74022.03"/>
    <n v="2023"/>
    <x v="0"/>
    <s v="989999"/>
    <s v="FX-UNC0002"/>
  </r>
  <r>
    <x v="10"/>
    <s v="144"/>
    <n v="43388.31"/>
    <n v="2023"/>
    <x v="0"/>
    <s v="989999"/>
    <s v="FX-UNC001R"/>
  </r>
  <r>
    <x v="10"/>
    <s v="144"/>
    <n v="4010.98"/>
    <n v="2023"/>
    <x v="0"/>
    <s v="989999"/>
    <s v="TL-UNC0001"/>
  </r>
  <r>
    <x v="10"/>
    <s v="144"/>
    <n v="-7739.2"/>
    <n v="2023"/>
    <x v="2"/>
    <s v="989999"/>
    <s v="FX-LTE0001"/>
  </r>
  <r>
    <x v="10"/>
    <s v="144"/>
    <n v="-910"/>
    <n v="2023"/>
    <x v="2"/>
    <s v="989999"/>
    <s v="FX-LTE0002"/>
  </r>
  <r>
    <x v="10"/>
    <s v="144"/>
    <n v="4974.2"/>
    <n v="2023"/>
    <x v="2"/>
    <s v="989999"/>
    <s v="FX-LTE001R"/>
  </r>
  <r>
    <x v="10"/>
    <s v="144"/>
    <n v="-198.97"/>
    <n v="2023"/>
    <x v="3"/>
    <s v="989999"/>
    <s v="FX-STU0001"/>
  </r>
  <r>
    <x v="10"/>
    <s v="144"/>
    <n v="-24.86"/>
    <n v="2023"/>
    <x v="3"/>
    <s v="989999"/>
    <s v="FX-STU0002"/>
  </r>
  <r>
    <x v="10"/>
    <s v="144"/>
    <n v="2.36"/>
    <n v="2023"/>
    <x v="3"/>
    <s v="989999"/>
    <s v="FX-STU001R"/>
  </r>
  <r>
    <x v="11"/>
    <s v="133"/>
    <n v="-2517.86"/>
    <n v="2023"/>
    <x v="0"/>
    <s v="304023"/>
    <s v="FX-ADH0001"/>
  </r>
  <r>
    <x v="11"/>
    <s v="133"/>
    <n v="-259338.8"/>
    <n v="2023"/>
    <x v="0"/>
    <s v="304023"/>
    <s v="FX-UNC0001"/>
  </r>
  <r>
    <x v="11"/>
    <s v="133"/>
    <n v="1994.46"/>
    <n v="2023"/>
    <x v="0"/>
    <s v="304023"/>
    <s v="TL-UNC0002"/>
  </r>
  <r>
    <x v="11"/>
    <s v="133"/>
    <n v="290.02"/>
    <n v="2023"/>
    <x v="0"/>
    <s v="304023"/>
    <s v="TL-UNC0003"/>
  </r>
  <r>
    <x v="11"/>
    <s v="133"/>
    <n v="-6780.82"/>
    <n v="2023"/>
    <x v="5"/>
    <s v="304023"/>
    <s v="FX-RES0001"/>
  </r>
  <r>
    <x v="11"/>
    <s v="133"/>
    <n v="0"/>
    <n v="2023"/>
    <x v="4"/>
    <s v="304023"/>
    <s v="FX-GRD0001"/>
  </r>
  <r>
    <x v="11"/>
    <s v="133"/>
    <n v="-4829.87"/>
    <n v="2023"/>
    <x v="1"/>
    <s v="304023"/>
    <s v="FX-CLA0001"/>
  </r>
  <r>
    <x v="11"/>
    <s v="133"/>
    <n v="195.5"/>
    <n v="2023"/>
    <x v="1"/>
    <s v="304023"/>
    <s v="TL-CLA0001"/>
  </r>
  <r>
    <x v="11"/>
    <s v="133"/>
    <n v="-1927.5"/>
    <n v="2023"/>
    <x v="2"/>
    <s v="304023"/>
    <s v="FX-LTE0001"/>
  </r>
  <r>
    <x v="11"/>
    <s v="133"/>
    <n v="-5145.42"/>
    <n v="2023"/>
    <x v="3"/>
    <s v="304023"/>
    <s v="FX-STU0001"/>
  </r>
  <r>
    <x v="11"/>
    <s v="144"/>
    <n v="684.74"/>
    <n v="2023"/>
    <x v="0"/>
    <s v="304023"/>
    <s v="JV695"/>
  </r>
  <r>
    <x v="11"/>
    <s v="144"/>
    <n v="503.83"/>
    <n v="2023"/>
    <x v="0"/>
    <s v="304023"/>
    <s v="JV695C"/>
  </r>
  <r>
    <x v="11"/>
    <s v="144"/>
    <n v="-684.74"/>
    <n v="2023"/>
    <x v="0"/>
    <s v="304023"/>
    <s v="JV695R"/>
  </r>
  <r>
    <x v="11"/>
    <s v="144"/>
    <n v="-4824.3599999999997"/>
    <n v="2023"/>
    <x v="0"/>
    <s v="304023"/>
    <s v="FX-ADH0001"/>
  </r>
  <r>
    <x v="11"/>
    <s v="144"/>
    <n v="-549166.27"/>
    <n v="2023"/>
    <x v="0"/>
    <s v="304023"/>
    <s v="FX-UNC0001"/>
  </r>
  <r>
    <x v="11"/>
    <s v="144"/>
    <n v="3383.24"/>
    <n v="2023"/>
    <x v="0"/>
    <s v="304023"/>
    <s v="TL-UNC0002"/>
  </r>
  <r>
    <x v="11"/>
    <s v="144"/>
    <n v="1449.99"/>
    <n v="2023"/>
    <x v="0"/>
    <s v="304023"/>
    <s v="TL-UNC0003"/>
  </r>
  <r>
    <x v="11"/>
    <s v="144"/>
    <n v="670.91"/>
    <n v="2023"/>
    <x v="4"/>
    <s v="304023"/>
    <s v="JV695"/>
  </r>
  <r>
    <x v="11"/>
    <s v="144"/>
    <n v="800"/>
    <n v="2023"/>
    <x v="4"/>
    <s v="304023"/>
    <s v="JV695C"/>
  </r>
  <r>
    <x v="11"/>
    <s v="144"/>
    <n v="-670.91"/>
    <n v="2023"/>
    <x v="4"/>
    <s v="304023"/>
    <s v="JV695R"/>
  </r>
  <r>
    <x v="11"/>
    <s v="144"/>
    <n v="-9070.6200000000008"/>
    <n v="2023"/>
    <x v="4"/>
    <s v="304023"/>
    <s v="FX-GRD0001"/>
  </r>
  <r>
    <x v="11"/>
    <s v="144"/>
    <n v="-27365.5"/>
    <n v="2023"/>
    <x v="1"/>
    <s v="304023"/>
    <s v="FX-CLA0001"/>
  </r>
  <r>
    <x v="11"/>
    <s v="144"/>
    <n v="1107.6600000000001"/>
    <n v="2023"/>
    <x v="1"/>
    <s v="304023"/>
    <s v="TL-CLA0001"/>
  </r>
  <r>
    <x v="11"/>
    <s v="144"/>
    <n v="-65.94"/>
    <n v="2023"/>
    <x v="2"/>
    <s v="304023"/>
    <s v="JV274"/>
  </r>
  <r>
    <x v="11"/>
    <s v="144"/>
    <n v="-7704.6"/>
    <n v="2023"/>
    <x v="2"/>
    <s v="304023"/>
    <s v="FX-LTE0001"/>
  </r>
  <r>
    <x v="11"/>
    <s v="144"/>
    <n v="-1441.14"/>
    <n v="2023"/>
    <x v="3"/>
    <s v="304023"/>
    <s v="FX-STU0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26">
  <r>
    <x v="0"/>
    <s v="1076"/>
    <n v="144"/>
    <s v="Fee Grader/Ad Hoc Program Specialist"/>
    <x v="0"/>
    <x v="0"/>
    <n v="18070"/>
  </r>
  <r>
    <x v="1"/>
    <s v="1076"/>
    <n v="133"/>
    <s v="Fee Grader/Ad Hoc Program Specialist"/>
    <x v="0"/>
    <x v="0"/>
    <n v="4397.99"/>
  </r>
  <r>
    <x v="1"/>
    <s v="1076"/>
    <n v="133"/>
    <s v="Fee Grader/Ad Hoc Program Specialist"/>
    <x v="0"/>
    <x v="0"/>
    <n v="627.01"/>
  </r>
  <r>
    <x v="1"/>
    <s v="1076"/>
    <n v="133"/>
    <s v="Fee Grader/Ad Hoc Program Specialist"/>
    <x v="0"/>
    <x v="0"/>
    <n v="975"/>
  </r>
  <r>
    <x v="1"/>
    <s v="1076"/>
    <n v="133"/>
    <s v="Fee Grader/Ad Hoc Program Specialist"/>
    <x v="0"/>
    <x v="0"/>
    <n v="5050"/>
  </r>
  <r>
    <x v="1"/>
    <s v="1076"/>
    <n v="144"/>
    <s v="Fee Grader/Ad Hoc Program Specialist"/>
    <x v="0"/>
    <x v="0"/>
    <n v="1200"/>
  </r>
  <r>
    <x v="1"/>
    <s v="1076"/>
    <n v="144"/>
    <s v="Fee Grader/Ad Hoc Program Specialist"/>
    <x v="0"/>
    <x v="0"/>
    <n v="9955.01"/>
  </r>
  <r>
    <x v="1"/>
    <s v="1076"/>
    <n v="144"/>
    <s v="Fee Grader/Ad Hoc Program Specialist"/>
    <x v="0"/>
    <x v="0"/>
    <n v="1600"/>
  </r>
  <r>
    <x v="1"/>
    <s v="1076"/>
    <n v="144"/>
    <s v="Fee Grader/Ad Hoc Program Specialist"/>
    <x v="0"/>
    <x v="0"/>
    <n v="35546.99"/>
  </r>
  <r>
    <x v="1"/>
    <s v="1076"/>
    <n v="144"/>
    <s v="Fee Grader/Ad Hoc Program Specialist"/>
    <x v="0"/>
    <x v="0"/>
    <n v="75"/>
  </r>
  <r>
    <x v="2"/>
    <s v="1076"/>
    <n v="133"/>
    <s v="Fee Grader/Ad Hoc Program Specialist"/>
    <x v="0"/>
    <x v="0"/>
    <n v="588"/>
  </r>
  <r>
    <x v="3"/>
    <s v="1076"/>
    <n v="133"/>
    <s v="Fee Grader/Ad Hoc Program Specialist"/>
    <x v="0"/>
    <x v="0"/>
    <n v="2273.4699999999998"/>
  </r>
  <r>
    <x v="4"/>
    <s v="1076"/>
    <n v="133"/>
    <s v="Fee Grader/Ad Hoc Program Specialist"/>
    <x v="0"/>
    <x v="0"/>
    <n v="250"/>
  </r>
  <r>
    <x v="4"/>
    <s v="1076"/>
    <n v="133"/>
    <s v="Fee Grader/Ad Hoc Program Specialist"/>
    <x v="0"/>
    <x v="0"/>
    <n v="250"/>
  </r>
  <r>
    <x v="4"/>
    <s v="1076"/>
    <n v="144"/>
    <s v="Fee Grader/Ad Hoc Program Specialist"/>
    <x v="0"/>
    <x v="0"/>
    <n v="19800"/>
  </r>
  <r>
    <x v="4"/>
    <s v="1076"/>
    <n v="144"/>
    <s v="Fee Grader/Ad Hoc Program Specialist"/>
    <x v="0"/>
    <x v="0"/>
    <n v="1.25"/>
  </r>
  <r>
    <x v="5"/>
    <s v="1076"/>
    <n v="133"/>
    <s v="Fee Grader/Ad Hoc Program Specialist"/>
    <x v="0"/>
    <x v="0"/>
    <n v="500"/>
  </r>
  <r>
    <x v="5"/>
    <s v="1076"/>
    <n v="133"/>
    <s v="Fee Grader/Ad Hoc Program Specialist"/>
    <x v="0"/>
    <x v="0"/>
    <n v="2500"/>
  </r>
  <r>
    <x v="5"/>
    <s v="1076"/>
    <n v="133"/>
    <s v="Fee Grader/Ad Hoc Program Specialist"/>
    <x v="0"/>
    <x v="0"/>
    <n v="1075"/>
  </r>
  <r>
    <x v="5"/>
    <s v="1076"/>
    <n v="133"/>
    <s v="Fee Grader/Ad Hoc Program Specialist"/>
    <x v="0"/>
    <x v="0"/>
    <n v="200"/>
  </r>
  <r>
    <x v="5"/>
    <s v="1076"/>
    <n v="133"/>
    <s v="Fee Grader/Ad Hoc Program Specialist"/>
    <x v="0"/>
    <x v="0"/>
    <n v="75"/>
  </r>
  <r>
    <x v="5"/>
    <s v="1076"/>
    <n v="144"/>
    <s v="Fee Grader/Ad Hoc Program Specialist"/>
    <x v="0"/>
    <x v="0"/>
    <n v="27333.75"/>
  </r>
  <r>
    <x v="5"/>
    <s v="1076"/>
    <n v="144"/>
    <s v="Fee Grader/Ad Hoc Program Specialist"/>
    <x v="0"/>
    <x v="0"/>
    <n v="11654.1"/>
  </r>
  <r>
    <x v="6"/>
    <s v="1076"/>
    <n v="133"/>
    <s v="Fee Grader/Ad Hoc Program Specialist"/>
    <x v="0"/>
    <x v="0"/>
    <n v="-666.67"/>
  </r>
  <r>
    <x v="6"/>
    <s v="1076"/>
    <n v="144"/>
    <s v="Fee Grader/Ad Hoc Program Specialist"/>
    <x v="0"/>
    <x v="0"/>
    <n v="1125"/>
  </r>
  <r>
    <x v="6"/>
    <s v="1076"/>
    <n v="144"/>
    <s v="Fee Grader/Ad Hoc Program Specialist"/>
    <x v="0"/>
    <x v="0"/>
    <n v="13127.5"/>
  </r>
  <r>
    <x v="6"/>
    <s v="1076"/>
    <n v="144"/>
    <s v="Fee Grader/Ad Hoc Program Specialist"/>
    <x v="0"/>
    <x v="0"/>
    <n v="1000"/>
  </r>
  <r>
    <x v="7"/>
    <s v="1076"/>
    <n v="133"/>
    <s v="Fee Grader/Ad Hoc Program Specialist"/>
    <x v="0"/>
    <x v="0"/>
    <n v="800"/>
  </r>
  <r>
    <x v="7"/>
    <s v="1076"/>
    <n v="133"/>
    <s v="Fee Grader/Ad Hoc Program Specialist"/>
    <x v="0"/>
    <x v="0"/>
    <n v="2500"/>
  </r>
  <r>
    <x v="7"/>
    <s v="1076"/>
    <n v="133"/>
    <s v="Fee Grader/Ad Hoc Program Specialist"/>
    <x v="0"/>
    <x v="0"/>
    <n v="750"/>
  </r>
  <r>
    <x v="8"/>
    <s v="1076"/>
    <n v="133"/>
    <s v="Fee Grader/Ad Hoc Program Specialist"/>
    <x v="0"/>
    <x v="0"/>
    <n v="1613.5"/>
  </r>
  <r>
    <x v="8"/>
    <s v="1076"/>
    <n v="144"/>
    <s v="Fee Grader/Ad Hoc Program Specialist"/>
    <x v="0"/>
    <x v="0"/>
    <n v="3000"/>
  </r>
  <r>
    <x v="8"/>
    <s v="1076"/>
    <n v="144"/>
    <s v="Fee Grader/Ad Hoc Program Specialist"/>
    <x v="0"/>
    <x v="0"/>
    <n v="1875"/>
  </r>
  <r>
    <x v="8"/>
    <s v="1076"/>
    <n v="144"/>
    <s v="Fee Grader/Ad Hoc Program Specialist"/>
    <x v="0"/>
    <x v="0"/>
    <n v="13520"/>
  </r>
  <r>
    <x v="8"/>
    <s v="1602"/>
    <n v="144"/>
    <s v="LTE - Lump"/>
    <x v="0"/>
    <x v="0"/>
    <n v="1280"/>
  </r>
  <r>
    <x v="0"/>
    <s v="1076"/>
    <n v="133"/>
    <s v="Fee Grader/Ad Hoc Program Specialist"/>
    <x v="0"/>
    <x v="0"/>
    <n v="7500"/>
  </r>
  <r>
    <x v="0"/>
    <s v="1076"/>
    <n v="144"/>
    <s v="Fee Grader/Ad Hoc Program Specialist"/>
    <x v="0"/>
    <x v="0"/>
    <n v="4650"/>
  </r>
  <r>
    <x v="0"/>
    <s v="1076"/>
    <n v="144"/>
    <s v="Fee Grader/Ad Hoc Program Specialist"/>
    <x v="0"/>
    <x v="0"/>
    <n v="1050"/>
  </r>
  <r>
    <x v="0"/>
    <s v="1076"/>
    <n v="144"/>
    <s v="Fee Grader/Ad Hoc Program Specialist"/>
    <x v="0"/>
    <x v="0"/>
    <n v="662"/>
  </r>
  <r>
    <x v="1"/>
    <s v="1076"/>
    <n v="133"/>
    <s v="Fee Grader/Ad Hoc Program Specialist"/>
    <x v="0"/>
    <x v="0"/>
    <n v="2625.02"/>
  </r>
  <r>
    <x v="1"/>
    <s v="1076"/>
    <n v="133"/>
    <s v="Fee Grader/Ad Hoc Program Specialist"/>
    <x v="0"/>
    <x v="0"/>
    <n v="1200"/>
  </r>
  <r>
    <x v="1"/>
    <s v="1076"/>
    <n v="133"/>
    <s v="Fee Grader/Ad Hoc Program Specialist"/>
    <x v="0"/>
    <x v="0"/>
    <n v="665"/>
  </r>
  <r>
    <x v="1"/>
    <s v="1076"/>
    <n v="133"/>
    <s v="Fee Grader/Ad Hoc Program Specialist"/>
    <x v="0"/>
    <x v="0"/>
    <n v="525"/>
  </r>
  <r>
    <x v="1"/>
    <s v="1076"/>
    <n v="144"/>
    <s v="Fee Grader/Ad Hoc Program Specialist"/>
    <x v="0"/>
    <x v="0"/>
    <n v="599.98"/>
  </r>
  <r>
    <x v="1"/>
    <s v="1076"/>
    <n v="144"/>
    <s v="Fee Grader/Ad Hoc Program Specialist"/>
    <x v="0"/>
    <x v="0"/>
    <n v="825"/>
  </r>
  <r>
    <x v="1"/>
    <s v="1076"/>
    <n v="144"/>
    <s v="Fee Grader/Ad Hoc Program Specialist"/>
    <x v="0"/>
    <x v="0"/>
    <n v="525"/>
  </r>
  <r>
    <x v="1"/>
    <s v="1076"/>
    <n v="144"/>
    <s v="Fee Grader/Ad Hoc Program Specialist"/>
    <x v="0"/>
    <x v="0"/>
    <n v="1200"/>
  </r>
  <r>
    <x v="1"/>
    <s v="1076"/>
    <n v="144"/>
    <s v="Fee Grader/Ad Hoc Program Specialist"/>
    <x v="0"/>
    <x v="0"/>
    <n v="525"/>
  </r>
  <r>
    <x v="3"/>
    <s v="1076"/>
    <n v="133"/>
    <s v="Fee Grader/Ad Hoc Program Specialist"/>
    <x v="0"/>
    <x v="0"/>
    <n v="-2273.4699999999998"/>
  </r>
  <r>
    <x v="9"/>
    <s v="1076"/>
    <n v="144"/>
    <s v="Fee Grader/Ad Hoc Program Specialist"/>
    <x v="0"/>
    <x v="0"/>
    <n v="5500"/>
  </r>
  <r>
    <x v="4"/>
    <s v="1076"/>
    <n v="133"/>
    <s v="Fee Grader/Ad Hoc Program Specialist"/>
    <x v="0"/>
    <x v="0"/>
    <n v="1800"/>
  </r>
  <r>
    <x v="5"/>
    <s v="1076"/>
    <n v="133"/>
    <s v="Fee Grader/Ad Hoc Program Specialist"/>
    <x v="0"/>
    <x v="0"/>
    <n v="1175"/>
  </r>
  <r>
    <x v="5"/>
    <s v="1076"/>
    <n v="144"/>
    <s v="Fee Grader/Ad Hoc Program Specialist"/>
    <x v="0"/>
    <x v="0"/>
    <n v="704.28"/>
  </r>
  <r>
    <x v="5"/>
    <s v="1076"/>
    <n v="144"/>
    <s v="Fee Grader/Ad Hoc Program Specialist"/>
    <x v="0"/>
    <x v="0"/>
    <n v="1775"/>
  </r>
  <r>
    <x v="5"/>
    <s v="1076"/>
    <n v="144"/>
    <s v="Fee Grader/Ad Hoc Program Specialist"/>
    <x v="0"/>
    <x v="0"/>
    <n v="888.33"/>
  </r>
  <r>
    <x v="5"/>
    <s v="1076"/>
    <n v="144"/>
    <s v="Fee Grader/Ad Hoc Program Specialist"/>
    <x v="0"/>
    <x v="0"/>
    <n v="500"/>
  </r>
  <r>
    <x v="6"/>
    <s v="1076"/>
    <n v="144"/>
    <s v="Fee Grader/Ad Hoc Program Specialist"/>
    <x v="0"/>
    <x v="0"/>
    <n v="1125"/>
  </r>
  <r>
    <x v="6"/>
    <s v="1076"/>
    <n v="144"/>
    <s v="Fee Grader/Ad Hoc Program Specialist"/>
    <x v="0"/>
    <x v="0"/>
    <n v="6350"/>
  </r>
  <r>
    <x v="6"/>
    <s v="1076"/>
    <n v="144"/>
    <s v="Fee Grader/Ad Hoc Program Specialist"/>
    <x v="0"/>
    <x v="0"/>
    <n v="1125"/>
  </r>
  <r>
    <x v="6"/>
    <s v="1076"/>
    <n v="144"/>
    <s v="Fee Grader/Ad Hoc Program Specialist"/>
    <x v="0"/>
    <x v="0"/>
    <n v="1125"/>
  </r>
  <r>
    <x v="7"/>
    <s v="1076"/>
    <n v="133"/>
    <s v="Fee Grader/Ad Hoc Program Specialist"/>
    <x v="0"/>
    <x v="0"/>
    <n v="15000"/>
  </r>
  <r>
    <x v="7"/>
    <s v="1076"/>
    <n v="133"/>
    <s v="Fee Grader/Ad Hoc Program Specialist"/>
    <x v="0"/>
    <x v="0"/>
    <n v="1200"/>
  </r>
  <r>
    <x v="7"/>
    <s v="1076"/>
    <n v="144"/>
    <s v="Fee Grader/Ad Hoc Program Specialist"/>
    <x v="0"/>
    <x v="0"/>
    <n v="800"/>
  </r>
  <r>
    <x v="7"/>
    <s v="1076"/>
    <n v="144"/>
    <s v="Fee Grader/Ad Hoc Program Specialist"/>
    <x v="0"/>
    <x v="0"/>
    <n v="1400"/>
  </r>
  <r>
    <x v="8"/>
    <s v="1076"/>
    <n v="133"/>
    <s v="Fee Grader/Ad Hoc Program Specialist"/>
    <x v="0"/>
    <x v="0"/>
    <n v="1083.33"/>
  </r>
  <r>
    <x v="8"/>
    <s v="1076"/>
    <n v="133"/>
    <s v="Fee Grader/Ad Hoc Program Specialist"/>
    <x v="0"/>
    <x v="0"/>
    <n v="1083.33"/>
  </r>
  <r>
    <x v="8"/>
    <s v="1076"/>
    <n v="133"/>
    <s v="Fee Grader/Ad Hoc Program Specialist"/>
    <x v="0"/>
    <x v="0"/>
    <n v="1083.33"/>
  </r>
  <r>
    <x v="8"/>
    <s v="1076"/>
    <n v="144"/>
    <s v="Fee Grader/Ad Hoc Program Specialist"/>
    <x v="0"/>
    <x v="0"/>
    <n v="1350"/>
  </r>
  <r>
    <x v="8"/>
    <s v="1076"/>
    <n v="144"/>
    <s v="Fee Grader/Ad Hoc Program Specialist"/>
    <x v="0"/>
    <x v="0"/>
    <n v="1350"/>
  </r>
  <r>
    <x v="8"/>
    <s v="1076"/>
    <n v="144"/>
    <s v="Fee Grader/Ad Hoc Program Specialist"/>
    <x v="0"/>
    <x v="0"/>
    <n v="500"/>
  </r>
  <r>
    <x v="8"/>
    <s v="1076"/>
    <n v="144"/>
    <s v="Fee Grader/Ad Hoc Program Specialist"/>
    <x v="0"/>
    <x v="0"/>
    <n v="9791.67"/>
  </r>
  <r>
    <x v="0"/>
    <s v="1531"/>
    <n v="133"/>
    <s v="University Staff - Hourly"/>
    <x v="0"/>
    <x v="1"/>
    <n v="4365.57"/>
  </r>
  <r>
    <x v="0"/>
    <s v="1531"/>
    <n v="133"/>
    <s v="University Staff - Hourly"/>
    <x v="0"/>
    <x v="1"/>
    <n v="1489.6"/>
  </r>
  <r>
    <x v="0"/>
    <s v="1531"/>
    <n v="133"/>
    <s v="University Staff - Hourly"/>
    <x v="0"/>
    <x v="1"/>
    <n v="2944.79"/>
  </r>
  <r>
    <x v="0"/>
    <s v="1531"/>
    <n v="133"/>
    <s v="University Staff - Hourly"/>
    <x v="0"/>
    <x v="1"/>
    <n v="2910.38"/>
  </r>
  <r>
    <x v="0"/>
    <s v="1531"/>
    <n v="133"/>
    <s v="University Staff - Hourly"/>
    <x v="0"/>
    <x v="1"/>
    <n v="2910.38"/>
  </r>
  <r>
    <x v="0"/>
    <s v="1531"/>
    <n v="133"/>
    <s v="University Staff - Hourly"/>
    <x v="0"/>
    <x v="1"/>
    <n v="2910.38"/>
  </r>
  <r>
    <x v="0"/>
    <s v="1531"/>
    <n v="144"/>
    <s v="University Staff - Hourly"/>
    <x v="0"/>
    <x v="1"/>
    <n v="16133.47"/>
  </r>
  <r>
    <x v="0"/>
    <s v="1531"/>
    <n v="144"/>
    <s v="University Staff - Hourly"/>
    <x v="0"/>
    <x v="1"/>
    <n v="6832.76"/>
  </r>
  <r>
    <x v="0"/>
    <s v="1531"/>
    <n v="144"/>
    <s v="University Staff - Hourly"/>
    <x v="0"/>
    <x v="1"/>
    <n v="7602.38"/>
  </r>
  <r>
    <x v="0"/>
    <s v="1531"/>
    <n v="144"/>
    <s v="University Staff - Hourly"/>
    <x v="0"/>
    <x v="1"/>
    <n v="13680.6"/>
  </r>
  <r>
    <x v="0"/>
    <s v="1531"/>
    <n v="144"/>
    <s v="University Staff - Hourly"/>
    <x v="0"/>
    <x v="1"/>
    <n v="7099.2"/>
  </r>
  <r>
    <x v="0"/>
    <s v="1531"/>
    <n v="144"/>
    <s v="University Staff - Hourly"/>
    <x v="0"/>
    <x v="1"/>
    <n v="22663.52"/>
  </r>
  <r>
    <x v="1"/>
    <s v="1531"/>
    <n v="133"/>
    <s v="University Staff - Hourly"/>
    <x v="0"/>
    <x v="1"/>
    <n v="1478.69"/>
  </r>
  <r>
    <x v="1"/>
    <s v="1531"/>
    <n v="133"/>
    <s v="University Staff - Hourly"/>
    <x v="0"/>
    <x v="1"/>
    <n v="3623.23"/>
  </r>
  <r>
    <x v="1"/>
    <s v="1531"/>
    <n v="133"/>
    <s v="University Staff - Hourly"/>
    <x v="0"/>
    <x v="1"/>
    <n v="3386.44"/>
  </r>
  <r>
    <x v="1"/>
    <s v="1531"/>
    <n v="133"/>
    <s v="University Staff - Hourly"/>
    <x v="0"/>
    <x v="1"/>
    <n v="3519.01"/>
  </r>
  <r>
    <x v="1"/>
    <s v="1531"/>
    <n v="133"/>
    <s v="University Staff - Hourly"/>
    <x v="0"/>
    <x v="1"/>
    <n v="3495.05"/>
  </r>
  <r>
    <x v="1"/>
    <s v="1531"/>
    <n v="133"/>
    <s v="University Staff - Hourly"/>
    <x v="0"/>
    <x v="1"/>
    <n v="2257.77"/>
  </r>
  <r>
    <x v="1"/>
    <s v="1531"/>
    <n v="144"/>
    <s v="University Staff - Hourly"/>
    <x v="0"/>
    <x v="1"/>
    <n v="5673.2"/>
  </r>
  <r>
    <x v="1"/>
    <s v="1531"/>
    <n v="144"/>
    <s v="University Staff - Hourly"/>
    <x v="0"/>
    <x v="1"/>
    <n v="11620.86"/>
  </r>
  <r>
    <x v="1"/>
    <s v="1531"/>
    <n v="144"/>
    <s v="University Staff - Hourly"/>
    <x v="0"/>
    <x v="1"/>
    <n v="5872.69"/>
  </r>
  <r>
    <x v="1"/>
    <s v="1531"/>
    <n v="144"/>
    <s v="University Staff - Hourly"/>
    <x v="0"/>
    <x v="1"/>
    <n v="6569.42"/>
  </r>
  <r>
    <x v="1"/>
    <s v="1531"/>
    <n v="144"/>
    <s v="University Staff - Hourly"/>
    <x v="0"/>
    <x v="1"/>
    <n v="11607.64"/>
  </r>
  <r>
    <x v="1"/>
    <s v="1531"/>
    <n v="144"/>
    <s v="University Staff - Hourly"/>
    <x v="0"/>
    <x v="1"/>
    <n v="5751.26"/>
  </r>
  <r>
    <x v="2"/>
    <s v="1531"/>
    <n v="144"/>
    <s v="University Staff - Hourly"/>
    <x v="0"/>
    <x v="1"/>
    <n v="740"/>
  </r>
  <r>
    <x v="2"/>
    <s v="1531"/>
    <n v="144"/>
    <s v="University Staff - Hourly"/>
    <x v="0"/>
    <x v="1"/>
    <n v="6043.83"/>
  </r>
  <r>
    <x v="2"/>
    <s v="1531"/>
    <n v="144"/>
    <s v="University Staff - Hourly"/>
    <x v="0"/>
    <x v="1"/>
    <n v="1092.76"/>
  </r>
  <r>
    <x v="2"/>
    <s v="1531"/>
    <n v="144"/>
    <s v="University Staff - Hourly"/>
    <x v="0"/>
    <x v="1"/>
    <n v="68.12"/>
  </r>
  <r>
    <x v="2"/>
    <s v="1531"/>
    <n v="144"/>
    <s v="University Staff - Hourly"/>
    <x v="0"/>
    <x v="1"/>
    <n v="6284.75"/>
  </r>
  <r>
    <x v="2"/>
    <s v="1531"/>
    <n v="144"/>
    <s v="University Staff - Hourly"/>
    <x v="0"/>
    <x v="1"/>
    <n v="19658.759999999998"/>
  </r>
  <r>
    <x v="2"/>
    <s v="1531"/>
    <n v="144"/>
    <s v="University Staff - Hourly"/>
    <x v="0"/>
    <x v="1"/>
    <n v="3689.84"/>
  </r>
  <r>
    <x v="10"/>
    <s v="1531"/>
    <n v="144"/>
    <s v="University Staff - Hourly"/>
    <x v="0"/>
    <x v="1"/>
    <n v="2800"/>
  </r>
  <r>
    <x v="10"/>
    <s v="1531"/>
    <n v="144"/>
    <s v="University Staff - Hourly"/>
    <x v="0"/>
    <x v="1"/>
    <n v="8160"/>
  </r>
  <r>
    <x v="10"/>
    <s v="1531"/>
    <n v="144"/>
    <s v="University Staff - Hourly"/>
    <x v="0"/>
    <x v="1"/>
    <n v="3930.25"/>
  </r>
  <r>
    <x v="10"/>
    <s v="1531"/>
    <n v="144"/>
    <s v="University Staff - Hourly"/>
    <x v="0"/>
    <x v="1"/>
    <n v="5440"/>
  </r>
  <r>
    <x v="10"/>
    <s v="1531"/>
    <n v="144"/>
    <s v="University Staff - Hourly"/>
    <x v="0"/>
    <x v="1"/>
    <n v="5440"/>
  </r>
  <r>
    <x v="10"/>
    <s v="1531"/>
    <n v="144"/>
    <s v="University Staff - Hourly"/>
    <x v="0"/>
    <x v="1"/>
    <n v="2800"/>
  </r>
  <r>
    <x v="3"/>
    <s v="1531"/>
    <n v="144"/>
    <s v="University Staff - Hourly"/>
    <x v="0"/>
    <x v="1"/>
    <n v="1235.92"/>
  </r>
  <r>
    <x v="3"/>
    <s v="1531"/>
    <n v="144"/>
    <s v="University Staff - Hourly"/>
    <x v="0"/>
    <x v="1"/>
    <n v="1059.3599999999999"/>
  </r>
  <r>
    <x v="3"/>
    <s v="1531"/>
    <n v="144"/>
    <s v="University Staff - Hourly"/>
    <x v="0"/>
    <x v="1"/>
    <n v="4391.6400000000003"/>
  </r>
  <r>
    <x v="9"/>
    <s v="1531"/>
    <n v="133"/>
    <s v="University Staff - Hourly"/>
    <x v="0"/>
    <x v="1"/>
    <n v="657"/>
  </r>
  <r>
    <x v="9"/>
    <s v="1531"/>
    <n v="133"/>
    <s v="University Staff - Hourly"/>
    <x v="0"/>
    <x v="1"/>
    <n v="920"/>
  </r>
  <r>
    <x v="9"/>
    <s v="1531"/>
    <n v="144"/>
    <s v="University Staff - Hourly"/>
    <x v="0"/>
    <x v="1"/>
    <n v="1104.03"/>
  </r>
  <r>
    <x v="9"/>
    <s v="1531"/>
    <n v="144"/>
    <s v="University Staff - Hourly"/>
    <x v="0"/>
    <x v="1"/>
    <n v="10139.290000000001"/>
  </r>
  <r>
    <x v="9"/>
    <s v="1531"/>
    <n v="144"/>
    <s v="University Staff - Hourly"/>
    <x v="0"/>
    <x v="1"/>
    <n v="2560"/>
  </r>
  <r>
    <x v="9"/>
    <s v="1531"/>
    <n v="144"/>
    <s v="University Staff - Hourly"/>
    <x v="0"/>
    <x v="1"/>
    <n v="8456"/>
  </r>
  <r>
    <x v="9"/>
    <s v="1531"/>
    <n v="144"/>
    <s v="University Staff - Hourly"/>
    <x v="0"/>
    <x v="1"/>
    <n v="2505.6"/>
  </r>
  <r>
    <x v="4"/>
    <s v="1531"/>
    <n v="144"/>
    <s v="University Staff - Hourly"/>
    <x v="0"/>
    <x v="1"/>
    <n v="312.83999999999997"/>
  </r>
  <r>
    <x v="4"/>
    <s v="1531"/>
    <n v="144"/>
    <s v="University Staff - Hourly"/>
    <x v="0"/>
    <x v="1"/>
    <n v="5414.6"/>
  </r>
  <r>
    <x v="4"/>
    <s v="1531"/>
    <n v="144"/>
    <s v="University Staff - Hourly"/>
    <x v="0"/>
    <x v="1"/>
    <n v="1953.69"/>
  </r>
  <r>
    <x v="4"/>
    <s v="1531"/>
    <n v="144"/>
    <s v="University Staff - Hourly"/>
    <x v="0"/>
    <x v="1"/>
    <n v="5736.26"/>
  </r>
  <r>
    <x v="4"/>
    <s v="1531"/>
    <n v="144"/>
    <s v="University Staff - Hourly"/>
    <x v="0"/>
    <x v="1"/>
    <n v="6181.4"/>
  </r>
  <r>
    <x v="11"/>
    <s v="1531"/>
    <n v="133"/>
    <s v="University Staff - Hourly"/>
    <x v="0"/>
    <x v="1"/>
    <n v="423.57"/>
  </r>
  <r>
    <x v="11"/>
    <s v="1531"/>
    <n v="144"/>
    <s v="University Staff - Hourly"/>
    <x v="0"/>
    <x v="1"/>
    <n v="11883.99"/>
  </r>
  <r>
    <x v="11"/>
    <s v="1531"/>
    <n v="144"/>
    <s v="University Staff - Hourly"/>
    <x v="0"/>
    <x v="1"/>
    <n v="12848.73"/>
  </r>
  <r>
    <x v="11"/>
    <s v="1531"/>
    <n v="144"/>
    <s v="University Staff - Hourly"/>
    <x v="0"/>
    <x v="1"/>
    <n v="23106.39"/>
  </r>
  <r>
    <x v="11"/>
    <s v="1531"/>
    <n v="144"/>
    <s v="University Staff - Hourly"/>
    <x v="0"/>
    <x v="1"/>
    <n v="14634.07"/>
  </r>
  <r>
    <x v="11"/>
    <s v="1531"/>
    <n v="144"/>
    <s v="University Staff - Hourly"/>
    <x v="0"/>
    <x v="1"/>
    <n v="12041.55"/>
  </r>
  <r>
    <x v="11"/>
    <s v="1531"/>
    <n v="144"/>
    <s v="University Staff - Hourly"/>
    <x v="0"/>
    <x v="1"/>
    <n v="9389.0499999999993"/>
  </r>
  <r>
    <x v="5"/>
    <s v="1531"/>
    <n v="133"/>
    <s v="University Staff - Hourly"/>
    <x v="0"/>
    <x v="1"/>
    <n v="1771.67"/>
  </r>
  <r>
    <x v="5"/>
    <s v="1531"/>
    <n v="133"/>
    <s v="University Staff - Hourly"/>
    <x v="0"/>
    <x v="1"/>
    <n v="1751.93"/>
  </r>
  <r>
    <x v="5"/>
    <s v="1531"/>
    <n v="133"/>
    <s v="University Staff - Hourly"/>
    <x v="0"/>
    <x v="1"/>
    <n v="3503.32"/>
  </r>
  <r>
    <x v="5"/>
    <s v="1531"/>
    <n v="133"/>
    <s v="University Staff - Hourly"/>
    <x v="0"/>
    <x v="1"/>
    <n v="2077.46"/>
  </r>
  <r>
    <x v="5"/>
    <s v="1531"/>
    <n v="133"/>
    <s v="University Staff - Hourly"/>
    <x v="0"/>
    <x v="1"/>
    <n v="1791.41"/>
  </r>
  <r>
    <x v="5"/>
    <s v="1531"/>
    <n v="133"/>
    <s v="University Staff - Hourly"/>
    <x v="0"/>
    <x v="1"/>
    <n v="1707.51"/>
  </r>
  <r>
    <x v="5"/>
    <s v="1531"/>
    <n v="144"/>
    <s v="University Staff - Hourly"/>
    <x v="0"/>
    <x v="1"/>
    <n v="7583.55"/>
  </r>
  <r>
    <x v="5"/>
    <s v="1531"/>
    <n v="144"/>
    <s v="University Staff - Hourly"/>
    <x v="0"/>
    <x v="1"/>
    <n v="2426.13"/>
  </r>
  <r>
    <x v="5"/>
    <s v="1531"/>
    <n v="144"/>
    <s v="University Staff - Hourly"/>
    <x v="0"/>
    <x v="1"/>
    <n v="5055.71"/>
  </r>
  <r>
    <x v="5"/>
    <s v="1531"/>
    <n v="144"/>
    <s v="University Staff - Hourly"/>
    <x v="0"/>
    <x v="1"/>
    <n v="2518.08"/>
  </r>
  <r>
    <x v="5"/>
    <s v="1531"/>
    <n v="144"/>
    <s v="University Staff - Hourly"/>
    <x v="0"/>
    <x v="1"/>
    <n v="2444.5300000000002"/>
  </r>
  <r>
    <x v="5"/>
    <s v="1531"/>
    <n v="144"/>
    <s v="University Staff - Hourly"/>
    <x v="0"/>
    <x v="1"/>
    <n v="3216.85"/>
  </r>
  <r>
    <x v="6"/>
    <s v="1531"/>
    <n v="144"/>
    <s v="University Staff - Hourly"/>
    <x v="0"/>
    <x v="1"/>
    <n v="2476.3200000000002"/>
  </r>
  <r>
    <x v="6"/>
    <s v="1531"/>
    <n v="144"/>
    <s v="University Staff - Hourly"/>
    <x v="0"/>
    <x v="1"/>
    <n v="1422.04"/>
  </r>
  <r>
    <x v="6"/>
    <s v="1531"/>
    <n v="144"/>
    <s v="University Staff - Hourly"/>
    <x v="0"/>
    <x v="1"/>
    <n v="1997.91"/>
  </r>
  <r>
    <x v="6"/>
    <s v="1531"/>
    <n v="144"/>
    <s v="University Staff - Hourly"/>
    <x v="0"/>
    <x v="1"/>
    <n v="1672.32"/>
  </r>
  <r>
    <x v="6"/>
    <s v="1531"/>
    <n v="144"/>
    <s v="University Staff - Hourly"/>
    <x v="0"/>
    <x v="1"/>
    <n v="2501.2800000000002"/>
  </r>
  <r>
    <x v="6"/>
    <s v="1531"/>
    <n v="144"/>
    <s v="University Staff - Hourly"/>
    <x v="0"/>
    <x v="1"/>
    <n v="2312.41"/>
  </r>
  <r>
    <x v="7"/>
    <s v="1531"/>
    <n v="144"/>
    <s v="University Staff - Hourly"/>
    <x v="0"/>
    <x v="1"/>
    <n v="2946"/>
  </r>
  <r>
    <x v="7"/>
    <s v="1531"/>
    <n v="144"/>
    <s v="University Staff - Hourly"/>
    <x v="0"/>
    <x v="1"/>
    <n v="-1978.72"/>
  </r>
  <r>
    <x v="7"/>
    <s v="1531"/>
    <n v="144"/>
    <s v="University Staff - Hourly"/>
    <x v="0"/>
    <x v="1"/>
    <n v="1964"/>
  </r>
  <r>
    <x v="7"/>
    <s v="1531"/>
    <n v="144"/>
    <s v="University Staff - Hourly"/>
    <x v="0"/>
    <x v="1"/>
    <n v="1964"/>
  </r>
  <r>
    <x v="7"/>
    <s v="1531"/>
    <n v="144"/>
    <s v="University Staff - Hourly"/>
    <x v="0"/>
    <x v="1"/>
    <n v="1964"/>
  </r>
  <r>
    <x v="7"/>
    <s v="1531"/>
    <n v="144"/>
    <s v="University Staff - Hourly"/>
    <x v="0"/>
    <x v="1"/>
    <n v="1964"/>
  </r>
  <r>
    <x v="7"/>
    <s v="1531"/>
    <n v="144"/>
    <s v="University Staff - Hourly"/>
    <x v="0"/>
    <x v="1"/>
    <n v="1964"/>
  </r>
  <r>
    <x v="8"/>
    <s v="1531"/>
    <n v="133"/>
    <s v="University Staff - Hourly"/>
    <x v="0"/>
    <x v="1"/>
    <n v="197.66"/>
  </r>
  <r>
    <x v="8"/>
    <s v="1531"/>
    <n v="144"/>
    <s v="University Staff - Hourly"/>
    <x v="0"/>
    <x v="1"/>
    <n v="21547.5"/>
  </r>
  <r>
    <x v="8"/>
    <s v="1531"/>
    <n v="144"/>
    <s v="University Staff - Hourly"/>
    <x v="0"/>
    <x v="1"/>
    <n v="3608.1"/>
  </r>
  <r>
    <x v="8"/>
    <s v="1531"/>
    <n v="144"/>
    <s v="University Staff - Hourly"/>
    <x v="0"/>
    <x v="1"/>
    <n v="2622.52"/>
  </r>
  <r>
    <x v="8"/>
    <s v="1531"/>
    <n v="144"/>
    <s v="University Staff - Hourly"/>
    <x v="0"/>
    <x v="1"/>
    <n v="3810.13"/>
  </r>
  <r>
    <x v="8"/>
    <s v="1531"/>
    <n v="144"/>
    <s v="University Staff - Hourly"/>
    <x v="0"/>
    <x v="1"/>
    <n v="14619.56"/>
  </r>
  <r>
    <x v="8"/>
    <s v="1531"/>
    <n v="144"/>
    <s v="University Staff - Hourly"/>
    <x v="0"/>
    <x v="1"/>
    <n v="7562.6"/>
  </r>
  <r>
    <x v="3"/>
    <s v="1532"/>
    <n v="144"/>
    <s v="University Staff - Lump Sum"/>
    <x v="0"/>
    <x v="1"/>
    <n v="2500"/>
  </r>
  <r>
    <x v="9"/>
    <s v="1532"/>
    <n v="144"/>
    <s v="University Staff - Lump Sum"/>
    <x v="0"/>
    <x v="1"/>
    <n v="6514"/>
  </r>
  <r>
    <x v="4"/>
    <s v="1532"/>
    <n v="144"/>
    <s v="University Staff - Lump Sum"/>
    <x v="0"/>
    <x v="1"/>
    <n v="1000"/>
  </r>
  <r>
    <x v="4"/>
    <s v="1532"/>
    <n v="144"/>
    <s v="University Staff - Lump Sum"/>
    <x v="0"/>
    <x v="1"/>
    <n v="1000"/>
  </r>
  <r>
    <x v="4"/>
    <s v="1532"/>
    <n v="144"/>
    <s v="University Staff - Lump Sum"/>
    <x v="0"/>
    <x v="1"/>
    <n v="1000"/>
  </r>
  <r>
    <x v="4"/>
    <s v="1532"/>
    <n v="144"/>
    <s v="University Staff - Lump Sum"/>
    <x v="0"/>
    <x v="1"/>
    <n v="1000"/>
  </r>
  <r>
    <x v="0"/>
    <s v="1533"/>
    <n v="144"/>
    <s v="University Staff Project - Hourly"/>
    <x v="0"/>
    <x v="1"/>
    <n v="312.18"/>
  </r>
  <r>
    <x v="0"/>
    <s v="1533"/>
    <n v="144"/>
    <s v="University Staff Project - Hourly"/>
    <x v="0"/>
    <x v="1"/>
    <n v="833.87"/>
  </r>
  <r>
    <x v="1"/>
    <s v="1533"/>
    <n v="144"/>
    <s v="University Staff Project - Hourly"/>
    <x v="0"/>
    <x v="1"/>
    <n v="2483.1999999999998"/>
  </r>
  <r>
    <x v="1"/>
    <s v="1533"/>
    <n v="144"/>
    <s v="University Staff Project - Hourly"/>
    <x v="0"/>
    <x v="1"/>
    <n v="2483.1999999999998"/>
  </r>
  <r>
    <x v="1"/>
    <s v="1533"/>
    <n v="144"/>
    <s v="University Staff Project - Hourly"/>
    <x v="0"/>
    <x v="1"/>
    <n v="2483.1999999999998"/>
  </r>
  <r>
    <x v="1"/>
    <s v="1533"/>
    <n v="144"/>
    <s v="University Staff Project - Hourly"/>
    <x v="0"/>
    <x v="1"/>
    <n v="2483.1999999999998"/>
  </r>
  <r>
    <x v="1"/>
    <s v="1533"/>
    <n v="144"/>
    <s v="University Staff Project - Hourly"/>
    <x v="0"/>
    <x v="1"/>
    <n v="2483.1999999999998"/>
  </r>
  <r>
    <x v="1"/>
    <s v="1533"/>
    <n v="144"/>
    <s v="University Staff Project - Hourly"/>
    <x v="0"/>
    <x v="1"/>
    <n v="3724.8"/>
  </r>
  <r>
    <x v="2"/>
    <s v="1533"/>
    <n v="144"/>
    <s v="University Staff Project - Hourly"/>
    <x v="0"/>
    <x v="1"/>
    <n v="577.48"/>
  </r>
  <r>
    <x v="2"/>
    <s v="1533"/>
    <n v="144"/>
    <s v="University Staff Project - Hourly"/>
    <x v="0"/>
    <x v="1"/>
    <n v="384.99"/>
  </r>
  <r>
    <x v="2"/>
    <s v="1533"/>
    <n v="144"/>
    <s v="University Staff Project - Hourly"/>
    <x v="0"/>
    <x v="1"/>
    <n v="385"/>
  </r>
  <r>
    <x v="2"/>
    <s v="1533"/>
    <n v="144"/>
    <s v="University Staff Project - Hourly"/>
    <x v="0"/>
    <x v="1"/>
    <n v="385"/>
  </r>
  <r>
    <x v="2"/>
    <s v="1533"/>
    <n v="144"/>
    <s v="University Staff Project - Hourly"/>
    <x v="0"/>
    <x v="1"/>
    <n v="577.48"/>
  </r>
  <r>
    <x v="2"/>
    <s v="1533"/>
    <n v="144"/>
    <s v="University Staff Project - Hourly"/>
    <x v="0"/>
    <x v="1"/>
    <n v="866.22"/>
  </r>
  <r>
    <x v="10"/>
    <s v="1533"/>
    <n v="133"/>
    <s v="University Staff Project - Hourly"/>
    <x v="0"/>
    <x v="1"/>
    <n v="2047.5"/>
  </r>
  <r>
    <x v="10"/>
    <s v="1533"/>
    <n v="133"/>
    <s v="University Staff Project - Hourly"/>
    <x v="0"/>
    <x v="1"/>
    <n v="3006"/>
  </r>
  <r>
    <x v="10"/>
    <s v="1533"/>
    <n v="133"/>
    <s v="University Staff Project - Hourly"/>
    <x v="0"/>
    <x v="1"/>
    <n v="1732.5"/>
  </r>
  <r>
    <x v="10"/>
    <s v="1533"/>
    <n v="133"/>
    <s v="University Staff Project - Hourly"/>
    <x v="0"/>
    <x v="1"/>
    <n v="1287"/>
  </r>
  <r>
    <x v="10"/>
    <s v="1533"/>
    <n v="133"/>
    <s v="University Staff Project - Hourly"/>
    <x v="0"/>
    <x v="1"/>
    <n v="1966.5"/>
  </r>
  <r>
    <x v="10"/>
    <s v="1533"/>
    <n v="133"/>
    <s v="University Staff Project - Hourly"/>
    <x v="0"/>
    <x v="1"/>
    <n v="931.5"/>
  </r>
  <r>
    <x v="10"/>
    <s v="1533"/>
    <n v="144"/>
    <s v="University Staff Project - Hourly"/>
    <x v="0"/>
    <x v="1"/>
    <n v="1905.5"/>
  </r>
  <r>
    <x v="10"/>
    <s v="1533"/>
    <n v="144"/>
    <s v="University Staff Project - Hourly"/>
    <x v="0"/>
    <x v="1"/>
    <n v="1776"/>
  </r>
  <r>
    <x v="10"/>
    <s v="1533"/>
    <n v="144"/>
    <s v="University Staff Project - Hourly"/>
    <x v="0"/>
    <x v="1"/>
    <n v="1776.01"/>
  </r>
  <r>
    <x v="10"/>
    <s v="1533"/>
    <n v="144"/>
    <s v="University Staff Project - Hourly"/>
    <x v="0"/>
    <x v="1"/>
    <n v="1776"/>
  </r>
  <r>
    <x v="10"/>
    <s v="1533"/>
    <n v="144"/>
    <s v="University Staff Project - Hourly"/>
    <x v="0"/>
    <x v="1"/>
    <n v="2798.13"/>
  </r>
  <r>
    <x v="10"/>
    <s v="1533"/>
    <n v="144"/>
    <s v="University Staff Project - Hourly"/>
    <x v="0"/>
    <x v="1"/>
    <n v="1776"/>
  </r>
  <r>
    <x v="3"/>
    <s v="1533"/>
    <n v="144"/>
    <s v="University Staff Project - Hourly"/>
    <x v="0"/>
    <x v="1"/>
    <n v="1282"/>
  </r>
  <r>
    <x v="3"/>
    <s v="1533"/>
    <n v="144"/>
    <s v="University Staff Project - Hourly"/>
    <x v="0"/>
    <x v="1"/>
    <n v="1195.49"/>
  </r>
  <r>
    <x v="9"/>
    <s v="1533"/>
    <n v="144"/>
    <s v="University Staff Project - Hourly"/>
    <x v="0"/>
    <x v="1"/>
    <n v="6070"/>
  </r>
  <r>
    <x v="9"/>
    <s v="1533"/>
    <n v="144"/>
    <s v="University Staff Project - Hourly"/>
    <x v="0"/>
    <x v="1"/>
    <n v="2092.5"/>
  </r>
  <r>
    <x v="9"/>
    <s v="1533"/>
    <n v="144"/>
    <s v="University Staff Project - Hourly"/>
    <x v="0"/>
    <x v="1"/>
    <n v="2062.5"/>
  </r>
  <r>
    <x v="9"/>
    <s v="1533"/>
    <n v="144"/>
    <s v="University Staff Project - Hourly"/>
    <x v="0"/>
    <x v="1"/>
    <n v="2070"/>
  </r>
  <r>
    <x v="9"/>
    <s v="1533"/>
    <n v="144"/>
    <s v="University Staff Project - Hourly"/>
    <x v="0"/>
    <x v="1"/>
    <n v="3370"/>
  </r>
  <r>
    <x v="9"/>
    <s v="1533"/>
    <n v="144"/>
    <s v="University Staff Project - Hourly"/>
    <x v="0"/>
    <x v="1"/>
    <n v="2205"/>
  </r>
  <r>
    <x v="11"/>
    <s v="1533"/>
    <n v="144"/>
    <s v="University Staff Project - Hourly"/>
    <x v="0"/>
    <x v="1"/>
    <n v="1040.8"/>
  </r>
  <r>
    <x v="11"/>
    <s v="1533"/>
    <n v="144"/>
    <s v="University Staff Project - Hourly"/>
    <x v="0"/>
    <x v="1"/>
    <n v="-106.29"/>
  </r>
  <r>
    <x v="11"/>
    <s v="1533"/>
    <n v="144"/>
    <s v="University Staff Project - Hourly"/>
    <x v="0"/>
    <x v="1"/>
    <n v="-70.86"/>
  </r>
  <r>
    <x v="11"/>
    <s v="1533"/>
    <n v="144"/>
    <s v="University Staff Project - Hourly"/>
    <x v="0"/>
    <x v="1"/>
    <n v="70.86"/>
  </r>
  <r>
    <x v="11"/>
    <s v="1533"/>
    <n v="144"/>
    <s v="University Staff Project - Hourly"/>
    <x v="0"/>
    <x v="1"/>
    <n v="106.29"/>
  </r>
  <r>
    <x v="11"/>
    <s v="1533"/>
    <n v="144"/>
    <s v="University Staff Project - Hourly"/>
    <x v="0"/>
    <x v="1"/>
    <n v="1062.95"/>
  </r>
  <r>
    <x v="5"/>
    <s v="1533"/>
    <n v="144"/>
    <s v="University Staff Project - Hourly"/>
    <x v="0"/>
    <x v="1"/>
    <n v="4080"/>
  </r>
  <r>
    <x v="5"/>
    <s v="1533"/>
    <n v="144"/>
    <s v="University Staff Project - Hourly"/>
    <x v="0"/>
    <x v="1"/>
    <n v="2720"/>
  </r>
  <r>
    <x v="5"/>
    <s v="1533"/>
    <n v="144"/>
    <s v="University Staff Project - Hourly"/>
    <x v="0"/>
    <x v="1"/>
    <n v="2720"/>
  </r>
  <r>
    <x v="5"/>
    <s v="1533"/>
    <n v="144"/>
    <s v="University Staff Project - Hourly"/>
    <x v="0"/>
    <x v="1"/>
    <n v="2720"/>
  </r>
  <r>
    <x v="5"/>
    <s v="1533"/>
    <n v="144"/>
    <s v="University Staff Project - Hourly"/>
    <x v="0"/>
    <x v="1"/>
    <n v="2720"/>
  </r>
  <r>
    <x v="5"/>
    <s v="1533"/>
    <n v="144"/>
    <s v="University Staff Project - Hourly"/>
    <x v="0"/>
    <x v="1"/>
    <n v="2720"/>
  </r>
  <r>
    <x v="8"/>
    <s v="1533"/>
    <n v="144"/>
    <s v="University Staff Project - Hourly"/>
    <x v="0"/>
    <x v="1"/>
    <n v="4800"/>
  </r>
  <r>
    <x v="8"/>
    <s v="1533"/>
    <n v="144"/>
    <s v="University Staff Project - Hourly"/>
    <x v="0"/>
    <x v="1"/>
    <n v="2400"/>
  </r>
  <r>
    <x v="8"/>
    <s v="1533"/>
    <n v="144"/>
    <s v="University Staff Project - Hourly"/>
    <x v="0"/>
    <x v="1"/>
    <n v="1920"/>
  </r>
  <r>
    <x v="2"/>
    <s v="1537"/>
    <n v="144"/>
    <s v="Univ Staff - 5th Week Vacation"/>
    <x v="0"/>
    <x v="1"/>
    <n v="271.2"/>
  </r>
  <r>
    <x v="11"/>
    <s v="1537"/>
    <n v="144"/>
    <s v="Univ Staff - 5th Week Vacation"/>
    <x v="0"/>
    <x v="1"/>
    <n v="173.84"/>
  </r>
  <r>
    <x v="8"/>
    <s v="1537"/>
    <n v="144"/>
    <s v="Univ Staff - 5th Week Vacation"/>
    <x v="0"/>
    <x v="1"/>
    <n v="723.2"/>
  </r>
  <r>
    <x v="0"/>
    <s v="1541"/>
    <n v="144"/>
    <s v="University Staff - Overtime"/>
    <x v="0"/>
    <x v="1"/>
    <n v="15.73"/>
  </r>
  <r>
    <x v="0"/>
    <s v="1541"/>
    <n v="144"/>
    <s v="University Staff - Overtime"/>
    <x v="0"/>
    <x v="1"/>
    <n v="1792.67"/>
  </r>
  <r>
    <x v="0"/>
    <s v="1541"/>
    <n v="144"/>
    <s v="University Staff - Overtime"/>
    <x v="0"/>
    <x v="1"/>
    <n v="360.61"/>
  </r>
  <r>
    <x v="2"/>
    <s v="1541"/>
    <n v="144"/>
    <s v="University Staff - Overtime"/>
    <x v="0"/>
    <x v="1"/>
    <n v="36.049999999999997"/>
  </r>
  <r>
    <x v="2"/>
    <s v="1541"/>
    <n v="144"/>
    <s v="University Staff - Overtime"/>
    <x v="0"/>
    <x v="1"/>
    <n v="461.55"/>
  </r>
  <r>
    <x v="2"/>
    <s v="1541"/>
    <n v="144"/>
    <s v="University Staff - Overtime"/>
    <x v="0"/>
    <x v="1"/>
    <n v="1143.54"/>
  </r>
  <r>
    <x v="9"/>
    <s v="1541"/>
    <n v="144"/>
    <s v="University Staff - Overtime"/>
    <x v="0"/>
    <x v="1"/>
    <n v="694.74"/>
  </r>
  <r>
    <x v="9"/>
    <s v="1541"/>
    <n v="144"/>
    <s v="University Staff - Overtime"/>
    <x v="0"/>
    <x v="1"/>
    <n v="862.33"/>
  </r>
  <r>
    <x v="9"/>
    <s v="1541"/>
    <n v="144"/>
    <s v="University Staff - Overtime"/>
    <x v="0"/>
    <x v="1"/>
    <n v="23.88"/>
  </r>
  <r>
    <x v="4"/>
    <s v="1541"/>
    <n v="144"/>
    <s v="University Staff - Overtime"/>
    <x v="0"/>
    <x v="1"/>
    <n v="2383.71"/>
  </r>
  <r>
    <x v="4"/>
    <s v="1541"/>
    <n v="144"/>
    <s v="University Staff - Overtime"/>
    <x v="0"/>
    <x v="1"/>
    <n v="587.71"/>
  </r>
  <r>
    <x v="4"/>
    <s v="1541"/>
    <n v="144"/>
    <s v="University Staff - Overtime"/>
    <x v="0"/>
    <x v="1"/>
    <n v="264"/>
  </r>
  <r>
    <x v="11"/>
    <s v="1541"/>
    <n v="144"/>
    <s v="University Staff - Overtime"/>
    <x v="0"/>
    <x v="1"/>
    <n v="-6.35"/>
  </r>
  <r>
    <x v="11"/>
    <s v="1541"/>
    <n v="144"/>
    <s v="University Staff - Overtime"/>
    <x v="0"/>
    <x v="1"/>
    <n v="6.35"/>
  </r>
  <r>
    <x v="5"/>
    <s v="1541"/>
    <n v="133"/>
    <s v="University Staff - Overtime"/>
    <x v="0"/>
    <x v="1"/>
    <n v="156.84"/>
  </r>
  <r>
    <x v="5"/>
    <s v="1541"/>
    <n v="133"/>
    <s v="University Staff - Overtime"/>
    <x v="0"/>
    <x v="1"/>
    <n v="16.22"/>
  </r>
  <r>
    <x v="8"/>
    <s v="1541"/>
    <n v="144"/>
    <s v="University Staff - Overtime"/>
    <x v="0"/>
    <x v="1"/>
    <n v="169.35"/>
  </r>
  <r>
    <x v="5"/>
    <s v="1542"/>
    <n v="144"/>
    <s v="University Staff Project - Overtime"/>
    <x v="0"/>
    <x v="1"/>
    <n v="68"/>
  </r>
  <r>
    <x v="5"/>
    <s v="1542"/>
    <n v="144"/>
    <s v="University Staff Project - Overtime"/>
    <x v="0"/>
    <x v="1"/>
    <n v="80.22"/>
  </r>
  <r>
    <x v="5"/>
    <s v="1542"/>
    <n v="144"/>
    <s v="University Staff Project - Overtime"/>
    <x v="0"/>
    <x v="1"/>
    <n v="68"/>
  </r>
  <r>
    <x v="0"/>
    <s v="1543"/>
    <n v="144"/>
    <s v="University Staff - Differential"/>
    <x v="0"/>
    <x v="1"/>
    <n v="11.6"/>
  </r>
  <r>
    <x v="0"/>
    <s v="1543"/>
    <n v="144"/>
    <s v="University Staff - Differential"/>
    <x v="0"/>
    <x v="1"/>
    <n v="2.93"/>
  </r>
  <r>
    <x v="1"/>
    <s v="1543"/>
    <n v="133"/>
    <s v="University Staff - Differential"/>
    <x v="0"/>
    <x v="1"/>
    <n v="1.17"/>
  </r>
  <r>
    <x v="1"/>
    <s v="1543"/>
    <n v="133"/>
    <s v="University Staff - Differential"/>
    <x v="0"/>
    <x v="1"/>
    <n v="0.2"/>
  </r>
  <r>
    <x v="1"/>
    <s v="1543"/>
    <n v="133"/>
    <s v="University Staff - Differential"/>
    <x v="0"/>
    <x v="1"/>
    <n v="1.35"/>
  </r>
  <r>
    <x v="1"/>
    <s v="1543"/>
    <n v="144"/>
    <s v="University Staff - Differential"/>
    <x v="0"/>
    <x v="1"/>
    <n v="0.28999999999999998"/>
  </r>
  <r>
    <x v="1"/>
    <s v="1543"/>
    <n v="144"/>
    <s v="University Staff - Differential"/>
    <x v="0"/>
    <x v="1"/>
    <n v="3.44"/>
  </r>
  <r>
    <x v="2"/>
    <s v="1543"/>
    <n v="144"/>
    <s v="University Staff - Differential"/>
    <x v="0"/>
    <x v="1"/>
    <n v="0.02"/>
  </r>
  <r>
    <x v="2"/>
    <s v="1543"/>
    <n v="144"/>
    <s v="University Staff - Differential"/>
    <x v="0"/>
    <x v="1"/>
    <n v="0.01"/>
  </r>
  <r>
    <x v="2"/>
    <s v="1543"/>
    <n v="144"/>
    <s v="University Staff - Differential"/>
    <x v="0"/>
    <x v="1"/>
    <n v="9.61"/>
  </r>
  <r>
    <x v="2"/>
    <s v="1543"/>
    <n v="144"/>
    <s v="University Staff - Differential"/>
    <x v="0"/>
    <x v="1"/>
    <n v="17.829999999999998"/>
  </r>
  <r>
    <x v="2"/>
    <s v="1543"/>
    <n v="144"/>
    <s v="University Staff - Differential"/>
    <x v="0"/>
    <x v="1"/>
    <n v="33.6"/>
  </r>
  <r>
    <x v="2"/>
    <s v="1543"/>
    <n v="144"/>
    <s v="University Staff - Differential"/>
    <x v="0"/>
    <x v="1"/>
    <n v="4.8"/>
  </r>
  <r>
    <x v="10"/>
    <s v="1543"/>
    <n v="133"/>
    <s v="University Staff - Differential"/>
    <x v="0"/>
    <x v="1"/>
    <n v="0.9"/>
  </r>
  <r>
    <x v="10"/>
    <s v="1543"/>
    <n v="133"/>
    <s v="University Staff - Differential"/>
    <x v="0"/>
    <x v="1"/>
    <n v="5.33"/>
  </r>
  <r>
    <x v="10"/>
    <s v="1543"/>
    <n v="144"/>
    <s v="University Staff - Differential"/>
    <x v="0"/>
    <x v="1"/>
    <n v="0.45"/>
  </r>
  <r>
    <x v="10"/>
    <s v="1543"/>
    <n v="144"/>
    <s v="University Staff - Differential"/>
    <x v="0"/>
    <x v="1"/>
    <n v="0.23"/>
  </r>
  <r>
    <x v="10"/>
    <s v="1543"/>
    <n v="144"/>
    <s v="University Staff - Differential"/>
    <x v="0"/>
    <x v="1"/>
    <n v="4.2"/>
  </r>
  <r>
    <x v="10"/>
    <s v="1543"/>
    <n v="144"/>
    <s v="University Staff - Differential"/>
    <x v="0"/>
    <x v="1"/>
    <n v="0.34"/>
  </r>
  <r>
    <x v="3"/>
    <s v="1543"/>
    <n v="144"/>
    <s v="University Staff - Differential"/>
    <x v="0"/>
    <x v="1"/>
    <n v="0.9"/>
  </r>
  <r>
    <x v="9"/>
    <s v="1543"/>
    <n v="144"/>
    <s v="University Staff - Differential"/>
    <x v="0"/>
    <x v="1"/>
    <n v="1.2"/>
  </r>
  <r>
    <x v="9"/>
    <s v="1543"/>
    <n v="144"/>
    <s v="University Staff - Differential"/>
    <x v="0"/>
    <x v="1"/>
    <n v="7.29"/>
  </r>
  <r>
    <x v="9"/>
    <s v="1543"/>
    <n v="144"/>
    <s v="University Staff - Differential"/>
    <x v="0"/>
    <x v="1"/>
    <n v="0.68"/>
  </r>
  <r>
    <x v="9"/>
    <s v="1543"/>
    <n v="144"/>
    <s v="University Staff - Differential"/>
    <x v="0"/>
    <x v="1"/>
    <n v="1.2"/>
  </r>
  <r>
    <x v="9"/>
    <s v="1543"/>
    <n v="144"/>
    <s v="University Staff - Differential"/>
    <x v="0"/>
    <x v="1"/>
    <n v="10.8"/>
  </r>
  <r>
    <x v="4"/>
    <s v="1543"/>
    <n v="144"/>
    <s v="University Staff - Differential"/>
    <x v="0"/>
    <x v="1"/>
    <n v="24.64"/>
  </r>
  <r>
    <x v="11"/>
    <s v="1543"/>
    <n v="144"/>
    <s v="University Staff - Differential"/>
    <x v="0"/>
    <x v="1"/>
    <n v="-0.45"/>
  </r>
  <r>
    <x v="11"/>
    <s v="1543"/>
    <n v="144"/>
    <s v="University Staff - Differential"/>
    <x v="0"/>
    <x v="1"/>
    <n v="0.45"/>
  </r>
  <r>
    <x v="5"/>
    <s v="1543"/>
    <n v="133"/>
    <s v="University Staff - Differential"/>
    <x v="0"/>
    <x v="1"/>
    <n v="0.96"/>
  </r>
  <r>
    <x v="5"/>
    <s v="1543"/>
    <n v="144"/>
    <s v="University Staff - Differential"/>
    <x v="0"/>
    <x v="1"/>
    <n v="895.05"/>
  </r>
  <r>
    <x v="5"/>
    <s v="1543"/>
    <n v="144"/>
    <s v="University Staff - Differential"/>
    <x v="0"/>
    <x v="1"/>
    <n v="444.9"/>
  </r>
  <r>
    <x v="5"/>
    <s v="1543"/>
    <n v="144"/>
    <s v="University Staff - Differential"/>
    <x v="0"/>
    <x v="1"/>
    <n v="451.38"/>
  </r>
  <r>
    <x v="5"/>
    <s v="1543"/>
    <n v="144"/>
    <s v="University Staff - Differential"/>
    <x v="0"/>
    <x v="1"/>
    <n v="374.4"/>
  </r>
  <r>
    <x v="5"/>
    <s v="1543"/>
    <n v="144"/>
    <s v="University Staff - Differential"/>
    <x v="0"/>
    <x v="1"/>
    <n v="451.2"/>
  </r>
  <r>
    <x v="5"/>
    <s v="1543"/>
    <n v="144"/>
    <s v="University Staff - Differential"/>
    <x v="0"/>
    <x v="1"/>
    <n v="876.6"/>
  </r>
  <r>
    <x v="8"/>
    <s v="1543"/>
    <n v="144"/>
    <s v="University Staff - Differential"/>
    <x v="0"/>
    <x v="1"/>
    <n v="2.33"/>
  </r>
  <r>
    <x v="10"/>
    <s v="1601"/>
    <n v="144"/>
    <s v="LTE - Hourly"/>
    <x v="0"/>
    <x v="1"/>
    <n v="1105.6300000000001"/>
  </r>
  <r>
    <x v="10"/>
    <s v="1643"/>
    <n v="144"/>
    <s v="LTE Differential"/>
    <x v="0"/>
    <x v="1"/>
    <n v="2.0299999999999998"/>
  </r>
  <r>
    <x v="0"/>
    <s v="1531"/>
    <n v="133"/>
    <s v="University Staff - Hourly"/>
    <x v="0"/>
    <x v="1"/>
    <n v="2940.08"/>
  </r>
  <r>
    <x v="0"/>
    <s v="1531"/>
    <n v="133"/>
    <s v="University Staff - Hourly"/>
    <x v="0"/>
    <x v="1"/>
    <n v="2969.78"/>
  </r>
  <r>
    <x v="0"/>
    <s v="1531"/>
    <n v="133"/>
    <s v="University Staff - Hourly"/>
    <x v="0"/>
    <x v="1"/>
    <n v="2969.78"/>
  </r>
  <r>
    <x v="0"/>
    <s v="1531"/>
    <n v="133"/>
    <s v="University Staff - Hourly"/>
    <x v="0"/>
    <x v="1"/>
    <n v="2969.78"/>
  </r>
  <r>
    <x v="0"/>
    <s v="1531"/>
    <n v="133"/>
    <s v="University Staff - Hourly"/>
    <x v="0"/>
    <x v="1"/>
    <n v="2969.78"/>
  </r>
  <r>
    <x v="0"/>
    <s v="1531"/>
    <n v="133"/>
    <s v="University Staff - Hourly"/>
    <x v="0"/>
    <x v="1"/>
    <n v="4454.67"/>
  </r>
  <r>
    <x v="0"/>
    <s v="1531"/>
    <n v="144"/>
    <s v="University Staff - Hourly"/>
    <x v="0"/>
    <x v="1"/>
    <n v="5904.61"/>
  </r>
  <r>
    <x v="0"/>
    <s v="1531"/>
    <n v="144"/>
    <s v="University Staff - Hourly"/>
    <x v="0"/>
    <x v="1"/>
    <n v="5952.98"/>
  </r>
  <r>
    <x v="0"/>
    <s v="1531"/>
    <n v="144"/>
    <s v="University Staff - Hourly"/>
    <x v="0"/>
    <x v="1"/>
    <n v="8856.92"/>
  </r>
  <r>
    <x v="0"/>
    <s v="1531"/>
    <n v="144"/>
    <s v="University Staff - Hourly"/>
    <x v="0"/>
    <x v="1"/>
    <n v="5845.75"/>
  </r>
  <r>
    <x v="0"/>
    <s v="1531"/>
    <n v="144"/>
    <s v="University Staff - Hourly"/>
    <x v="0"/>
    <x v="1"/>
    <n v="5904.63"/>
  </r>
  <r>
    <x v="0"/>
    <s v="1531"/>
    <n v="144"/>
    <s v="University Staff - Hourly"/>
    <x v="0"/>
    <x v="1"/>
    <n v="3569.07"/>
  </r>
  <r>
    <x v="0"/>
    <s v="1543"/>
    <n v="144"/>
    <s v="University Staff - Differential"/>
    <x v="0"/>
    <x v="1"/>
    <n v="0.06"/>
  </r>
  <r>
    <x v="1"/>
    <s v="1531"/>
    <n v="133"/>
    <s v="University Staff - Hourly"/>
    <x v="0"/>
    <x v="1"/>
    <n v="3806.31"/>
  </r>
  <r>
    <x v="1"/>
    <s v="1531"/>
    <n v="133"/>
    <s v="University Staff - Hourly"/>
    <x v="0"/>
    <x v="1"/>
    <n v="2528.3200000000002"/>
  </r>
  <r>
    <x v="1"/>
    <s v="1531"/>
    <n v="133"/>
    <s v="University Staff - Hourly"/>
    <x v="0"/>
    <x v="1"/>
    <n v="2389.6"/>
  </r>
  <r>
    <x v="1"/>
    <s v="1531"/>
    <n v="133"/>
    <s v="University Staff - Hourly"/>
    <x v="0"/>
    <x v="1"/>
    <n v="2440.86"/>
  </r>
  <r>
    <x v="1"/>
    <s v="1531"/>
    <n v="133"/>
    <s v="University Staff - Hourly"/>
    <x v="0"/>
    <x v="1"/>
    <n v="2402.98"/>
  </r>
  <r>
    <x v="1"/>
    <s v="1531"/>
    <n v="133"/>
    <s v="University Staff - Hourly"/>
    <x v="0"/>
    <x v="1"/>
    <n v="-1282.1300000000001"/>
  </r>
  <r>
    <x v="1"/>
    <s v="1531"/>
    <n v="144"/>
    <s v="University Staff - Hourly"/>
    <x v="0"/>
    <x v="1"/>
    <n v="7563.61"/>
  </r>
  <r>
    <x v="1"/>
    <s v="1531"/>
    <n v="144"/>
    <s v="University Staff - Hourly"/>
    <x v="0"/>
    <x v="1"/>
    <n v="7563.61"/>
  </r>
  <r>
    <x v="1"/>
    <s v="1531"/>
    <n v="144"/>
    <s v="University Staff - Hourly"/>
    <x v="0"/>
    <x v="1"/>
    <n v="7955.38"/>
  </r>
  <r>
    <x v="1"/>
    <s v="1531"/>
    <n v="144"/>
    <s v="University Staff - Hourly"/>
    <x v="0"/>
    <x v="1"/>
    <n v="8428.98"/>
  </r>
  <r>
    <x v="1"/>
    <s v="1531"/>
    <n v="144"/>
    <s v="University Staff - Hourly"/>
    <x v="0"/>
    <x v="1"/>
    <n v="15020.68"/>
  </r>
  <r>
    <x v="1"/>
    <s v="1531"/>
    <n v="144"/>
    <s v="University Staff - Hourly"/>
    <x v="0"/>
    <x v="1"/>
    <n v="-13885.31"/>
  </r>
  <r>
    <x v="1"/>
    <s v="1531"/>
    <n v="144"/>
    <s v="University Staff - Hourly"/>
    <x v="0"/>
    <x v="1"/>
    <n v="10758.02"/>
  </r>
  <r>
    <x v="1"/>
    <s v="1533"/>
    <n v="144"/>
    <s v="University Staff Project - Hourly"/>
    <x v="0"/>
    <x v="1"/>
    <n v="660"/>
  </r>
  <r>
    <x v="1"/>
    <s v="1533"/>
    <n v="144"/>
    <s v="University Staff Project - Hourly"/>
    <x v="0"/>
    <x v="1"/>
    <n v="2566.4"/>
  </r>
  <r>
    <x v="1"/>
    <s v="1533"/>
    <n v="144"/>
    <s v="University Staff Project - Hourly"/>
    <x v="0"/>
    <x v="1"/>
    <n v="2911.1"/>
  </r>
  <r>
    <x v="1"/>
    <s v="1533"/>
    <n v="144"/>
    <s v="University Staff Project - Hourly"/>
    <x v="0"/>
    <x v="1"/>
    <n v="2524.8000000000002"/>
  </r>
  <r>
    <x v="1"/>
    <s v="1537"/>
    <n v="133"/>
    <s v="Univ Staff - 5th Week Vacation"/>
    <x v="0"/>
    <x v="1"/>
    <n v="59.25"/>
  </r>
  <r>
    <x v="2"/>
    <s v="1531"/>
    <n v="144"/>
    <s v="University Staff - Hourly"/>
    <x v="0"/>
    <x v="1"/>
    <n v="139.04"/>
  </r>
  <r>
    <x v="2"/>
    <s v="1531"/>
    <n v="144"/>
    <s v="University Staff - Hourly"/>
    <x v="0"/>
    <x v="1"/>
    <n v="1711.84"/>
  </r>
  <r>
    <x v="2"/>
    <s v="1531"/>
    <n v="144"/>
    <s v="University Staff - Hourly"/>
    <x v="0"/>
    <x v="1"/>
    <n v="4071.06"/>
  </r>
  <r>
    <x v="2"/>
    <s v="1531"/>
    <n v="144"/>
    <s v="University Staff - Hourly"/>
    <x v="0"/>
    <x v="1"/>
    <n v="17882.169999999998"/>
  </r>
  <r>
    <x v="2"/>
    <s v="1531"/>
    <n v="144"/>
    <s v="University Staff - Hourly"/>
    <x v="0"/>
    <x v="1"/>
    <n v="8003.08"/>
  </r>
  <r>
    <x v="2"/>
    <s v="1531"/>
    <n v="144"/>
    <s v="University Staff - Hourly"/>
    <x v="0"/>
    <x v="1"/>
    <n v="137.63999999999999"/>
  </r>
  <r>
    <x v="2"/>
    <s v="1531"/>
    <n v="144"/>
    <s v="University Staff - Hourly"/>
    <x v="0"/>
    <x v="1"/>
    <n v="-740"/>
  </r>
  <r>
    <x v="2"/>
    <s v="1533"/>
    <n v="144"/>
    <s v="University Staff Project - Hourly"/>
    <x v="0"/>
    <x v="1"/>
    <n v="701.23"/>
  </r>
  <r>
    <x v="2"/>
    <s v="1533"/>
    <n v="144"/>
    <s v="University Staff Project - Hourly"/>
    <x v="0"/>
    <x v="1"/>
    <n v="254.36"/>
  </r>
  <r>
    <x v="2"/>
    <s v="1533"/>
    <n v="144"/>
    <s v="University Staff Project - Hourly"/>
    <x v="0"/>
    <x v="1"/>
    <n v="577.48"/>
  </r>
  <r>
    <x v="2"/>
    <s v="1533"/>
    <n v="144"/>
    <s v="University Staff Project - Hourly"/>
    <x v="0"/>
    <x v="1"/>
    <n v="570.61"/>
  </r>
  <r>
    <x v="2"/>
    <s v="1533"/>
    <n v="144"/>
    <s v="University Staff Project - Hourly"/>
    <x v="0"/>
    <x v="1"/>
    <n v="384.98"/>
  </r>
  <r>
    <x v="2"/>
    <s v="1533"/>
    <n v="144"/>
    <s v="University Staff Project - Hourly"/>
    <x v="0"/>
    <x v="1"/>
    <n v="130.61000000000001"/>
  </r>
  <r>
    <x v="2"/>
    <s v="1537"/>
    <n v="144"/>
    <s v="Univ Staff - 5th Week Vacation"/>
    <x v="0"/>
    <x v="1"/>
    <n v="-271.2"/>
  </r>
  <r>
    <x v="2"/>
    <s v="1541"/>
    <n v="144"/>
    <s v="University Staff - Overtime"/>
    <x v="0"/>
    <x v="1"/>
    <n v="177.68"/>
  </r>
  <r>
    <x v="2"/>
    <s v="1543"/>
    <n v="144"/>
    <s v="University Staff - Differential"/>
    <x v="0"/>
    <x v="1"/>
    <n v="44.69"/>
  </r>
  <r>
    <x v="10"/>
    <s v="1531"/>
    <n v="133"/>
    <s v="University Staff - Hourly"/>
    <x v="0"/>
    <x v="1"/>
    <n v="459.82"/>
  </r>
  <r>
    <x v="10"/>
    <s v="1531"/>
    <n v="144"/>
    <s v="University Staff - Hourly"/>
    <x v="0"/>
    <x v="1"/>
    <n v="5440.01"/>
  </r>
  <r>
    <x v="10"/>
    <s v="1531"/>
    <n v="144"/>
    <s v="University Staff - Hourly"/>
    <x v="0"/>
    <x v="1"/>
    <n v="13462.17"/>
  </r>
  <r>
    <x v="10"/>
    <s v="1531"/>
    <n v="144"/>
    <s v="University Staff - Hourly"/>
    <x v="0"/>
    <x v="1"/>
    <n v="20108.060000000001"/>
  </r>
  <r>
    <x v="10"/>
    <s v="1531"/>
    <n v="144"/>
    <s v="University Staff - Hourly"/>
    <x v="0"/>
    <x v="1"/>
    <n v="9217.26"/>
  </r>
  <r>
    <x v="10"/>
    <s v="1531"/>
    <n v="144"/>
    <s v="University Staff - Hourly"/>
    <x v="0"/>
    <x v="1"/>
    <n v="8814.64"/>
  </r>
  <r>
    <x v="10"/>
    <s v="1531"/>
    <n v="144"/>
    <s v="University Staff - Hourly"/>
    <x v="0"/>
    <x v="1"/>
    <n v="3455.4"/>
  </r>
  <r>
    <x v="10"/>
    <s v="1531"/>
    <n v="144"/>
    <s v="University Staff - Hourly"/>
    <x v="0"/>
    <x v="1"/>
    <n v="13484.05"/>
  </r>
  <r>
    <x v="10"/>
    <s v="1532"/>
    <n v="133"/>
    <s v="University Staff - Lump Sum"/>
    <x v="0"/>
    <x v="1"/>
    <n v="400"/>
  </r>
  <r>
    <x v="10"/>
    <s v="1533"/>
    <n v="133"/>
    <s v="University Staff Project - Hourly"/>
    <x v="0"/>
    <x v="1"/>
    <n v="1822.5"/>
  </r>
  <r>
    <x v="10"/>
    <s v="1533"/>
    <n v="133"/>
    <s v="University Staff Project - Hourly"/>
    <x v="0"/>
    <x v="1"/>
    <n v="2016"/>
  </r>
  <r>
    <x v="10"/>
    <s v="1533"/>
    <n v="133"/>
    <s v="University Staff Project - Hourly"/>
    <x v="0"/>
    <x v="1"/>
    <n v="2875.5"/>
  </r>
  <r>
    <x v="10"/>
    <s v="1533"/>
    <n v="133"/>
    <s v="University Staff Project - Hourly"/>
    <x v="0"/>
    <x v="1"/>
    <n v="2002.5"/>
  </r>
  <r>
    <x v="10"/>
    <s v="1533"/>
    <n v="133"/>
    <s v="University Staff Project - Hourly"/>
    <x v="0"/>
    <x v="1"/>
    <n v="1998"/>
  </r>
  <r>
    <x v="10"/>
    <s v="1533"/>
    <n v="133"/>
    <s v="University Staff Project - Hourly"/>
    <x v="0"/>
    <x v="1"/>
    <n v="1993.5"/>
  </r>
  <r>
    <x v="10"/>
    <s v="1533"/>
    <n v="144"/>
    <s v="University Staff Project - Hourly"/>
    <x v="0"/>
    <x v="1"/>
    <n v="1789.88"/>
  </r>
  <r>
    <x v="10"/>
    <s v="1533"/>
    <n v="144"/>
    <s v="University Staff Project - Hourly"/>
    <x v="0"/>
    <x v="1"/>
    <n v="1905.5"/>
  </r>
  <r>
    <x v="10"/>
    <s v="1533"/>
    <n v="144"/>
    <s v="University Staff Project - Hourly"/>
    <x v="0"/>
    <x v="1"/>
    <n v="1776"/>
  </r>
  <r>
    <x v="10"/>
    <s v="1533"/>
    <n v="144"/>
    <s v="University Staff Project - Hourly"/>
    <x v="0"/>
    <x v="1"/>
    <n v="1854.63"/>
  </r>
  <r>
    <x v="10"/>
    <s v="1541"/>
    <n v="144"/>
    <s v="University Staff - Overtime"/>
    <x v="0"/>
    <x v="1"/>
    <n v="15"/>
  </r>
  <r>
    <x v="10"/>
    <s v="1543"/>
    <n v="133"/>
    <s v="University Staff - Differential"/>
    <x v="0"/>
    <x v="1"/>
    <n v="1.76"/>
  </r>
  <r>
    <x v="10"/>
    <s v="1543"/>
    <n v="133"/>
    <s v="University Staff - Differential"/>
    <x v="0"/>
    <x v="1"/>
    <n v="4.7300000000000004"/>
  </r>
  <r>
    <x v="10"/>
    <s v="1543"/>
    <n v="133"/>
    <s v="University Staff - Differential"/>
    <x v="0"/>
    <x v="1"/>
    <n v="1.88"/>
  </r>
  <r>
    <x v="10"/>
    <s v="1543"/>
    <n v="133"/>
    <s v="University Staff - Differential"/>
    <x v="0"/>
    <x v="1"/>
    <n v="2.33"/>
  </r>
  <r>
    <x v="10"/>
    <s v="1543"/>
    <n v="133"/>
    <s v="University Staff - Differential"/>
    <x v="0"/>
    <x v="1"/>
    <n v="0.56000000000000005"/>
  </r>
  <r>
    <x v="10"/>
    <s v="1543"/>
    <n v="144"/>
    <s v="University Staff - Differential"/>
    <x v="0"/>
    <x v="1"/>
    <n v="95.4"/>
  </r>
  <r>
    <x v="10"/>
    <s v="1543"/>
    <n v="144"/>
    <s v="University Staff - Differential"/>
    <x v="0"/>
    <x v="1"/>
    <n v="0.46"/>
  </r>
  <r>
    <x v="10"/>
    <s v="1601"/>
    <n v="133"/>
    <s v="LTE - Hourly"/>
    <x v="0"/>
    <x v="1"/>
    <n v="-758.72"/>
  </r>
  <r>
    <x v="10"/>
    <s v="1601"/>
    <n v="144"/>
    <s v="LTE - Hourly"/>
    <x v="0"/>
    <x v="1"/>
    <n v="3683.01"/>
  </r>
  <r>
    <x v="3"/>
    <s v="1531"/>
    <n v="144"/>
    <s v="University Staff - Hourly"/>
    <x v="0"/>
    <x v="1"/>
    <n v="12155.9"/>
  </r>
  <r>
    <x v="3"/>
    <s v="1531"/>
    <n v="144"/>
    <s v="University Staff - Hourly"/>
    <x v="0"/>
    <x v="1"/>
    <n v="11342.48"/>
  </r>
  <r>
    <x v="3"/>
    <s v="1531"/>
    <n v="144"/>
    <s v="University Staff - Hourly"/>
    <x v="0"/>
    <x v="1"/>
    <n v="45.35"/>
  </r>
  <r>
    <x v="3"/>
    <s v="1531"/>
    <n v="144"/>
    <s v="University Staff - Hourly"/>
    <x v="0"/>
    <x v="1"/>
    <n v="6305.58"/>
  </r>
  <r>
    <x v="3"/>
    <s v="1531"/>
    <n v="144"/>
    <s v="University Staff - Hourly"/>
    <x v="0"/>
    <x v="1"/>
    <n v="882.79"/>
  </r>
  <r>
    <x v="3"/>
    <s v="1533"/>
    <n v="144"/>
    <s v="University Staff Project - Hourly"/>
    <x v="0"/>
    <x v="1"/>
    <n v="1587.96"/>
  </r>
  <r>
    <x v="3"/>
    <s v="1533"/>
    <n v="144"/>
    <s v="University Staff Project - Hourly"/>
    <x v="0"/>
    <x v="1"/>
    <n v="1628.06"/>
  </r>
  <r>
    <x v="3"/>
    <s v="1533"/>
    <n v="144"/>
    <s v="University Staff Project - Hourly"/>
    <x v="0"/>
    <x v="1"/>
    <n v="1439.22"/>
  </r>
  <r>
    <x v="3"/>
    <s v="1533"/>
    <n v="144"/>
    <s v="University Staff Project - Hourly"/>
    <x v="0"/>
    <x v="1"/>
    <n v="2422.04"/>
  </r>
  <r>
    <x v="3"/>
    <s v="1533"/>
    <n v="144"/>
    <s v="University Staff Project - Hourly"/>
    <x v="0"/>
    <x v="1"/>
    <n v="1620.04"/>
  </r>
  <r>
    <x v="3"/>
    <s v="1533"/>
    <n v="144"/>
    <s v="University Staff Project - Hourly"/>
    <x v="0"/>
    <x v="1"/>
    <n v="1620.04"/>
  </r>
  <r>
    <x v="9"/>
    <s v="1531"/>
    <n v="144"/>
    <s v="University Staff - Hourly"/>
    <x v="0"/>
    <x v="1"/>
    <n v="5896.82"/>
  </r>
  <r>
    <x v="9"/>
    <s v="1531"/>
    <n v="144"/>
    <s v="University Staff - Hourly"/>
    <x v="0"/>
    <x v="1"/>
    <n v="7100.28"/>
  </r>
  <r>
    <x v="9"/>
    <s v="1531"/>
    <n v="144"/>
    <s v="University Staff - Hourly"/>
    <x v="0"/>
    <x v="1"/>
    <n v="10731.12"/>
  </r>
  <r>
    <x v="9"/>
    <s v="1531"/>
    <n v="144"/>
    <s v="University Staff - Hourly"/>
    <x v="0"/>
    <x v="1"/>
    <n v="10205.56"/>
  </r>
  <r>
    <x v="9"/>
    <s v="1531"/>
    <n v="144"/>
    <s v="University Staff - Hourly"/>
    <x v="0"/>
    <x v="1"/>
    <n v="8663"/>
  </r>
  <r>
    <x v="9"/>
    <s v="1531"/>
    <n v="144"/>
    <s v="University Staff - Hourly"/>
    <x v="0"/>
    <x v="1"/>
    <n v="4027.62"/>
  </r>
  <r>
    <x v="9"/>
    <s v="1532"/>
    <n v="144"/>
    <s v="University Staff - Lump Sum"/>
    <x v="0"/>
    <x v="1"/>
    <n v="1206"/>
  </r>
  <r>
    <x v="9"/>
    <s v="1532"/>
    <n v="144"/>
    <s v="University Staff - Lump Sum"/>
    <x v="0"/>
    <x v="1"/>
    <n v="2160"/>
  </r>
  <r>
    <x v="9"/>
    <s v="1533"/>
    <n v="144"/>
    <s v="University Staff Project - Hourly"/>
    <x v="0"/>
    <x v="1"/>
    <n v="3565.41"/>
  </r>
  <r>
    <x v="9"/>
    <s v="1533"/>
    <n v="144"/>
    <s v="University Staff Project - Hourly"/>
    <x v="0"/>
    <x v="1"/>
    <n v="4668.2"/>
  </r>
  <r>
    <x v="9"/>
    <s v="1533"/>
    <n v="144"/>
    <s v="University Staff Project - Hourly"/>
    <x v="0"/>
    <x v="1"/>
    <n v="2549.8000000000002"/>
  </r>
  <r>
    <x v="9"/>
    <s v="1533"/>
    <n v="144"/>
    <s v="University Staff Project - Hourly"/>
    <x v="0"/>
    <x v="1"/>
    <n v="6647"/>
  </r>
  <r>
    <x v="9"/>
    <s v="1533"/>
    <n v="144"/>
    <s v="University Staff Project - Hourly"/>
    <x v="0"/>
    <x v="1"/>
    <n v="15811.2"/>
  </r>
  <r>
    <x v="9"/>
    <s v="1533"/>
    <n v="144"/>
    <s v="University Staff Project - Hourly"/>
    <x v="0"/>
    <x v="1"/>
    <n v="9863"/>
  </r>
  <r>
    <x v="9"/>
    <s v="1541"/>
    <n v="144"/>
    <s v="University Staff - Overtime"/>
    <x v="0"/>
    <x v="1"/>
    <n v="59.98"/>
  </r>
  <r>
    <x v="9"/>
    <s v="1542"/>
    <n v="144"/>
    <s v="University Staff Project - Overtime"/>
    <x v="0"/>
    <x v="1"/>
    <n v="172"/>
  </r>
  <r>
    <x v="9"/>
    <s v="1542"/>
    <n v="144"/>
    <s v="University Staff Project - Overtime"/>
    <x v="0"/>
    <x v="1"/>
    <n v="32.9"/>
  </r>
  <r>
    <x v="9"/>
    <s v="1542"/>
    <n v="144"/>
    <s v="University Staff Project - Overtime"/>
    <x v="0"/>
    <x v="1"/>
    <n v="296.16000000000003"/>
  </r>
  <r>
    <x v="9"/>
    <s v="1543"/>
    <n v="144"/>
    <s v="University Staff - Differential"/>
    <x v="0"/>
    <x v="1"/>
    <n v="9.9"/>
  </r>
  <r>
    <x v="9"/>
    <s v="1543"/>
    <n v="144"/>
    <s v="University Staff - Differential"/>
    <x v="0"/>
    <x v="1"/>
    <n v="3"/>
  </r>
  <r>
    <x v="9"/>
    <s v="1543"/>
    <n v="144"/>
    <s v="University Staff - Differential"/>
    <x v="0"/>
    <x v="1"/>
    <n v="0.68"/>
  </r>
  <r>
    <x v="9"/>
    <s v="1543"/>
    <n v="144"/>
    <s v="University Staff - Differential"/>
    <x v="0"/>
    <x v="1"/>
    <n v="9.4499999999999993"/>
  </r>
  <r>
    <x v="9"/>
    <s v="1543"/>
    <n v="144"/>
    <s v="University Staff - Differential"/>
    <x v="0"/>
    <x v="1"/>
    <n v="11.66"/>
  </r>
  <r>
    <x v="9"/>
    <s v="1543"/>
    <n v="144"/>
    <s v="University Staff - Differential"/>
    <x v="0"/>
    <x v="1"/>
    <n v="1.2"/>
  </r>
  <r>
    <x v="4"/>
    <s v="1531"/>
    <n v="144"/>
    <s v="University Staff - Hourly"/>
    <x v="0"/>
    <x v="1"/>
    <n v="8658.3799999999992"/>
  </r>
  <r>
    <x v="4"/>
    <s v="1531"/>
    <n v="144"/>
    <s v="University Staff - Hourly"/>
    <x v="0"/>
    <x v="1"/>
    <n v="1000"/>
  </r>
  <r>
    <x v="4"/>
    <s v="1531"/>
    <n v="144"/>
    <s v="University Staff - Hourly"/>
    <x v="0"/>
    <x v="1"/>
    <n v="4768.4799999999996"/>
  </r>
  <r>
    <x v="4"/>
    <s v="1533"/>
    <n v="144"/>
    <s v="University Staff Project - Hourly"/>
    <x v="0"/>
    <x v="1"/>
    <n v="240"/>
  </r>
  <r>
    <x v="4"/>
    <s v="1533"/>
    <n v="144"/>
    <s v="University Staff Project - Hourly"/>
    <x v="0"/>
    <x v="1"/>
    <n v="1600"/>
  </r>
  <r>
    <x v="4"/>
    <s v="1533"/>
    <n v="144"/>
    <s v="University Staff Project - Hourly"/>
    <x v="0"/>
    <x v="1"/>
    <n v="1600"/>
  </r>
  <r>
    <x v="4"/>
    <s v="1533"/>
    <n v="144"/>
    <s v="University Staff Project - Hourly"/>
    <x v="0"/>
    <x v="1"/>
    <n v="1600"/>
  </r>
  <r>
    <x v="4"/>
    <s v="1533"/>
    <n v="144"/>
    <s v="University Staff Project - Hourly"/>
    <x v="0"/>
    <x v="1"/>
    <n v="2400"/>
  </r>
  <r>
    <x v="4"/>
    <s v="1541"/>
    <n v="144"/>
    <s v="University Staff - Overtime"/>
    <x v="0"/>
    <x v="1"/>
    <n v="209.64"/>
  </r>
  <r>
    <x v="4"/>
    <s v="1541"/>
    <n v="144"/>
    <s v="University Staff - Overtime"/>
    <x v="0"/>
    <x v="1"/>
    <n v="62.73"/>
  </r>
  <r>
    <x v="11"/>
    <s v="1531"/>
    <n v="133"/>
    <s v="University Staff - Hourly"/>
    <x v="0"/>
    <x v="1"/>
    <n v="648.08000000000004"/>
  </r>
  <r>
    <x v="11"/>
    <s v="1531"/>
    <n v="133"/>
    <s v="University Staff - Hourly"/>
    <x v="0"/>
    <x v="1"/>
    <n v="432.03"/>
  </r>
  <r>
    <x v="11"/>
    <s v="1531"/>
    <n v="133"/>
    <s v="University Staff - Hourly"/>
    <x v="0"/>
    <x v="1"/>
    <n v="432.06"/>
  </r>
  <r>
    <x v="11"/>
    <s v="1531"/>
    <n v="133"/>
    <s v="University Staff - Hourly"/>
    <x v="0"/>
    <x v="1"/>
    <n v="432.04"/>
  </r>
  <r>
    <x v="11"/>
    <s v="1531"/>
    <n v="133"/>
    <s v="University Staff - Hourly"/>
    <x v="0"/>
    <x v="1"/>
    <n v="427.8"/>
  </r>
  <r>
    <x v="11"/>
    <s v="1531"/>
    <n v="133"/>
    <s v="University Staff - Hourly"/>
    <x v="0"/>
    <x v="1"/>
    <n v="432.06"/>
  </r>
  <r>
    <x v="11"/>
    <s v="1531"/>
    <n v="144"/>
    <s v="University Staff - Hourly"/>
    <x v="0"/>
    <x v="1"/>
    <n v="11244.8"/>
  </r>
  <r>
    <x v="11"/>
    <s v="1531"/>
    <n v="144"/>
    <s v="University Staff - Hourly"/>
    <x v="0"/>
    <x v="1"/>
    <n v="9694.73"/>
  </r>
  <r>
    <x v="11"/>
    <s v="1531"/>
    <n v="144"/>
    <s v="University Staff - Hourly"/>
    <x v="0"/>
    <x v="1"/>
    <n v="10019.61"/>
  </r>
  <r>
    <x v="11"/>
    <s v="1531"/>
    <n v="144"/>
    <s v="University Staff - Hourly"/>
    <x v="0"/>
    <x v="1"/>
    <n v="17433.330000000002"/>
  </r>
  <r>
    <x v="11"/>
    <s v="1531"/>
    <n v="144"/>
    <s v="University Staff - Hourly"/>
    <x v="0"/>
    <x v="1"/>
    <n v="11008.67"/>
  </r>
  <r>
    <x v="11"/>
    <s v="1531"/>
    <n v="144"/>
    <s v="University Staff - Hourly"/>
    <x v="0"/>
    <x v="1"/>
    <n v="10896.52"/>
  </r>
  <r>
    <x v="11"/>
    <s v="1533"/>
    <n v="144"/>
    <s v="University Staff Project - Hourly"/>
    <x v="0"/>
    <x v="1"/>
    <n v="197.81"/>
  </r>
  <r>
    <x v="11"/>
    <s v="1533"/>
    <n v="144"/>
    <s v="University Staff Project - Hourly"/>
    <x v="0"/>
    <x v="1"/>
    <n v="1071.1400000000001"/>
  </r>
  <r>
    <x v="11"/>
    <s v="1537"/>
    <n v="144"/>
    <s v="Univ Staff - 5th Week Vacation"/>
    <x v="0"/>
    <x v="1"/>
    <n v="-173.84"/>
  </r>
  <r>
    <x v="11"/>
    <s v="1541"/>
    <n v="133"/>
    <s v="University Staff - Overtime"/>
    <x v="0"/>
    <x v="1"/>
    <n v="963.01"/>
  </r>
  <r>
    <x v="5"/>
    <s v="1531"/>
    <n v="133"/>
    <s v="University Staff - Hourly"/>
    <x v="0"/>
    <x v="1"/>
    <n v="1924.34"/>
  </r>
  <r>
    <x v="5"/>
    <s v="1531"/>
    <n v="133"/>
    <s v="University Staff - Hourly"/>
    <x v="0"/>
    <x v="1"/>
    <n v="2684.99"/>
  </r>
  <r>
    <x v="5"/>
    <s v="1531"/>
    <n v="133"/>
    <s v="University Staff - Hourly"/>
    <x v="0"/>
    <x v="1"/>
    <n v="1904.19"/>
  </r>
  <r>
    <x v="5"/>
    <s v="1531"/>
    <n v="133"/>
    <s v="University Staff - Hourly"/>
    <x v="0"/>
    <x v="1"/>
    <n v="1749.73"/>
  </r>
  <r>
    <x v="5"/>
    <s v="1531"/>
    <n v="133"/>
    <s v="University Staff - Hourly"/>
    <x v="0"/>
    <x v="1"/>
    <n v="1748.02"/>
  </r>
  <r>
    <x v="5"/>
    <s v="1531"/>
    <n v="133"/>
    <s v="University Staff - Hourly"/>
    <x v="0"/>
    <x v="1"/>
    <n v="2564.09"/>
  </r>
  <r>
    <x v="5"/>
    <s v="1531"/>
    <n v="144"/>
    <s v="University Staff - Hourly"/>
    <x v="0"/>
    <x v="1"/>
    <n v="5210.91"/>
  </r>
  <r>
    <x v="5"/>
    <s v="1531"/>
    <n v="144"/>
    <s v="University Staff - Hourly"/>
    <x v="0"/>
    <x v="1"/>
    <n v="4556.04"/>
  </r>
  <r>
    <x v="5"/>
    <s v="1531"/>
    <n v="144"/>
    <s v="University Staff - Hourly"/>
    <x v="0"/>
    <x v="1"/>
    <n v="2506.19"/>
  </r>
  <r>
    <x v="5"/>
    <s v="1531"/>
    <n v="144"/>
    <s v="University Staff - Hourly"/>
    <x v="0"/>
    <x v="1"/>
    <n v="2531.04"/>
  </r>
  <r>
    <x v="5"/>
    <s v="1531"/>
    <n v="144"/>
    <s v="University Staff - Hourly"/>
    <x v="0"/>
    <x v="1"/>
    <n v="2531.04"/>
  </r>
  <r>
    <x v="5"/>
    <s v="1531"/>
    <n v="144"/>
    <s v="University Staff - Hourly"/>
    <x v="0"/>
    <x v="1"/>
    <n v="2531.04"/>
  </r>
  <r>
    <x v="5"/>
    <s v="1533"/>
    <n v="133"/>
    <s v="University Staff Project - Hourly"/>
    <x v="0"/>
    <x v="1"/>
    <n v="4205.8500000000004"/>
  </r>
  <r>
    <x v="5"/>
    <s v="1533"/>
    <n v="144"/>
    <s v="University Staff Project - Hourly"/>
    <x v="0"/>
    <x v="1"/>
    <n v="2776"/>
  </r>
  <r>
    <x v="5"/>
    <s v="1533"/>
    <n v="144"/>
    <s v="University Staff Project - Hourly"/>
    <x v="0"/>
    <x v="1"/>
    <n v="-1429.85"/>
  </r>
  <r>
    <x v="5"/>
    <s v="1533"/>
    <n v="144"/>
    <s v="University Staff Project - Hourly"/>
    <x v="0"/>
    <x v="1"/>
    <n v="2776"/>
  </r>
  <r>
    <x v="5"/>
    <s v="1533"/>
    <n v="144"/>
    <s v="University Staff Project - Hourly"/>
    <x v="0"/>
    <x v="1"/>
    <n v="4185"/>
  </r>
  <r>
    <x v="5"/>
    <s v="1533"/>
    <n v="144"/>
    <s v="University Staff Project - Hourly"/>
    <x v="0"/>
    <x v="1"/>
    <n v="2748"/>
  </r>
  <r>
    <x v="5"/>
    <s v="1533"/>
    <n v="144"/>
    <s v="University Staff Project - Hourly"/>
    <x v="0"/>
    <x v="1"/>
    <n v="2776"/>
  </r>
  <r>
    <x v="5"/>
    <s v="1542"/>
    <n v="144"/>
    <s v="University Staff Project - Overtime"/>
    <x v="0"/>
    <x v="1"/>
    <n v="163.51"/>
  </r>
  <r>
    <x v="5"/>
    <s v="1542"/>
    <n v="144"/>
    <s v="University Staff Project - Overtime"/>
    <x v="0"/>
    <x v="1"/>
    <n v="69.400000000000006"/>
  </r>
  <r>
    <x v="5"/>
    <s v="1542"/>
    <n v="144"/>
    <s v="University Staff Project - Overtime"/>
    <x v="0"/>
    <x v="1"/>
    <n v="54.65"/>
  </r>
  <r>
    <x v="5"/>
    <s v="1542"/>
    <n v="144"/>
    <s v="University Staff Project - Overtime"/>
    <x v="0"/>
    <x v="1"/>
    <n v="69.400000000000006"/>
  </r>
  <r>
    <x v="5"/>
    <s v="1542"/>
    <n v="144"/>
    <s v="University Staff Project - Overtime"/>
    <x v="0"/>
    <x v="1"/>
    <n v="85"/>
  </r>
  <r>
    <x v="5"/>
    <s v="1543"/>
    <n v="144"/>
    <s v="University Staff - Differential"/>
    <x v="0"/>
    <x v="1"/>
    <n v="451.2"/>
  </r>
  <r>
    <x v="5"/>
    <s v="1543"/>
    <n v="144"/>
    <s v="University Staff - Differential"/>
    <x v="0"/>
    <x v="1"/>
    <n v="676.8"/>
  </r>
  <r>
    <x v="5"/>
    <s v="1543"/>
    <n v="144"/>
    <s v="University Staff - Differential"/>
    <x v="0"/>
    <x v="1"/>
    <n v="952.8"/>
  </r>
  <r>
    <x v="5"/>
    <s v="1543"/>
    <n v="144"/>
    <s v="University Staff - Differential"/>
    <x v="0"/>
    <x v="1"/>
    <n v="739.2"/>
  </r>
  <r>
    <x v="5"/>
    <s v="1543"/>
    <n v="144"/>
    <s v="University Staff - Differential"/>
    <x v="0"/>
    <x v="1"/>
    <n v="560.1"/>
  </r>
  <r>
    <x v="5"/>
    <s v="1543"/>
    <n v="144"/>
    <s v="University Staff - Differential"/>
    <x v="0"/>
    <x v="1"/>
    <n v="445.35"/>
  </r>
  <r>
    <x v="6"/>
    <s v="1531"/>
    <n v="144"/>
    <s v="University Staff - Hourly"/>
    <x v="0"/>
    <x v="1"/>
    <n v="1706.65"/>
  </r>
  <r>
    <x v="6"/>
    <s v="1531"/>
    <n v="144"/>
    <s v="University Staff - Hourly"/>
    <x v="0"/>
    <x v="1"/>
    <n v="1689.48"/>
  </r>
  <r>
    <x v="6"/>
    <s v="1531"/>
    <n v="144"/>
    <s v="University Staff - Hourly"/>
    <x v="0"/>
    <x v="1"/>
    <n v="533.33000000000004"/>
  </r>
  <r>
    <x v="6"/>
    <s v="1531"/>
    <n v="144"/>
    <s v="University Staff - Hourly"/>
    <x v="0"/>
    <x v="1"/>
    <n v="1706.66"/>
  </r>
  <r>
    <x v="6"/>
    <s v="1531"/>
    <n v="144"/>
    <s v="University Staff - Hourly"/>
    <x v="0"/>
    <x v="1"/>
    <n v="2559.96"/>
  </r>
  <r>
    <x v="6"/>
    <s v="1531"/>
    <n v="144"/>
    <s v="University Staff - Hourly"/>
    <x v="0"/>
    <x v="1"/>
    <n v="853.32"/>
  </r>
  <r>
    <x v="7"/>
    <s v="1531"/>
    <n v="144"/>
    <s v="University Staff - Hourly"/>
    <x v="0"/>
    <x v="1"/>
    <n v="961.92"/>
  </r>
  <r>
    <x v="7"/>
    <s v="1531"/>
    <n v="144"/>
    <s v="University Staff - Hourly"/>
    <x v="0"/>
    <x v="1"/>
    <n v="1984"/>
  </r>
  <r>
    <x v="7"/>
    <s v="1531"/>
    <n v="144"/>
    <s v="University Staff - Hourly"/>
    <x v="0"/>
    <x v="1"/>
    <n v="2090.37"/>
  </r>
  <r>
    <x v="7"/>
    <s v="1531"/>
    <n v="144"/>
    <s v="University Staff - Hourly"/>
    <x v="0"/>
    <x v="1"/>
    <n v="1482.96"/>
  </r>
  <r>
    <x v="8"/>
    <s v="1531"/>
    <n v="144"/>
    <s v="University Staff - Hourly"/>
    <x v="0"/>
    <x v="1"/>
    <n v="6388.02"/>
  </r>
  <r>
    <x v="8"/>
    <s v="1531"/>
    <n v="144"/>
    <s v="University Staff - Hourly"/>
    <x v="0"/>
    <x v="1"/>
    <n v="14683.97"/>
  </r>
  <r>
    <x v="8"/>
    <s v="1531"/>
    <n v="144"/>
    <s v="University Staff - Hourly"/>
    <x v="0"/>
    <x v="1"/>
    <n v="13581.73"/>
  </r>
  <r>
    <x v="8"/>
    <s v="1531"/>
    <n v="144"/>
    <s v="University Staff - Hourly"/>
    <x v="0"/>
    <x v="1"/>
    <n v="14720.86"/>
  </r>
  <r>
    <x v="8"/>
    <s v="1531"/>
    <n v="144"/>
    <s v="University Staff - Hourly"/>
    <x v="0"/>
    <x v="1"/>
    <n v="14734.4"/>
  </r>
  <r>
    <x v="8"/>
    <s v="1531"/>
    <n v="144"/>
    <s v="University Staff - Hourly"/>
    <x v="0"/>
    <x v="1"/>
    <n v="8062.08"/>
  </r>
  <r>
    <x v="8"/>
    <s v="1531"/>
    <n v="144"/>
    <s v="University Staff - Hourly"/>
    <x v="0"/>
    <x v="1"/>
    <n v="13934.42"/>
  </r>
  <r>
    <x v="8"/>
    <s v="1541"/>
    <n v="144"/>
    <s v="University Staff - Overtime"/>
    <x v="0"/>
    <x v="1"/>
    <n v="-249.35"/>
  </r>
  <r>
    <x v="8"/>
    <s v="1541"/>
    <n v="144"/>
    <s v="University Staff - Overtime"/>
    <x v="0"/>
    <x v="1"/>
    <n v="80"/>
  </r>
  <r>
    <x v="8"/>
    <s v="1543"/>
    <n v="144"/>
    <s v="University Staff - Differential"/>
    <x v="0"/>
    <x v="1"/>
    <n v="-2.33"/>
  </r>
  <r>
    <x v="1"/>
    <s v="1000"/>
    <n v="133"/>
    <s v="Salary Default"/>
    <x v="0"/>
    <x v="2"/>
    <n v="1353.72"/>
  </r>
  <r>
    <x v="1"/>
    <s v="1000"/>
    <n v="133"/>
    <s v="Salary Default"/>
    <x v="0"/>
    <x v="2"/>
    <n v="1353.72"/>
  </r>
  <r>
    <x v="1"/>
    <s v="1000"/>
    <n v="133"/>
    <s v="Salary Default"/>
    <x v="0"/>
    <x v="2"/>
    <n v="1353.72"/>
  </r>
  <r>
    <x v="1"/>
    <s v="1000"/>
    <n v="133"/>
    <s v="Salary Default"/>
    <x v="0"/>
    <x v="2"/>
    <n v="1353.72"/>
  </r>
  <r>
    <x v="1"/>
    <s v="1000"/>
    <n v="133"/>
    <s v="Salary Default"/>
    <x v="0"/>
    <x v="2"/>
    <n v="1353.72"/>
  </r>
  <r>
    <x v="1"/>
    <s v="1000"/>
    <n v="133"/>
    <s v="Salary Default"/>
    <x v="0"/>
    <x v="2"/>
    <n v="1353.72"/>
  </r>
  <r>
    <x v="2"/>
    <s v="1154"/>
    <n v="144"/>
    <s v="Postgrad Trainee - Hourly"/>
    <x v="0"/>
    <x v="2"/>
    <n v="5601.56"/>
  </r>
  <r>
    <x v="3"/>
    <s v="1211"/>
    <n v="133"/>
    <s v="Project/Program Assist-Annual"/>
    <x v="0"/>
    <x v="2"/>
    <n v="-160"/>
  </r>
  <r>
    <x v="3"/>
    <s v="1211"/>
    <n v="144"/>
    <s v="Project/Program Assist-Annual"/>
    <x v="0"/>
    <x v="2"/>
    <n v="650"/>
  </r>
  <r>
    <x v="3"/>
    <s v="1211"/>
    <n v="144"/>
    <s v="Project/Program Assist-Annual"/>
    <x v="0"/>
    <x v="2"/>
    <n v="650"/>
  </r>
  <r>
    <x v="3"/>
    <s v="1211"/>
    <n v="144"/>
    <s v="Project/Program Assist-Annual"/>
    <x v="0"/>
    <x v="2"/>
    <n v="650"/>
  </r>
  <r>
    <x v="3"/>
    <s v="1211"/>
    <n v="144"/>
    <s v="Project/Program Assist-Annual"/>
    <x v="0"/>
    <x v="2"/>
    <n v="650"/>
  </r>
  <r>
    <x v="5"/>
    <s v="1211"/>
    <n v="133"/>
    <s v="Project/Program Assist-Annual"/>
    <x v="0"/>
    <x v="2"/>
    <n v="9965.4599999999991"/>
  </r>
  <r>
    <x v="5"/>
    <s v="1211"/>
    <n v="133"/>
    <s v="Project/Program Assist-Annual"/>
    <x v="0"/>
    <x v="2"/>
    <n v="11277.9"/>
  </r>
  <r>
    <x v="5"/>
    <s v="1211"/>
    <n v="133"/>
    <s v="Project/Program Assist-Annual"/>
    <x v="0"/>
    <x v="2"/>
    <n v="2770.71"/>
  </r>
  <r>
    <x v="5"/>
    <s v="1211"/>
    <n v="144"/>
    <s v="Project/Program Assist-Annual"/>
    <x v="0"/>
    <x v="2"/>
    <n v="-50"/>
  </r>
  <r>
    <x v="5"/>
    <s v="1211"/>
    <n v="144"/>
    <s v="Project/Program Assist-Annual"/>
    <x v="0"/>
    <x v="2"/>
    <n v="1450"/>
  </r>
  <r>
    <x v="5"/>
    <s v="1211"/>
    <n v="144"/>
    <s v="Project/Program Assist-Annual"/>
    <x v="0"/>
    <x v="2"/>
    <n v="5616.66"/>
  </r>
  <r>
    <x v="5"/>
    <s v="1211"/>
    <n v="144"/>
    <s v="Project/Program Assist-Annual"/>
    <x v="0"/>
    <x v="2"/>
    <n v="1450"/>
  </r>
  <r>
    <x v="5"/>
    <s v="1211"/>
    <n v="144"/>
    <s v="Project/Program Assist-Annual"/>
    <x v="0"/>
    <x v="2"/>
    <n v="5616.66"/>
  </r>
  <r>
    <x v="5"/>
    <s v="1211"/>
    <n v="144"/>
    <s v="Project/Program Assist-Annual"/>
    <x v="0"/>
    <x v="2"/>
    <n v="1450"/>
  </r>
  <r>
    <x v="0"/>
    <s v="1212"/>
    <n v="144"/>
    <s v="Project/Program Asst-Academic"/>
    <x v="0"/>
    <x v="2"/>
    <n v="633.30999999999995"/>
  </r>
  <r>
    <x v="0"/>
    <s v="1212"/>
    <n v="144"/>
    <s v="Project/Program Asst-Academic"/>
    <x v="0"/>
    <x v="2"/>
    <n v="633.30999999999995"/>
  </r>
  <r>
    <x v="0"/>
    <s v="1212"/>
    <n v="144"/>
    <s v="Project/Program Asst-Academic"/>
    <x v="0"/>
    <x v="2"/>
    <n v="633.30999999999995"/>
  </r>
  <r>
    <x v="0"/>
    <s v="1212"/>
    <n v="144"/>
    <s v="Project/Program Asst-Academic"/>
    <x v="0"/>
    <x v="2"/>
    <n v="633.30999999999995"/>
  </r>
  <r>
    <x v="1"/>
    <s v="1212"/>
    <n v="133"/>
    <s v="Project/Program Asst-Academic"/>
    <x v="0"/>
    <x v="2"/>
    <n v="1353.72"/>
  </r>
  <r>
    <x v="1"/>
    <s v="1212"/>
    <n v="133"/>
    <s v="Project/Program Asst-Academic"/>
    <x v="0"/>
    <x v="2"/>
    <n v="1353.72"/>
  </r>
  <r>
    <x v="1"/>
    <s v="1212"/>
    <n v="133"/>
    <s v="Project/Program Asst-Academic"/>
    <x v="0"/>
    <x v="2"/>
    <n v="1353.72"/>
  </r>
  <r>
    <x v="1"/>
    <s v="1212"/>
    <n v="133"/>
    <s v="Project/Program Asst-Academic"/>
    <x v="0"/>
    <x v="2"/>
    <n v="1353.72"/>
  </r>
  <r>
    <x v="1"/>
    <s v="1212"/>
    <n v="144"/>
    <s v="Project/Program Asst-Academic"/>
    <x v="0"/>
    <x v="2"/>
    <n v="1353.72"/>
  </r>
  <r>
    <x v="1"/>
    <s v="1212"/>
    <n v="144"/>
    <s v="Project/Program Asst-Academic"/>
    <x v="0"/>
    <x v="2"/>
    <n v="1353.72"/>
  </r>
  <r>
    <x v="1"/>
    <s v="1212"/>
    <n v="144"/>
    <s v="Project/Program Asst-Academic"/>
    <x v="0"/>
    <x v="2"/>
    <n v="1353.72"/>
  </r>
  <r>
    <x v="1"/>
    <s v="1212"/>
    <n v="144"/>
    <s v="Project/Program Asst-Academic"/>
    <x v="0"/>
    <x v="2"/>
    <n v="1353.72"/>
  </r>
  <r>
    <x v="2"/>
    <s v="1212"/>
    <n v="133"/>
    <s v="Project/Program Asst-Academic"/>
    <x v="0"/>
    <x v="2"/>
    <n v="828.01"/>
  </r>
  <r>
    <x v="2"/>
    <s v="1212"/>
    <n v="133"/>
    <s v="Project/Program Asst-Academic"/>
    <x v="0"/>
    <x v="2"/>
    <n v="1656.02"/>
  </r>
  <r>
    <x v="2"/>
    <s v="1212"/>
    <n v="133"/>
    <s v="Project/Program Asst-Academic"/>
    <x v="0"/>
    <x v="2"/>
    <n v="828.01"/>
  </r>
  <r>
    <x v="2"/>
    <s v="1212"/>
    <n v="133"/>
    <s v="Project/Program Asst-Academic"/>
    <x v="0"/>
    <x v="2"/>
    <n v="828.01"/>
  </r>
  <r>
    <x v="2"/>
    <s v="1212"/>
    <n v="144"/>
    <s v="Project/Program Asst-Academic"/>
    <x v="0"/>
    <x v="2"/>
    <n v="2509.12"/>
  </r>
  <r>
    <x v="2"/>
    <s v="1212"/>
    <n v="144"/>
    <s v="Project/Program Asst-Academic"/>
    <x v="0"/>
    <x v="2"/>
    <n v="2509.12"/>
  </r>
  <r>
    <x v="2"/>
    <s v="1212"/>
    <n v="144"/>
    <s v="Project/Program Asst-Academic"/>
    <x v="0"/>
    <x v="2"/>
    <n v="853.1"/>
  </r>
  <r>
    <x v="2"/>
    <s v="1212"/>
    <n v="144"/>
    <s v="Project/Program Asst-Academic"/>
    <x v="0"/>
    <x v="2"/>
    <n v="4165.1400000000003"/>
  </r>
  <r>
    <x v="3"/>
    <s v="1212"/>
    <n v="144"/>
    <s v="Project/Program Asst-Academic"/>
    <x v="0"/>
    <x v="2"/>
    <n v="701.18"/>
  </r>
  <r>
    <x v="3"/>
    <s v="1212"/>
    <n v="144"/>
    <s v="Project/Program Asst-Academic"/>
    <x v="0"/>
    <x v="2"/>
    <n v="701.18"/>
  </r>
  <r>
    <x v="3"/>
    <s v="1212"/>
    <n v="144"/>
    <s v="Project/Program Asst-Academic"/>
    <x v="0"/>
    <x v="2"/>
    <n v="701.18"/>
  </r>
  <r>
    <x v="3"/>
    <s v="1212"/>
    <n v="144"/>
    <s v="Project/Program Asst-Academic"/>
    <x v="0"/>
    <x v="2"/>
    <n v="701.18"/>
  </r>
  <r>
    <x v="11"/>
    <s v="1212"/>
    <n v="144"/>
    <s v="Project/Program Asst-Academic"/>
    <x v="0"/>
    <x v="2"/>
    <n v="824.27"/>
  </r>
  <r>
    <x v="11"/>
    <s v="1212"/>
    <n v="144"/>
    <s v="Project/Program Asst-Academic"/>
    <x v="0"/>
    <x v="2"/>
    <n v="824.27"/>
  </r>
  <r>
    <x v="11"/>
    <s v="1212"/>
    <n v="144"/>
    <s v="Project/Program Asst-Academic"/>
    <x v="0"/>
    <x v="2"/>
    <n v="824.27"/>
  </r>
  <r>
    <x v="11"/>
    <s v="1212"/>
    <n v="144"/>
    <s v="Project/Program Asst-Academic"/>
    <x v="0"/>
    <x v="2"/>
    <n v="824.27"/>
  </r>
  <r>
    <x v="8"/>
    <s v="1212"/>
    <n v="133"/>
    <s v="Project/Program Asst-Academic"/>
    <x v="0"/>
    <x v="2"/>
    <n v="1220.56"/>
  </r>
  <r>
    <x v="8"/>
    <s v="1212"/>
    <n v="133"/>
    <s v="Project/Program Asst-Academic"/>
    <x v="0"/>
    <x v="2"/>
    <n v="1220.56"/>
  </r>
  <r>
    <x v="8"/>
    <s v="1212"/>
    <n v="133"/>
    <s v="Project/Program Asst-Academic"/>
    <x v="0"/>
    <x v="2"/>
    <n v="1220.56"/>
  </r>
  <r>
    <x v="8"/>
    <s v="1212"/>
    <n v="133"/>
    <s v="Project/Program Asst-Academic"/>
    <x v="0"/>
    <x v="2"/>
    <n v="1220.56"/>
  </r>
  <r>
    <x v="8"/>
    <s v="1212"/>
    <n v="144"/>
    <s v="Project/Program Asst-Academic"/>
    <x v="0"/>
    <x v="2"/>
    <n v="1989.51"/>
  </r>
  <r>
    <x v="2"/>
    <s v="1213"/>
    <n v="144"/>
    <s v="Project/Program Assist-Summer"/>
    <x v="0"/>
    <x v="2"/>
    <n v="4000"/>
  </r>
  <r>
    <x v="2"/>
    <s v="1213"/>
    <n v="144"/>
    <s v="Project/Program Assist-Summer"/>
    <x v="0"/>
    <x v="2"/>
    <n v="2000"/>
  </r>
  <r>
    <x v="5"/>
    <s v="1213"/>
    <n v="133"/>
    <s v="Project/Program Assist-Summer"/>
    <x v="0"/>
    <x v="2"/>
    <n v="1500"/>
  </r>
  <r>
    <x v="5"/>
    <s v="1213"/>
    <n v="133"/>
    <s v="Project/Program Assist-Summer"/>
    <x v="0"/>
    <x v="2"/>
    <n v="3000"/>
  </r>
  <r>
    <x v="5"/>
    <s v="1213"/>
    <n v="144"/>
    <s v="Project/Program Assist-Summer"/>
    <x v="0"/>
    <x v="2"/>
    <n v="8555.56"/>
  </r>
  <r>
    <x v="5"/>
    <s v="1213"/>
    <n v="144"/>
    <s v="Project/Program Assist-Summer"/>
    <x v="0"/>
    <x v="2"/>
    <n v="4277.78"/>
  </r>
  <r>
    <x v="2"/>
    <s v="1215"/>
    <n v="133"/>
    <s v="Project/Program Asst-Lump Sum"/>
    <x v="0"/>
    <x v="2"/>
    <n v="1435"/>
  </r>
  <r>
    <x v="5"/>
    <s v="1222"/>
    <n v="144"/>
    <s v="Teaching Assistant-Academic"/>
    <x v="0"/>
    <x v="2"/>
    <n v="319.77"/>
  </r>
  <r>
    <x v="5"/>
    <s v="1222"/>
    <n v="144"/>
    <s v="Teaching Assistant-Academic"/>
    <x v="0"/>
    <x v="2"/>
    <n v="319.77"/>
  </r>
  <r>
    <x v="5"/>
    <s v="1222"/>
    <n v="144"/>
    <s v="Teaching Assistant-Academic"/>
    <x v="0"/>
    <x v="2"/>
    <n v="319.77"/>
  </r>
  <r>
    <x v="5"/>
    <s v="1222"/>
    <n v="144"/>
    <s v="Teaching Assistant-Academic"/>
    <x v="0"/>
    <x v="2"/>
    <n v="319.77"/>
  </r>
  <r>
    <x v="5"/>
    <s v="1225"/>
    <n v="133"/>
    <s v="Teaching Assistant-Lump Sum"/>
    <x v="0"/>
    <x v="2"/>
    <n v="2625.12"/>
  </r>
  <r>
    <x v="1"/>
    <s v="1232"/>
    <n v="144"/>
    <s v="Research Assistant-Academic"/>
    <x v="0"/>
    <x v="2"/>
    <n v="1015.3"/>
  </r>
  <r>
    <x v="1"/>
    <s v="1232"/>
    <n v="144"/>
    <s v="Research Assistant-Academic"/>
    <x v="0"/>
    <x v="2"/>
    <n v="676.87"/>
  </r>
  <r>
    <x v="1"/>
    <s v="1232"/>
    <n v="144"/>
    <s v="Research Assistant-Academic"/>
    <x v="0"/>
    <x v="2"/>
    <n v="676.87"/>
  </r>
  <r>
    <x v="5"/>
    <s v="1232"/>
    <n v="133"/>
    <s v="Research Assistant-Academic"/>
    <x v="0"/>
    <x v="2"/>
    <n v="8193.5499999999993"/>
  </r>
  <r>
    <x v="5"/>
    <s v="1232"/>
    <n v="133"/>
    <s v="Research Assistant-Academic"/>
    <x v="0"/>
    <x v="2"/>
    <n v="8193.5499999999993"/>
  </r>
  <r>
    <x v="5"/>
    <s v="1232"/>
    <n v="133"/>
    <s v="Research Assistant-Academic"/>
    <x v="0"/>
    <x v="2"/>
    <n v="8193.5499999999993"/>
  </r>
  <r>
    <x v="5"/>
    <s v="1232"/>
    <n v="133"/>
    <s v="Research Assistant-Academic"/>
    <x v="0"/>
    <x v="2"/>
    <n v="8193.5499999999993"/>
  </r>
  <r>
    <x v="5"/>
    <s v="1232"/>
    <n v="144"/>
    <s v="Research Assistant-Academic"/>
    <x v="0"/>
    <x v="2"/>
    <n v="5646.5"/>
  </r>
  <r>
    <x v="5"/>
    <s v="1232"/>
    <n v="144"/>
    <s v="Research Assistant-Academic"/>
    <x v="0"/>
    <x v="2"/>
    <n v="7146.5"/>
  </r>
  <r>
    <x v="5"/>
    <s v="1232"/>
    <n v="144"/>
    <s v="Research Assistant-Academic"/>
    <x v="0"/>
    <x v="2"/>
    <n v="8635.16"/>
  </r>
  <r>
    <x v="5"/>
    <s v="1232"/>
    <n v="144"/>
    <s v="Research Assistant-Academic"/>
    <x v="0"/>
    <x v="2"/>
    <n v="9119.84"/>
  </r>
  <r>
    <x v="2"/>
    <s v="1321"/>
    <n v="144"/>
    <s v="UnderGrad Intern--Annual"/>
    <x v="0"/>
    <x v="2"/>
    <n v="1796.88"/>
  </r>
  <r>
    <x v="2"/>
    <s v="1326"/>
    <n v="144"/>
    <s v="UndergGrad Intern û Overtime"/>
    <x v="0"/>
    <x v="2"/>
    <n v="4.6900000000000004"/>
  </r>
  <r>
    <x v="2"/>
    <s v="1771"/>
    <n v="144"/>
    <s v="Students - Hourly"/>
    <x v="0"/>
    <x v="2"/>
    <n v="637.27"/>
  </r>
  <r>
    <x v="2"/>
    <s v="1771"/>
    <n v="144"/>
    <s v="Students - Hourly"/>
    <x v="0"/>
    <x v="2"/>
    <n v="8.0299999999999994"/>
  </r>
  <r>
    <x v="0"/>
    <s v="1212"/>
    <n v="144"/>
    <s v="Project/Program Asst-Academic"/>
    <x v="0"/>
    <x v="2"/>
    <n v="633.30999999999995"/>
  </r>
  <r>
    <x v="0"/>
    <s v="1212"/>
    <n v="144"/>
    <s v="Project/Program Asst-Academic"/>
    <x v="0"/>
    <x v="2"/>
    <n v="633.30999999999995"/>
  </r>
  <r>
    <x v="0"/>
    <s v="1212"/>
    <n v="144"/>
    <s v="Project/Program Asst-Academic"/>
    <x v="0"/>
    <x v="2"/>
    <n v="633.30999999999995"/>
  </r>
  <r>
    <x v="0"/>
    <s v="1212"/>
    <n v="144"/>
    <s v="Project/Program Asst-Academic"/>
    <x v="0"/>
    <x v="2"/>
    <n v="633.30999999999995"/>
  </r>
  <r>
    <x v="0"/>
    <s v="1212"/>
    <n v="144"/>
    <s v="Project/Program Asst-Academic"/>
    <x v="0"/>
    <x v="2"/>
    <n v="633.30999999999995"/>
  </r>
  <r>
    <x v="1"/>
    <s v="1000"/>
    <n v="133"/>
    <s v="Salary Default"/>
    <x v="0"/>
    <x v="2"/>
    <n v="1380.79"/>
  </r>
  <r>
    <x v="1"/>
    <s v="1000"/>
    <n v="133"/>
    <s v="Salary Default"/>
    <x v="0"/>
    <x v="2"/>
    <n v="1374.68"/>
  </r>
  <r>
    <x v="1"/>
    <s v="1000"/>
    <n v="133"/>
    <s v="Salary Default"/>
    <x v="0"/>
    <x v="2"/>
    <n v="-13639.37"/>
  </r>
  <r>
    <x v="1"/>
    <s v="1000"/>
    <n v="133"/>
    <s v="Salary Default"/>
    <x v="0"/>
    <x v="2"/>
    <n v="-1380.79"/>
  </r>
  <r>
    <x v="1"/>
    <s v="1000"/>
    <n v="133"/>
    <s v="Salary Default"/>
    <x v="0"/>
    <x v="2"/>
    <n v="1380.79"/>
  </r>
  <r>
    <x v="1"/>
    <s v="1000"/>
    <n v="133"/>
    <s v="Salary Default"/>
    <x v="0"/>
    <x v="2"/>
    <n v="1380.79"/>
  </r>
  <r>
    <x v="1"/>
    <s v="1000"/>
    <n v="133"/>
    <s v="Salary Default"/>
    <x v="0"/>
    <x v="2"/>
    <n v="1380.79"/>
  </r>
  <r>
    <x v="1"/>
    <s v="1212"/>
    <n v="133"/>
    <s v="Project/Program Asst-Academic"/>
    <x v="0"/>
    <x v="2"/>
    <n v="2761.66"/>
  </r>
  <r>
    <x v="1"/>
    <s v="1212"/>
    <n v="133"/>
    <s v="Project/Program Asst-Academic"/>
    <x v="0"/>
    <x v="2"/>
    <n v="2761.66"/>
  </r>
  <r>
    <x v="1"/>
    <s v="1212"/>
    <n v="133"/>
    <s v="Project/Program Asst-Academic"/>
    <x v="0"/>
    <x v="2"/>
    <n v="2761.66"/>
  </r>
  <r>
    <x v="1"/>
    <s v="1212"/>
    <n v="133"/>
    <s v="Project/Program Asst-Academic"/>
    <x v="0"/>
    <x v="2"/>
    <n v="2761.66"/>
  </r>
  <r>
    <x v="1"/>
    <s v="1212"/>
    <n v="133"/>
    <s v="Project/Program Asst-Academic"/>
    <x v="0"/>
    <x v="2"/>
    <n v="1873.58"/>
  </r>
  <r>
    <x v="1"/>
    <s v="1212"/>
    <n v="144"/>
    <s v="Project/Program Asst-Academic"/>
    <x v="0"/>
    <x v="2"/>
    <n v="1367.28"/>
  </r>
  <r>
    <x v="1"/>
    <s v="1212"/>
    <n v="144"/>
    <s v="Project/Program Asst-Academic"/>
    <x v="0"/>
    <x v="2"/>
    <n v="1380.83"/>
  </r>
  <r>
    <x v="1"/>
    <s v="1212"/>
    <n v="144"/>
    <s v="Project/Program Asst-Academic"/>
    <x v="0"/>
    <x v="2"/>
    <n v="1380.83"/>
  </r>
  <r>
    <x v="1"/>
    <s v="1212"/>
    <n v="144"/>
    <s v="Project/Program Asst-Academic"/>
    <x v="0"/>
    <x v="2"/>
    <n v="1380.83"/>
  </r>
  <r>
    <x v="1"/>
    <s v="1212"/>
    <n v="144"/>
    <s v="Project/Program Asst-Academic"/>
    <x v="0"/>
    <x v="2"/>
    <n v="1380.83"/>
  </r>
  <r>
    <x v="1"/>
    <s v="1222"/>
    <n v="133"/>
    <s v="Teaching Assistant-Academic"/>
    <x v="0"/>
    <x v="2"/>
    <n v="15020.16"/>
  </r>
  <r>
    <x v="1"/>
    <s v="1222"/>
    <n v="133"/>
    <s v="Teaching Assistant-Academic"/>
    <x v="0"/>
    <x v="2"/>
    <n v="1380.79"/>
  </r>
  <r>
    <x v="1"/>
    <s v="1232"/>
    <n v="144"/>
    <s v="Research Assistant-Academic"/>
    <x v="0"/>
    <x v="2"/>
    <n v="338.44"/>
  </r>
  <r>
    <x v="2"/>
    <s v="1212"/>
    <n v="133"/>
    <s v="Project/Program Asst-Academic"/>
    <x v="0"/>
    <x v="2"/>
    <n v="3445.59"/>
  </r>
  <r>
    <x v="2"/>
    <s v="1212"/>
    <n v="133"/>
    <s v="Project/Program Asst-Academic"/>
    <x v="0"/>
    <x v="2"/>
    <n v="828.01"/>
  </r>
  <r>
    <x v="2"/>
    <s v="1212"/>
    <n v="133"/>
    <s v="Project/Program Asst-Academic"/>
    <x v="0"/>
    <x v="2"/>
    <n v="1656.02"/>
  </r>
  <r>
    <x v="2"/>
    <s v="1212"/>
    <n v="133"/>
    <s v="Project/Program Asst-Academic"/>
    <x v="0"/>
    <x v="2"/>
    <n v="828.01"/>
  </r>
  <r>
    <x v="2"/>
    <s v="1212"/>
    <n v="133"/>
    <s v="Project/Program Asst-Academic"/>
    <x v="0"/>
    <x v="2"/>
    <n v="828.01"/>
  </r>
  <r>
    <x v="2"/>
    <s v="1212"/>
    <n v="144"/>
    <s v="Project/Program Asst-Academic"/>
    <x v="0"/>
    <x v="2"/>
    <n v="3763.68"/>
  </r>
  <r>
    <x v="2"/>
    <s v="1212"/>
    <n v="144"/>
    <s v="Project/Program Asst-Academic"/>
    <x v="0"/>
    <x v="2"/>
    <n v="2509.12"/>
  </r>
  <r>
    <x v="2"/>
    <s v="1212"/>
    <n v="144"/>
    <s v="Project/Program Asst-Academic"/>
    <x v="0"/>
    <x v="2"/>
    <n v="4937.3"/>
  </r>
  <r>
    <x v="2"/>
    <s v="1212"/>
    <n v="144"/>
    <s v="Project/Program Asst-Academic"/>
    <x v="0"/>
    <x v="2"/>
    <n v="2509.12"/>
  </r>
  <r>
    <x v="2"/>
    <s v="1212"/>
    <n v="144"/>
    <s v="Project/Program Asst-Academic"/>
    <x v="0"/>
    <x v="2"/>
    <n v="3763.68"/>
  </r>
  <r>
    <x v="2"/>
    <s v="1213"/>
    <n v="144"/>
    <s v="Project/Program Assist-Summer"/>
    <x v="0"/>
    <x v="2"/>
    <n v="666.67"/>
  </r>
  <r>
    <x v="2"/>
    <s v="1225"/>
    <n v="133"/>
    <s v="Teaching Assistant-Lump Sum"/>
    <x v="0"/>
    <x v="2"/>
    <n v="150"/>
  </r>
  <r>
    <x v="2"/>
    <s v="1225"/>
    <n v="144"/>
    <s v="Teaching Assistant-Lump Sum"/>
    <x v="0"/>
    <x v="2"/>
    <n v="2000"/>
  </r>
  <r>
    <x v="2"/>
    <s v="1225"/>
    <n v="144"/>
    <s v="Teaching Assistant-Lump Sum"/>
    <x v="0"/>
    <x v="2"/>
    <n v="2000"/>
  </r>
  <r>
    <x v="2"/>
    <s v="1231"/>
    <n v="144"/>
    <s v="Research Assistant-Annual"/>
    <x v="0"/>
    <x v="2"/>
    <n v="101.75"/>
  </r>
  <r>
    <x v="2"/>
    <s v="1231"/>
    <n v="144"/>
    <s v="Research Assistant-Annual"/>
    <x v="0"/>
    <x v="2"/>
    <n v="5138.32"/>
  </r>
  <r>
    <x v="2"/>
    <s v="1325"/>
    <n v="144"/>
    <s v="UnderGrad Intern--Lump Sum"/>
    <x v="0"/>
    <x v="2"/>
    <n v="750.35"/>
  </r>
  <r>
    <x v="2"/>
    <s v="1771"/>
    <n v="144"/>
    <s v="Students - Hourly"/>
    <x v="0"/>
    <x v="2"/>
    <n v="624"/>
  </r>
  <r>
    <x v="3"/>
    <s v="1211"/>
    <n v="144"/>
    <s v="Project/Program Assist-Annual"/>
    <x v="0"/>
    <x v="2"/>
    <n v="650"/>
  </r>
  <r>
    <x v="3"/>
    <s v="1211"/>
    <n v="144"/>
    <s v="Project/Program Assist-Annual"/>
    <x v="0"/>
    <x v="2"/>
    <n v="650"/>
  </r>
  <r>
    <x v="3"/>
    <s v="1211"/>
    <n v="144"/>
    <s v="Project/Program Assist-Annual"/>
    <x v="0"/>
    <x v="2"/>
    <n v="650"/>
  </r>
  <r>
    <x v="3"/>
    <s v="1211"/>
    <n v="144"/>
    <s v="Project/Program Assist-Annual"/>
    <x v="0"/>
    <x v="2"/>
    <n v="650"/>
  </r>
  <r>
    <x v="3"/>
    <s v="1211"/>
    <n v="144"/>
    <s v="Project/Program Assist-Annual"/>
    <x v="0"/>
    <x v="2"/>
    <n v="650"/>
  </r>
  <r>
    <x v="3"/>
    <s v="1212"/>
    <n v="144"/>
    <s v="Project/Program Asst-Academic"/>
    <x v="0"/>
    <x v="2"/>
    <n v="701.18"/>
  </r>
  <r>
    <x v="3"/>
    <s v="1212"/>
    <n v="144"/>
    <s v="Project/Program Asst-Academic"/>
    <x v="0"/>
    <x v="2"/>
    <n v="163.61000000000001"/>
  </r>
  <r>
    <x v="3"/>
    <s v="1212"/>
    <n v="144"/>
    <s v="Project/Program Asst-Academic"/>
    <x v="0"/>
    <x v="2"/>
    <n v="701.18"/>
  </r>
  <r>
    <x v="3"/>
    <s v="1212"/>
    <n v="144"/>
    <s v="Project/Program Asst-Academic"/>
    <x v="0"/>
    <x v="2"/>
    <n v="701.18"/>
  </r>
  <r>
    <x v="3"/>
    <s v="1212"/>
    <n v="144"/>
    <s v="Project/Program Asst-Academic"/>
    <x v="0"/>
    <x v="2"/>
    <n v="701.18"/>
  </r>
  <r>
    <x v="11"/>
    <s v="1212"/>
    <n v="144"/>
    <s v="Project/Program Asst-Academic"/>
    <x v="0"/>
    <x v="2"/>
    <n v="412.14"/>
  </r>
  <r>
    <x v="5"/>
    <s v="1211"/>
    <n v="133"/>
    <s v="Project/Program Assist-Annual"/>
    <x v="0"/>
    <x v="2"/>
    <n v="359"/>
  </r>
  <r>
    <x v="5"/>
    <s v="1222"/>
    <n v="144"/>
    <s v="Teaching Assistant-Academic"/>
    <x v="0"/>
    <x v="2"/>
    <n v="319.77"/>
  </r>
  <r>
    <x v="5"/>
    <s v="1222"/>
    <n v="144"/>
    <s v="Teaching Assistant-Academic"/>
    <x v="0"/>
    <x v="2"/>
    <n v="319.77"/>
  </r>
  <r>
    <x v="5"/>
    <s v="1222"/>
    <n v="144"/>
    <s v="Teaching Assistant-Academic"/>
    <x v="0"/>
    <x v="2"/>
    <n v="319.77"/>
  </r>
  <r>
    <x v="5"/>
    <s v="1222"/>
    <n v="144"/>
    <s v="Teaching Assistant-Academic"/>
    <x v="0"/>
    <x v="2"/>
    <n v="319.77"/>
  </r>
  <r>
    <x v="5"/>
    <s v="1222"/>
    <n v="144"/>
    <s v="Teaching Assistant-Academic"/>
    <x v="0"/>
    <x v="2"/>
    <n v="319.77999999999997"/>
  </r>
  <r>
    <x v="5"/>
    <s v="1232"/>
    <n v="133"/>
    <s v="Research Assistant-Academic"/>
    <x v="0"/>
    <x v="2"/>
    <n v="4621.76"/>
  </r>
  <r>
    <x v="5"/>
    <s v="1232"/>
    <n v="133"/>
    <s v="Research Assistant-Academic"/>
    <x v="0"/>
    <x v="2"/>
    <n v="4310.66"/>
  </r>
  <r>
    <x v="5"/>
    <s v="1232"/>
    <n v="133"/>
    <s v="Research Assistant-Academic"/>
    <x v="0"/>
    <x v="2"/>
    <n v="6977.22"/>
  </r>
  <r>
    <x v="5"/>
    <s v="1232"/>
    <n v="133"/>
    <s v="Research Assistant-Academic"/>
    <x v="0"/>
    <x v="2"/>
    <n v="8353.42"/>
  </r>
  <r>
    <x v="5"/>
    <s v="1232"/>
    <n v="133"/>
    <s v="Research Assistant-Academic"/>
    <x v="0"/>
    <x v="2"/>
    <n v="6977.22"/>
  </r>
  <r>
    <x v="5"/>
    <s v="1232"/>
    <n v="144"/>
    <s v="Research Assistant-Academic"/>
    <x v="0"/>
    <x v="2"/>
    <n v="8995.9"/>
  </r>
  <r>
    <x v="5"/>
    <s v="1232"/>
    <n v="144"/>
    <s v="Research Assistant-Academic"/>
    <x v="0"/>
    <x v="2"/>
    <n v="8995.9"/>
  </r>
  <r>
    <x v="5"/>
    <s v="1232"/>
    <n v="144"/>
    <s v="Research Assistant-Academic"/>
    <x v="0"/>
    <x v="2"/>
    <n v="8995.9"/>
  </r>
  <r>
    <x v="5"/>
    <s v="1232"/>
    <n v="144"/>
    <s v="Research Assistant-Academic"/>
    <x v="0"/>
    <x v="2"/>
    <n v="9688.2999999999993"/>
  </r>
  <r>
    <x v="5"/>
    <s v="1232"/>
    <n v="144"/>
    <s v="Research Assistant-Academic"/>
    <x v="0"/>
    <x v="2"/>
    <n v="9598.64"/>
  </r>
  <r>
    <x v="5"/>
    <s v="1235"/>
    <n v="144"/>
    <s v="Research Assistant-Lump Sum"/>
    <x v="0"/>
    <x v="2"/>
    <n v="1500"/>
  </r>
  <r>
    <x v="5"/>
    <s v="1601"/>
    <n v="144"/>
    <s v="LTE - Hourly"/>
    <x v="0"/>
    <x v="2"/>
    <n v="126"/>
  </r>
  <r>
    <x v="8"/>
    <s v="1212"/>
    <n v="133"/>
    <s v="Project/Program Asst-Academic"/>
    <x v="0"/>
    <x v="2"/>
    <n v="1220.56"/>
  </r>
  <r>
    <x v="8"/>
    <s v="1212"/>
    <n v="133"/>
    <s v="Project/Program Asst-Academic"/>
    <x v="0"/>
    <x v="2"/>
    <n v="1220.56"/>
  </r>
  <r>
    <x v="8"/>
    <s v="1212"/>
    <n v="133"/>
    <s v="Project/Program Asst-Academic"/>
    <x v="0"/>
    <x v="2"/>
    <n v="1220.56"/>
  </r>
  <r>
    <x v="8"/>
    <s v="1212"/>
    <n v="133"/>
    <s v="Project/Program Asst-Academic"/>
    <x v="0"/>
    <x v="2"/>
    <n v="1220.56"/>
  </r>
  <r>
    <x v="8"/>
    <s v="1212"/>
    <n v="133"/>
    <s v="Project/Program Asst-Academic"/>
    <x v="0"/>
    <x v="2"/>
    <n v="1220.56"/>
  </r>
  <r>
    <x v="0"/>
    <s v="1601"/>
    <n v="144"/>
    <s v="LTE - Hourly"/>
    <x v="0"/>
    <x v="3"/>
    <n v="2233.7199999999998"/>
  </r>
  <r>
    <x v="0"/>
    <s v="1601"/>
    <n v="144"/>
    <s v="LTE - Hourly"/>
    <x v="0"/>
    <x v="3"/>
    <n v="847.9"/>
  </r>
  <r>
    <x v="0"/>
    <s v="1601"/>
    <n v="144"/>
    <s v="LTE - Hourly"/>
    <x v="0"/>
    <x v="3"/>
    <n v="3258.77"/>
  </r>
  <r>
    <x v="0"/>
    <s v="1601"/>
    <n v="144"/>
    <s v="LTE - Hourly"/>
    <x v="0"/>
    <x v="3"/>
    <n v="2749.71"/>
  </r>
  <r>
    <x v="0"/>
    <s v="1601"/>
    <n v="144"/>
    <s v="LTE - Hourly"/>
    <x v="0"/>
    <x v="3"/>
    <n v="399.08"/>
  </r>
  <r>
    <x v="0"/>
    <s v="1601"/>
    <n v="144"/>
    <s v="LTE - Hourly"/>
    <x v="0"/>
    <x v="3"/>
    <n v="3867.1"/>
  </r>
  <r>
    <x v="1"/>
    <s v="1601"/>
    <n v="133"/>
    <s v="LTE - Hourly"/>
    <x v="0"/>
    <x v="3"/>
    <n v="1286.06"/>
  </r>
  <r>
    <x v="1"/>
    <s v="1601"/>
    <n v="133"/>
    <s v="LTE - Hourly"/>
    <x v="0"/>
    <x v="3"/>
    <n v="1320.37"/>
  </r>
  <r>
    <x v="1"/>
    <s v="1601"/>
    <n v="133"/>
    <s v="LTE - Hourly"/>
    <x v="0"/>
    <x v="3"/>
    <n v="677.63"/>
  </r>
  <r>
    <x v="1"/>
    <s v="1601"/>
    <n v="133"/>
    <s v="LTE - Hourly"/>
    <x v="0"/>
    <x v="3"/>
    <n v="937.52"/>
  </r>
  <r>
    <x v="1"/>
    <s v="1601"/>
    <n v="133"/>
    <s v="LTE - Hourly"/>
    <x v="0"/>
    <x v="3"/>
    <n v="473.03"/>
  </r>
  <r>
    <x v="1"/>
    <s v="1601"/>
    <n v="133"/>
    <s v="LTE - Hourly"/>
    <x v="0"/>
    <x v="3"/>
    <n v="413.89"/>
  </r>
  <r>
    <x v="1"/>
    <s v="1601"/>
    <n v="144"/>
    <s v="LTE - Hourly"/>
    <x v="0"/>
    <x v="3"/>
    <n v="7920.68"/>
  </r>
  <r>
    <x v="1"/>
    <s v="1601"/>
    <n v="144"/>
    <s v="LTE - Hourly"/>
    <x v="0"/>
    <x v="3"/>
    <n v="7507.79"/>
  </r>
  <r>
    <x v="1"/>
    <s v="1601"/>
    <n v="144"/>
    <s v="LTE - Hourly"/>
    <x v="0"/>
    <x v="3"/>
    <n v="2505.58"/>
  </r>
  <r>
    <x v="1"/>
    <s v="1601"/>
    <n v="144"/>
    <s v="LTE - Hourly"/>
    <x v="0"/>
    <x v="3"/>
    <n v="7215.06"/>
  </r>
  <r>
    <x v="1"/>
    <s v="1601"/>
    <n v="144"/>
    <s v="LTE - Hourly"/>
    <x v="0"/>
    <x v="3"/>
    <n v="6785.42"/>
  </r>
  <r>
    <x v="1"/>
    <s v="1601"/>
    <n v="144"/>
    <s v="LTE - Hourly"/>
    <x v="0"/>
    <x v="3"/>
    <n v="5850.25"/>
  </r>
  <r>
    <x v="10"/>
    <s v="1601"/>
    <n v="133"/>
    <s v="LTE - Hourly"/>
    <x v="0"/>
    <x v="3"/>
    <n v="1332.39"/>
  </r>
  <r>
    <x v="10"/>
    <s v="1601"/>
    <n v="133"/>
    <s v="LTE - Hourly"/>
    <x v="0"/>
    <x v="3"/>
    <n v="2107"/>
  </r>
  <r>
    <x v="10"/>
    <s v="1601"/>
    <n v="133"/>
    <s v="LTE - Hourly"/>
    <x v="0"/>
    <x v="3"/>
    <n v="-10377.299999999999"/>
  </r>
  <r>
    <x v="10"/>
    <s v="1601"/>
    <n v="133"/>
    <s v="LTE - Hourly"/>
    <x v="0"/>
    <x v="3"/>
    <n v="599.27"/>
  </r>
  <r>
    <x v="10"/>
    <s v="1601"/>
    <n v="133"/>
    <s v="LTE - Hourly"/>
    <x v="0"/>
    <x v="3"/>
    <n v="376.14"/>
  </r>
  <r>
    <x v="10"/>
    <s v="1601"/>
    <n v="133"/>
    <s v="LTE - Hourly"/>
    <x v="0"/>
    <x v="3"/>
    <n v="427.14"/>
  </r>
  <r>
    <x v="10"/>
    <s v="1601"/>
    <n v="144"/>
    <s v="LTE - Hourly"/>
    <x v="0"/>
    <x v="3"/>
    <n v="15953.35"/>
  </r>
  <r>
    <x v="10"/>
    <s v="1601"/>
    <n v="144"/>
    <s v="LTE - Hourly"/>
    <x v="0"/>
    <x v="3"/>
    <n v="35021.440000000002"/>
  </r>
  <r>
    <x v="10"/>
    <s v="1601"/>
    <n v="144"/>
    <s v="LTE - Hourly"/>
    <x v="0"/>
    <x v="3"/>
    <n v="42333.5"/>
  </r>
  <r>
    <x v="10"/>
    <s v="1601"/>
    <n v="144"/>
    <s v="LTE - Hourly"/>
    <x v="0"/>
    <x v="3"/>
    <n v="27883.02"/>
  </r>
  <r>
    <x v="10"/>
    <s v="1601"/>
    <n v="144"/>
    <s v="LTE - Hourly"/>
    <x v="0"/>
    <x v="3"/>
    <n v="1522.52"/>
  </r>
  <r>
    <x v="10"/>
    <s v="1601"/>
    <n v="144"/>
    <s v="LTE - Hourly"/>
    <x v="0"/>
    <x v="3"/>
    <n v="55649.56"/>
  </r>
  <r>
    <x v="3"/>
    <s v="1601"/>
    <n v="144"/>
    <s v="LTE - Hourly"/>
    <x v="0"/>
    <x v="3"/>
    <n v="360"/>
  </r>
  <r>
    <x v="3"/>
    <s v="1601"/>
    <n v="144"/>
    <s v="LTE - Hourly"/>
    <x v="0"/>
    <x v="3"/>
    <n v="1030"/>
  </r>
  <r>
    <x v="9"/>
    <s v="1601"/>
    <n v="144"/>
    <s v="LTE - Hourly"/>
    <x v="0"/>
    <x v="3"/>
    <n v="1815"/>
  </r>
  <r>
    <x v="9"/>
    <s v="1601"/>
    <n v="144"/>
    <s v="LTE - Hourly"/>
    <x v="0"/>
    <x v="3"/>
    <n v="1650"/>
  </r>
  <r>
    <x v="9"/>
    <s v="1601"/>
    <n v="144"/>
    <s v="LTE - Hourly"/>
    <x v="0"/>
    <x v="3"/>
    <n v="1387.5"/>
  </r>
  <r>
    <x v="9"/>
    <s v="1601"/>
    <n v="144"/>
    <s v="LTE - Hourly"/>
    <x v="0"/>
    <x v="3"/>
    <n v="1897.5"/>
  </r>
  <r>
    <x v="9"/>
    <s v="1601"/>
    <n v="144"/>
    <s v="LTE - Hourly"/>
    <x v="0"/>
    <x v="3"/>
    <n v="2368.5300000000002"/>
  </r>
  <r>
    <x v="9"/>
    <s v="1601"/>
    <n v="144"/>
    <s v="LTE - Hourly"/>
    <x v="0"/>
    <x v="3"/>
    <n v="1890"/>
  </r>
  <r>
    <x v="4"/>
    <s v="1601"/>
    <n v="144"/>
    <s v="LTE - Hourly"/>
    <x v="0"/>
    <x v="3"/>
    <n v="1690.86"/>
  </r>
  <r>
    <x v="4"/>
    <s v="1601"/>
    <n v="144"/>
    <s v="LTE - Hourly"/>
    <x v="0"/>
    <x v="3"/>
    <n v="2280"/>
  </r>
  <r>
    <x v="4"/>
    <s v="1601"/>
    <n v="144"/>
    <s v="LTE - Hourly"/>
    <x v="0"/>
    <x v="3"/>
    <n v="1095.6500000000001"/>
  </r>
  <r>
    <x v="4"/>
    <s v="1601"/>
    <n v="144"/>
    <s v="LTE - Hourly"/>
    <x v="0"/>
    <x v="3"/>
    <n v="1435"/>
  </r>
  <r>
    <x v="4"/>
    <s v="1601"/>
    <n v="144"/>
    <s v="LTE - Hourly"/>
    <x v="0"/>
    <x v="3"/>
    <n v="999.89"/>
  </r>
  <r>
    <x v="4"/>
    <s v="1601"/>
    <n v="144"/>
    <s v="LTE - Hourly"/>
    <x v="0"/>
    <x v="3"/>
    <n v="1410.18"/>
  </r>
  <r>
    <x v="11"/>
    <s v="1601"/>
    <n v="133"/>
    <s v="LTE - Hourly"/>
    <x v="0"/>
    <x v="3"/>
    <n v="198"/>
  </r>
  <r>
    <x v="11"/>
    <s v="1601"/>
    <n v="133"/>
    <s v="LTE - Hourly"/>
    <x v="0"/>
    <x v="3"/>
    <n v="252"/>
  </r>
  <r>
    <x v="11"/>
    <s v="1601"/>
    <n v="133"/>
    <s v="LTE - Hourly"/>
    <x v="0"/>
    <x v="3"/>
    <n v="513"/>
  </r>
  <r>
    <x v="11"/>
    <s v="1601"/>
    <n v="133"/>
    <s v="LTE - Hourly"/>
    <x v="0"/>
    <x v="3"/>
    <n v="72"/>
  </r>
  <r>
    <x v="11"/>
    <s v="1601"/>
    <n v="133"/>
    <s v="LTE - Hourly"/>
    <x v="0"/>
    <x v="3"/>
    <n v="360"/>
  </r>
  <r>
    <x v="11"/>
    <s v="1601"/>
    <n v="133"/>
    <s v="LTE - Hourly"/>
    <x v="0"/>
    <x v="3"/>
    <n v="162"/>
  </r>
  <r>
    <x v="11"/>
    <s v="1601"/>
    <n v="144"/>
    <s v="LTE - Hourly"/>
    <x v="0"/>
    <x v="3"/>
    <n v="1200"/>
  </r>
  <r>
    <x v="11"/>
    <s v="1601"/>
    <n v="144"/>
    <s v="LTE - Hourly"/>
    <x v="0"/>
    <x v="3"/>
    <n v="1389"/>
  </r>
  <r>
    <x v="5"/>
    <s v="1601"/>
    <n v="133"/>
    <s v="LTE - Hourly"/>
    <x v="0"/>
    <x v="3"/>
    <n v="2240"/>
  </r>
  <r>
    <x v="5"/>
    <s v="1601"/>
    <n v="133"/>
    <s v="LTE - Hourly"/>
    <x v="0"/>
    <x v="3"/>
    <n v="6012.5"/>
  </r>
  <r>
    <x v="5"/>
    <s v="1601"/>
    <n v="133"/>
    <s v="LTE - Hourly"/>
    <x v="0"/>
    <x v="3"/>
    <n v="3528"/>
  </r>
  <r>
    <x v="5"/>
    <s v="1601"/>
    <n v="133"/>
    <s v="LTE - Hourly"/>
    <x v="0"/>
    <x v="3"/>
    <n v="10680.25"/>
  </r>
  <r>
    <x v="5"/>
    <s v="1601"/>
    <n v="133"/>
    <s v="LTE - Hourly"/>
    <x v="0"/>
    <x v="3"/>
    <n v="4238"/>
  </r>
  <r>
    <x v="5"/>
    <s v="1601"/>
    <n v="133"/>
    <s v="LTE - Hourly"/>
    <x v="0"/>
    <x v="3"/>
    <n v="9628.5"/>
  </r>
  <r>
    <x v="5"/>
    <s v="1601"/>
    <n v="144"/>
    <s v="LTE - Hourly"/>
    <x v="0"/>
    <x v="3"/>
    <n v="7712.5"/>
  </r>
  <r>
    <x v="5"/>
    <s v="1601"/>
    <n v="144"/>
    <s v="LTE - Hourly"/>
    <x v="0"/>
    <x v="3"/>
    <n v="2742.5"/>
  </r>
  <r>
    <x v="5"/>
    <s v="1601"/>
    <n v="144"/>
    <s v="LTE - Hourly"/>
    <x v="0"/>
    <x v="3"/>
    <n v="6462.5"/>
  </r>
  <r>
    <x v="5"/>
    <s v="1601"/>
    <n v="144"/>
    <s v="LTE - Hourly"/>
    <x v="0"/>
    <x v="3"/>
    <n v="2229"/>
  </r>
  <r>
    <x v="5"/>
    <s v="1601"/>
    <n v="144"/>
    <s v="LTE - Hourly"/>
    <x v="0"/>
    <x v="3"/>
    <n v="3702"/>
  </r>
  <r>
    <x v="5"/>
    <s v="1601"/>
    <n v="144"/>
    <s v="LTE - Hourly"/>
    <x v="0"/>
    <x v="3"/>
    <n v="5235.5"/>
  </r>
  <r>
    <x v="6"/>
    <s v="1601"/>
    <n v="133"/>
    <s v="LTE - Hourly"/>
    <x v="0"/>
    <x v="3"/>
    <n v="1106.3699999999999"/>
  </r>
  <r>
    <x v="6"/>
    <s v="1601"/>
    <n v="133"/>
    <s v="LTE - Hourly"/>
    <x v="0"/>
    <x v="3"/>
    <n v="1433.94"/>
  </r>
  <r>
    <x v="6"/>
    <s v="1601"/>
    <n v="133"/>
    <s v="LTE - Hourly"/>
    <x v="0"/>
    <x v="3"/>
    <n v="849"/>
  </r>
  <r>
    <x v="6"/>
    <s v="1601"/>
    <n v="133"/>
    <s v="LTE - Hourly"/>
    <x v="0"/>
    <x v="3"/>
    <n v="2246.17"/>
  </r>
  <r>
    <x v="6"/>
    <s v="1601"/>
    <n v="133"/>
    <s v="LTE - Hourly"/>
    <x v="0"/>
    <x v="3"/>
    <n v="1199.96"/>
  </r>
  <r>
    <x v="6"/>
    <s v="1601"/>
    <n v="144"/>
    <s v="LTE - Hourly"/>
    <x v="0"/>
    <x v="3"/>
    <n v="1313.05"/>
  </r>
  <r>
    <x v="6"/>
    <s v="1601"/>
    <n v="144"/>
    <s v="LTE - Hourly"/>
    <x v="0"/>
    <x v="3"/>
    <n v="397.62"/>
  </r>
  <r>
    <x v="6"/>
    <s v="1601"/>
    <n v="144"/>
    <s v="LTE - Hourly"/>
    <x v="0"/>
    <x v="3"/>
    <n v="1012.57"/>
  </r>
  <r>
    <x v="6"/>
    <s v="1601"/>
    <n v="144"/>
    <s v="LTE - Hourly"/>
    <x v="0"/>
    <x v="3"/>
    <n v="664"/>
  </r>
  <r>
    <x v="6"/>
    <s v="1601"/>
    <n v="144"/>
    <s v="LTE - Hourly"/>
    <x v="0"/>
    <x v="3"/>
    <n v="768"/>
  </r>
  <r>
    <x v="6"/>
    <s v="1601"/>
    <n v="144"/>
    <s v="LTE - Hourly"/>
    <x v="0"/>
    <x v="3"/>
    <n v="1128"/>
  </r>
  <r>
    <x v="7"/>
    <s v="1601"/>
    <n v="133"/>
    <s v="LTE - Hourly"/>
    <x v="0"/>
    <x v="3"/>
    <n v="48.38"/>
  </r>
  <r>
    <x v="7"/>
    <s v="1601"/>
    <n v="144"/>
    <s v="LTE - Hourly"/>
    <x v="0"/>
    <x v="3"/>
    <n v="11800"/>
  </r>
  <r>
    <x v="7"/>
    <s v="1601"/>
    <n v="144"/>
    <s v="LTE - Hourly"/>
    <x v="0"/>
    <x v="3"/>
    <n v="8512.8700000000008"/>
  </r>
  <r>
    <x v="7"/>
    <s v="1601"/>
    <n v="144"/>
    <s v="LTE - Hourly"/>
    <x v="0"/>
    <x v="3"/>
    <n v="3894.5"/>
  </r>
  <r>
    <x v="7"/>
    <s v="1601"/>
    <n v="144"/>
    <s v="LTE - Hourly"/>
    <x v="0"/>
    <x v="3"/>
    <n v="8977.5"/>
  </r>
  <r>
    <x v="7"/>
    <s v="1601"/>
    <n v="144"/>
    <s v="LTE - Hourly"/>
    <x v="0"/>
    <x v="3"/>
    <n v="7680"/>
  </r>
  <r>
    <x v="7"/>
    <s v="1601"/>
    <n v="144"/>
    <s v="LTE - Hourly"/>
    <x v="0"/>
    <x v="3"/>
    <n v="11225"/>
  </r>
  <r>
    <x v="8"/>
    <s v="1601"/>
    <n v="133"/>
    <s v="LTE - Hourly"/>
    <x v="0"/>
    <x v="3"/>
    <n v="286"/>
  </r>
  <r>
    <x v="8"/>
    <s v="1601"/>
    <n v="144"/>
    <s v="LTE - Hourly"/>
    <x v="0"/>
    <x v="3"/>
    <n v="6356.25"/>
  </r>
  <r>
    <x v="8"/>
    <s v="1602"/>
    <n v="144"/>
    <s v="LTE - Lump"/>
    <x v="0"/>
    <x v="3"/>
    <n v="3710"/>
  </r>
  <r>
    <x v="8"/>
    <s v="1602"/>
    <n v="144"/>
    <s v="LTE - Lump"/>
    <x v="0"/>
    <x v="3"/>
    <n v="12032.25"/>
  </r>
  <r>
    <x v="0"/>
    <s v="1603"/>
    <n v="144"/>
    <s v="LTE - Overtime"/>
    <x v="0"/>
    <x v="3"/>
    <n v="20.25"/>
  </r>
  <r>
    <x v="9"/>
    <s v="1603"/>
    <n v="144"/>
    <s v="LTE - Overtime"/>
    <x v="0"/>
    <x v="3"/>
    <n v="11.25"/>
  </r>
  <r>
    <x v="5"/>
    <s v="1603"/>
    <n v="133"/>
    <s v="LTE - Overtime"/>
    <x v="0"/>
    <x v="3"/>
    <n v="186.02"/>
  </r>
  <r>
    <x v="1"/>
    <s v="1643"/>
    <n v="133"/>
    <s v="LTE Differential"/>
    <x v="0"/>
    <x v="3"/>
    <n v="0.7"/>
  </r>
  <r>
    <x v="1"/>
    <s v="1643"/>
    <n v="133"/>
    <s v="LTE Differential"/>
    <x v="0"/>
    <x v="3"/>
    <n v="0.9"/>
  </r>
  <r>
    <x v="1"/>
    <s v="1643"/>
    <n v="144"/>
    <s v="LTE Differential"/>
    <x v="0"/>
    <x v="3"/>
    <n v="0.81"/>
  </r>
  <r>
    <x v="1"/>
    <s v="1643"/>
    <n v="144"/>
    <s v="LTE Differential"/>
    <x v="0"/>
    <x v="3"/>
    <n v="0.28000000000000003"/>
  </r>
  <r>
    <x v="1"/>
    <s v="1643"/>
    <n v="144"/>
    <s v="LTE Differential"/>
    <x v="0"/>
    <x v="3"/>
    <n v="1.91"/>
  </r>
  <r>
    <x v="10"/>
    <s v="1643"/>
    <n v="144"/>
    <s v="LTE Differential"/>
    <x v="0"/>
    <x v="3"/>
    <n v="0.45"/>
  </r>
  <r>
    <x v="10"/>
    <s v="1643"/>
    <n v="144"/>
    <s v="LTE Differential"/>
    <x v="0"/>
    <x v="3"/>
    <n v="1.5"/>
  </r>
  <r>
    <x v="10"/>
    <s v="1643"/>
    <n v="144"/>
    <s v="LTE Differential"/>
    <x v="0"/>
    <x v="3"/>
    <n v="2.82"/>
  </r>
  <r>
    <x v="10"/>
    <s v="1643"/>
    <n v="144"/>
    <s v="LTE Differential"/>
    <x v="0"/>
    <x v="3"/>
    <n v="12.68"/>
  </r>
  <r>
    <x v="4"/>
    <s v="1643"/>
    <n v="144"/>
    <s v="LTE Differential"/>
    <x v="0"/>
    <x v="3"/>
    <n v="2.1"/>
  </r>
  <r>
    <x v="4"/>
    <s v="1643"/>
    <n v="144"/>
    <s v="LTE Differential"/>
    <x v="0"/>
    <x v="3"/>
    <n v="1.8"/>
  </r>
  <r>
    <x v="4"/>
    <s v="1643"/>
    <n v="144"/>
    <s v="LTE Differential"/>
    <x v="0"/>
    <x v="3"/>
    <n v="0.9"/>
  </r>
  <r>
    <x v="4"/>
    <s v="1643"/>
    <n v="144"/>
    <s v="LTE Differential"/>
    <x v="0"/>
    <x v="3"/>
    <n v="2.48"/>
  </r>
  <r>
    <x v="5"/>
    <s v="1643"/>
    <n v="133"/>
    <s v="LTE Differential"/>
    <x v="0"/>
    <x v="3"/>
    <n v="45.98"/>
  </r>
  <r>
    <x v="5"/>
    <s v="1643"/>
    <n v="133"/>
    <s v="LTE Differential"/>
    <x v="0"/>
    <x v="3"/>
    <n v="26.63"/>
  </r>
  <r>
    <x v="5"/>
    <s v="1643"/>
    <n v="133"/>
    <s v="LTE Differential"/>
    <x v="0"/>
    <x v="3"/>
    <n v="7.05"/>
  </r>
  <r>
    <x v="5"/>
    <s v="1643"/>
    <n v="133"/>
    <s v="LTE Differential"/>
    <x v="0"/>
    <x v="3"/>
    <n v="49.34"/>
  </r>
  <r>
    <x v="5"/>
    <s v="1643"/>
    <n v="133"/>
    <s v="LTE Differential"/>
    <x v="0"/>
    <x v="3"/>
    <n v="24"/>
  </r>
  <r>
    <x v="5"/>
    <s v="1643"/>
    <n v="133"/>
    <s v="LTE Differential"/>
    <x v="0"/>
    <x v="3"/>
    <n v="16.5"/>
  </r>
  <r>
    <x v="5"/>
    <s v="1643"/>
    <n v="144"/>
    <s v="LTE Differential"/>
    <x v="0"/>
    <x v="3"/>
    <n v="4.3099999999999996"/>
  </r>
  <r>
    <x v="5"/>
    <s v="1643"/>
    <n v="144"/>
    <s v="LTE Differential"/>
    <x v="0"/>
    <x v="3"/>
    <n v="4.21"/>
  </r>
  <r>
    <x v="5"/>
    <s v="1643"/>
    <n v="144"/>
    <s v="LTE Differential"/>
    <x v="0"/>
    <x v="3"/>
    <n v="0.9"/>
  </r>
  <r>
    <x v="5"/>
    <s v="1643"/>
    <n v="144"/>
    <s v="LTE Differential"/>
    <x v="0"/>
    <x v="3"/>
    <n v="7.8"/>
  </r>
  <r>
    <x v="7"/>
    <s v="1643"/>
    <n v="144"/>
    <s v="LTE Differential"/>
    <x v="0"/>
    <x v="3"/>
    <n v="3"/>
  </r>
  <r>
    <x v="7"/>
    <s v="1643"/>
    <n v="144"/>
    <s v="LTE Differential"/>
    <x v="0"/>
    <x v="3"/>
    <n v="0.6"/>
  </r>
  <r>
    <x v="7"/>
    <s v="1643"/>
    <n v="144"/>
    <s v="LTE Differential"/>
    <x v="0"/>
    <x v="3"/>
    <n v="1.2"/>
  </r>
  <r>
    <x v="8"/>
    <s v="1643"/>
    <n v="144"/>
    <s v="LTE Differential"/>
    <x v="0"/>
    <x v="3"/>
    <n v="65.849999999999994"/>
  </r>
  <r>
    <x v="0"/>
    <s v="1601"/>
    <n v="133"/>
    <s v="LTE - Hourly"/>
    <x v="0"/>
    <x v="3"/>
    <n v="114.63"/>
  </r>
  <r>
    <x v="0"/>
    <s v="1601"/>
    <n v="144"/>
    <s v="LTE - Hourly"/>
    <x v="0"/>
    <x v="3"/>
    <n v="578.25"/>
  </r>
  <r>
    <x v="0"/>
    <s v="1601"/>
    <n v="144"/>
    <s v="LTE - Hourly"/>
    <x v="0"/>
    <x v="3"/>
    <n v="3283.88"/>
  </r>
  <r>
    <x v="0"/>
    <s v="1601"/>
    <n v="144"/>
    <s v="LTE - Hourly"/>
    <x v="0"/>
    <x v="3"/>
    <n v="1908.42"/>
  </r>
  <r>
    <x v="0"/>
    <s v="1601"/>
    <n v="144"/>
    <s v="LTE - Hourly"/>
    <x v="0"/>
    <x v="3"/>
    <n v="1685.08"/>
  </r>
  <r>
    <x v="0"/>
    <s v="1601"/>
    <n v="144"/>
    <s v="LTE - Hourly"/>
    <x v="0"/>
    <x v="3"/>
    <n v="2633.38"/>
  </r>
  <r>
    <x v="0"/>
    <s v="1601"/>
    <n v="144"/>
    <s v="LTE - Hourly"/>
    <x v="0"/>
    <x v="3"/>
    <n v="1055.95"/>
  </r>
  <r>
    <x v="0"/>
    <s v="1643"/>
    <n v="144"/>
    <s v="LTE Differential"/>
    <x v="0"/>
    <x v="3"/>
    <n v="2.25"/>
  </r>
  <r>
    <x v="0"/>
    <s v="1643"/>
    <n v="144"/>
    <s v="LTE Differential"/>
    <x v="0"/>
    <x v="3"/>
    <n v="13.52"/>
  </r>
  <r>
    <x v="0"/>
    <s v="1771"/>
    <n v="133"/>
    <s v="Students - Hourly"/>
    <x v="0"/>
    <x v="3"/>
    <n v="146.88"/>
  </r>
  <r>
    <x v="0"/>
    <s v="1771"/>
    <n v="133"/>
    <s v="Students - Hourly"/>
    <x v="0"/>
    <x v="3"/>
    <n v="100"/>
  </r>
  <r>
    <x v="1"/>
    <s v="1601"/>
    <n v="133"/>
    <s v="LTE - Hourly"/>
    <x v="0"/>
    <x v="3"/>
    <n v="3238.54"/>
  </r>
  <r>
    <x v="1"/>
    <s v="1601"/>
    <n v="133"/>
    <s v="LTE - Hourly"/>
    <x v="0"/>
    <x v="3"/>
    <n v="403.15"/>
  </r>
  <r>
    <x v="1"/>
    <s v="1601"/>
    <n v="133"/>
    <s v="LTE - Hourly"/>
    <x v="0"/>
    <x v="3"/>
    <n v="5890.85"/>
  </r>
  <r>
    <x v="1"/>
    <s v="1601"/>
    <n v="133"/>
    <s v="LTE - Hourly"/>
    <x v="0"/>
    <x v="3"/>
    <n v="604.47"/>
  </r>
  <r>
    <x v="1"/>
    <s v="1601"/>
    <n v="133"/>
    <s v="LTE - Hourly"/>
    <x v="0"/>
    <x v="3"/>
    <n v="556.29"/>
  </r>
  <r>
    <x v="1"/>
    <s v="1601"/>
    <n v="133"/>
    <s v="LTE - Hourly"/>
    <x v="0"/>
    <x v="3"/>
    <n v="282.20999999999998"/>
  </r>
  <r>
    <x v="1"/>
    <s v="1601"/>
    <n v="144"/>
    <s v="LTE - Hourly"/>
    <x v="0"/>
    <x v="3"/>
    <n v="1563.46"/>
  </r>
  <r>
    <x v="1"/>
    <s v="1601"/>
    <n v="144"/>
    <s v="LTE - Hourly"/>
    <x v="0"/>
    <x v="3"/>
    <n v="2912.12"/>
  </r>
  <r>
    <x v="1"/>
    <s v="1601"/>
    <n v="144"/>
    <s v="LTE - Hourly"/>
    <x v="0"/>
    <x v="3"/>
    <n v="2624.66"/>
  </r>
  <r>
    <x v="1"/>
    <s v="1601"/>
    <n v="144"/>
    <s v="LTE - Hourly"/>
    <x v="0"/>
    <x v="3"/>
    <n v="1813.74"/>
  </r>
  <r>
    <x v="1"/>
    <s v="1601"/>
    <n v="144"/>
    <s v="LTE - Hourly"/>
    <x v="0"/>
    <x v="3"/>
    <n v="2253.71"/>
  </r>
  <r>
    <x v="1"/>
    <s v="1601"/>
    <n v="144"/>
    <s v="LTE - Hourly"/>
    <x v="0"/>
    <x v="3"/>
    <n v="1988.56"/>
  </r>
  <r>
    <x v="1"/>
    <s v="1603"/>
    <n v="133"/>
    <s v="LTE - Overtime"/>
    <x v="0"/>
    <x v="3"/>
    <n v="186.38"/>
  </r>
  <r>
    <x v="1"/>
    <s v="1643"/>
    <n v="133"/>
    <s v="LTE Differential"/>
    <x v="0"/>
    <x v="3"/>
    <n v="8.85"/>
  </r>
  <r>
    <x v="1"/>
    <s v="1643"/>
    <n v="133"/>
    <s v="LTE Differential"/>
    <x v="0"/>
    <x v="3"/>
    <n v="13.75"/>
  </r>
  <r>
    <x v="1"/>
    <s v="1643"/>
    <n v="144"/>
    <s v="LTE Differential"/>
    <x v="0"/>
    <x v="3"/>
    <n v="0.09"/>
  </r>
  <r>
    <x v="1"/>
    <s v="1643"/>
    <n v="144"/>
    <s v="LTE Differential"/>
    <x v="0"/>
    <x v="3"/>
    <n v="2.7"/>
  </r>
  <r>
    <x v="2"/>
    <s v="1771"/>
    <n v="144"/>
    <s v="Students - Hourly"/>
    <x v="0"/>
    <x v="3"/>
    <n v="160.55000000000001"/>
  </r>
  <r>
    <x v="10"/>
    <s v="1601"/>
    <n v="133"/>
    <s v="LTE - Hourly"/>
    <x v="0"/>
    <x v="3"/>
    <n v="121.13"/>
  </r>
  <r>
    <x v="10"/>
    <s v="1601"/>
    <n v="133"/>
    <s v="LTE - Hourly"/>
    <x v="0"/>
    <x v="3"/>
    <n v="-1593.76"/>
  </r>
  <r>
    <x v="10"/>
    <s v="1601"/>
    <n v="133"/>
    <s v="LTE - Hourly"/>
    <x v="0"/>
    <x v="3"/>
    <n v="-479.23"/>
  </r>
  <r>
    <x v="10"/>
    <s v="1601"/>
    <n v="133"/>
    <s v="LTE - Hourly"/>
    <x v="0"/>
    <x v="3"/>
    <n v="274.14"/>
  </r>
  <r>
    <x v="10"/>
    <s v="1601"/>
    <n v="133"/>
    <s v="LTE - Hourly"/>
    <x v="0"/>
    <x v="3"/>
    <n v="146.63"/>
  </r>
  <r>
    <x v="10"/>
    <s v="1601"/>
    <n v="133"/>
    <s v="LTE - Hourly"/>
    <x v="0"/>
    <x v="3"/>
    <n v="1360"/>
  </r>
  <r>
    <x v="10"/>
    <s v="1601"/>
    <n v="144"/>
    <s v="LTE - Hourly"/>
    <x v="0"/>
    <x v="3"/>
    <n v="86371.08"/>
  </r>
  <r>
    <x v="10"/>
    <s v="1601"/>
    <n v="144"/>
    <s v="LTE - Hourly"/>
    <x v="0"/>
    <x v="3"/>
    <n v="72259.19"/>
  </r>
  <r>
    <x v="10"/>
    <s v="1601"/>
    <n v="144"/>
    <s v="LTE - Hourly"/>
    <x v="0"/>
    <x v="3"/>
    <n v="131920.22"/>
  </r>
  <r>
    <x v="10"/>
    <s v="1601"/>
    <n v="144"/>
    <s v="LTE - Hourly"/>
    <x v="0"/>
    <x v="3"/>
    <n v="14303.03"/>
  </r>
  <r>
    <x v="10"/>
    <s v="1601"/>
    <n v="144"/>
    <s v="LTE - Hourly"/>
    <x v="0"/>
    <x v="3"/>
    <n v="37845.949999999997"/>
  </r>
  <r>
    <x v="10"/>
    <s v="1601"/>
    <n v="144"/>
    <s v="LTE - Hourly"/>
    <x v="0"/>
    <x v="3"/>
    <n v="90757.8"/>
  </r>
  <r>
    <x v="10"/>
    <s v="1601"/>
    <n v="144"/>
    <s v="LTE - Hourly"/>
    <x v="0"/>
    <x v="3"/>
    <n v="36594.019999999997"/>
  </r>
  <r>
    <x v="10"/>
    <s v="1603"/>
    <n v="144"/>
    <s v="LTE - Overtime"/>
    <x v="0"/>
    <x v="3"/>
    <n v="82.51"/>
  </r>
  <r>
    <x v="10"/>
    <s v="1603"/>
    <n v="144"/>
    <s v="LTE - Overtime"/>
    <x v="0"/>
    <x v="3"/>
    <n v="2573.9499999999998"/>
  </r>
  <r>
    <x v="10"/>
    <s v="1603"/>
    <n v="144"/>
    <s v="LTE - Overtime"/>
    <x v="0"/>
    <x v="3"/>
    <n v="-197.07"/>
  </r>
  <r>
    <x v="10"/>
    <s v="1603"/>
    <n v="144"/>
    <s v="LTE - Overtime"/>
    <x v="0"/>
    <x v="3"/>
    <n v="360.28"/>
  </r>
  <r>
    <x v="10"/>
    <s v="1603"/>
    <n v="144"/>
    <s v="LTE - Overtime"/>
    <x v="0"/>
    <x v="3"/>
    <n v="1219.46"/>
  </r>
  <r>
    <x v="10"/>
    <s v="1603"/>
    <n v="144"/>
    <s v="LTE - Overtime"/>
    <x v="0"/>
    <x v="3"/>
    <n v="2193.9899999999998"/>
  </r>
  <r>
    <x v="10"/>
    <s v="1643"/>
    <n v="133"/>
    <s v="LTE Differential"/>
    <x v="0"/>
    <x v="3"/>
    <n v="-0.9"/>
  </r>
  <r>
    <x v="10"/>
    <s v="1643"/>
    <n v="133"/>
    <s v="LTE Differential"/>
    <x v="0"/>
    <x v="3"/>
    <n v="0.34"/>
  </r>
  <r>
    <x v="10"/>
    <s v="1643"/>
    <n v="133"/>
    <s v="LTE Differential"/>
    <x v="0"/>
    <x v="3"/>
    <n v="0.9"/>
  </r>
  <r>
    <x v="10"/>
    <s v="1643"/>
    <n v="133"/>
    <s v="LTE Differential"/>
    <x v="0"/>
    <x v="3"/>
    <n v="1.8"/>
  </r>
  <r>
    <x v="10"/>
    <s v="1643"/>
    <n v="144"/>
    <s v="LTE Differential"/>
    <x v="0"/>
    <x v="3"/>
    <n v="8.83"/>
  </r>
  <r>
    <x v="10"/>
    <s v="1643"/>
    <n v="144"/>
    <s v="LTE Differential"/>
    <x v="0"/>
    <x v="3"/>
    <n v="7.06"/>
  </r>
  <r>
    <x v="10"/>
    <s v="1643"/>
    <n v="144"/>
    <s v="LTE Differential"/>
    <x v="0"/>
    <x v="3"/>
    <n v="20.02"/>
  </r>
  <r>
    <x v="10"/>
    <s v="1643"/>
    <n v="144"/>
    <s v="LTE Differential"/>
    <x v="0"/>
    <x v="3"/>
    <n v="545.27"/>
  </r>
  <r>
    <x v="10"/>
    <s v="1643"/>
    <n v="144"/>
    <s v="LTE Differential"/>
    <x v="0"/>
    <x v="3"/>
    <n v="2.4"/>
  </r>
  <r>
    <x v="10"/>
    <s v="1643"/>
    <n v="144"/>
    <s v="LTE Differential"/>
    <x v="0"/>
    <x v="3"/>
    <n v="4.17"/>
  </r>
  <r>
    <x v="10"/>
    <s v="1643"/>
    <n v="144"/>
    <s v="LTE Differential"/>
    <x v="0"/>
    <x v="3"/>
    <n v="60.6"/>
  </r>
  <r>
    <x v="3"/>
    <s v="1601"/>
    <n v="144"/>
    <s v="LTE - Hourly"/>
    <x v="0"/>
    <x v="3"/>
    <n v="1737.5"/>
  </r>
  <r>
    <x v="3"/>
    <s v="1601"/>
    <n v="144"/>
    <s v="LTE - Hourly"/>
    <x v="0"/>
    <x v="3"/>
    <n v="760"/>
  </r>
  <r>
    <x v="3"/>
    <s v="1601"/>
    <n v="144"/>
    <s v="LTE - Hourly"/>
    <x v="0"/>
    <x v="3"/>
    <n v="703.75"/>
  </r>
  <r>
    <x v="3"/>
    <s v="1601"/>
    <n v="144"/>
    <s v="LTE - Hourly"/>
    <x v="0"/>
    <x v="3"/>
    <n v="1255"/>
  </r>
  <r>
    <x v="3"/>
    <s v="1601"/>
    <n v="144"/>
    <s v="LTE - Hourly"/>
    <x v="0"/>
    <x v="3"/>
    <n v="1195"/>
  </r>
  <r>
    <x v="3"/>
    <s v="1601"/>
    <n v="144"/>
    <s v="LTE - Hourly"/>
    <x v="0"/>
    <x v="3"/>
    <n v="631.25"/>
  </r>
  <r>
    <x v="9"/>
    <s v="1601"/>
    <n v="144"/>
    <s v="LTE - Hourly"/>
    <x v="0"/>
    <x v="3"/>
    <n v="10224.52"/>
  </r>
  <r>
    <x v="9"/>
    <s v="1601"/>
    <n v="144"/>
    <s v="LTE - Hourly"/>
    <x v="0"/>
    <x v="3"/>
    <n v="3834.26"/>
  </r>
  <r>
    <x v="9"/>
    <s v="1601"/>
    <n v="144"/>
    <s v="LTE - Hourly"/>
    <x v="0"/>
    <x v="3"/>
    <n v="2920"/>
  </r>
  <r>
    <x v="9"/>
    <s v="1601"/>
    <n v="144"/>
    <s v="LTE - Hourly"/>
    <x v="0"/>
    <x v="3"/>
    <n v="7098.33"/>
  </r>
  <r>
    <x v="9"/>
    <s v="1601"/>
    <n v="144"/>
    <s v="LTE - Hourly"/>
    <x v="0"/>
    <x v="3"/>
    <n v="1678.88"/>
  </r>
  <r>
    <x v="9"/>
    <s v="1601"/>
    <n v="144"/>
    <s v="LTE - Hourly"/>
    <x v="0"/>
    <x v="3"/>
    <n v="1065"/>
  </r>
  <r>
    <x v="9"/>
    <s v="1603"/>
    <n v="144"/>
    <s v="LTE - Overtime"/>
    <x v="0"/>
    <x v="3"/>
    <n v="9.19"/>
  </r>
  <r>
    <x v="9"/>
    <s v="1643"/>
    <n v="144"/>
    <s v="LTE Differential"/>
    <x v="0"/>
    <x v="3"/>
    <n v="68.62"/>
  </r>
  <r>
    <x v="9"/>
    <s v="1643"/>
    <n v="144"/>
    <s v="LTE Differential"/>
    <x v="0"/>
    <x v="3"/>
    <n v="99.79"/>
  </r>
  <r>
    <x v="9"/>
    <s v="1643"/>
    <n v="144"/>
    <s v="LTE Differential"/>
    <x v="0"/>
    <x v="3"/>
    <n v="63.11"/>
  </r>
  <r>
    <x v="9"/>
    <s v="1643"/>
    <n v="144"/>
    <s v="LTE Differential"/>
    <x v="0"/>
    <x v="3"/>
    <n v="10.199999999999999"/>
  </r>
  <r>
    <x v="9"/>
    <s v="1643"/>
    <n v="144"/>
    <s v="LTE Differential"/>
    <x v="0"/>
    <x v="3"/>
    <n v="0.45"/>
  </r>
  <r>
    <x v="4"/>
    <s v="1601"/>
    <n v="144"/>
    <s v="LTE - Hourly"/>
    <x v="0"/>
    <x v="3"/>
    <n v="644.82000000000005"/>
  </r>
  <r>
    <x v="4"/>
    <s v="1601"/>
    <n v="144"/>
    <s v="LTE - Hourly"/>
    <x v="0"/>
    <x v="3"/>
    <n v="135"/>
  </r>
  <r>
    <x v="4"/>
    <s v="1601"/>
    <n v="144"/>
    <s v="LTE - Hourly"/>
    <x v="0"/>
    <x v="3"/>
    <n v="105"/>
  </r>
  <r>
    <x v="4"/>
    <s v="1601"/>
    <n v="144"/>
    <s v="LTE - Hourly"/>
    <x v="0"/>
    <x v="3"/>
    <n v="689.81"/>
  </r>
  <r>
    <x v="4"/>
    <s v="1601"/>
    <n v="144"/>
    <s v="LTE - Hourly"/>
    <x v="0"/>
    <x v="3"/>
    <n v="165"/>
  </r>
  <r>
    <x v="4"/>
    <s v="1643"/>
    <n v="144"/>
    <s v="LTE Differential"/>
    <x v="0"/>
    <x v="3"/>
    <n v="0.68"/>
  </r>
  <r>
    <x v="4"/>
    <s v="1643"/>
    <n v="144"/>
    <s v="LTE Differential"/>
    <x v="0"/>
    <x v="3"/>
    <n v="0.9"/>
  </r>
  <r>
    <x v="11"/>
    <s v="1601"/>
    <n v="133"/>
    <s v="LTE - Hourly"/>
    <x v="0"/>
    <x v="3"/>
    <n v="297"/>
  </r>
  <r>
    <x v="11"/>
    <s v="1601"/>
    <n v="133"/>
    <s v="LTE - Hourly"/>
    <x v="0"/>
    <x v="3"/>
    <n v="270"/>
  </r>
  <r>
    <x v="11"/>
    <s v="1601"/>
    <n v="133"/>
    <s v="LTE - Hourly"/>
    <x v="0"/>
    <x v="3"/>
    <n v="432"/>
  </r>
  <r>
    <x v="11"/>
    <s v="1601"/>
    <n v="133"/>
    <s v="LTE - Hourly"/>
    <x v="0"/>
    <x v="3"/>
    <n v="90"/>
  </r>
  <r>
    <x v="11"/>
    <s v="1601"/>
    <n v="133"/>
    <s v="LTE - Hourly"/>
    <x v="0"/>
    <x v="3"/>
    <n v="270"/>
  </r>
  <r>
    <x v="11"/>
    <s v="1601"/>
    <n v="133"/>
    <s v="LTE - Hourly"/>
    <x v="0"/>
    <x v="3"/>
    <n v="216"/>
  </r>
  <r>
    <x v="11"/>
    <s v="1601"/>
    <n v="144"/>
    <s v="LTE - Hourly"/>
    <x v="0"/>
    <x v="3"/>
    <n v="180"/>
  </r>
  <r>
    <x v="11"/>
    <s v="1601"/>
    <n v="144"/>
    <s v="LTE - Hourly"/>
    <x v="0"/>
    <x v="3"/>
    <n v="108.5"/>
  </r>
  <r>
    <x v="11"/>
    <s v="1601"/>
    <n v="144"/>
    <s v="LTE - Hourly"/>
    <x v="0"/>
    <x v="3"/>
    <n v="2584"/>
  </r>
  <r>
    <x v="11"/>
    <s v="1601"/>
    <n v="144"/>
    <s v="LTE - Hourly"/>
    <x v="0"/>
    <x v="3"/>
    <n v="3128"/>
  </r>
  <r>
    <x v="11"/>
    <s v="1643"/>
    <n v="144"/>
    <s v="LTE Differential"/>
    <x v="0"/>
    <x v="3"/>
    <n v="3.9"/>
  </r>
  <r>
    <x v="11"/>
    <s v="1771"/>
    <n v="144"/>
    <s v="Students - Hourly"/>
    <x v="0"/>
    <x v="3"/>
    <n v="2574"/>
  </r>
  <r>
    <x v="5"/>
    <s v="1601"/>
    <n v="133"/>
    <s v="LTE - Hourly"/>
    <x v="0"/>
    <x v="3"/>
    <n v="6708.76"/>
  </r>
  <r>
    <x v="5"/>
    <s v="1601"/>
    <n v="133"/>
    <s v="LTE - Hourly"/>
    <x v="0"/>
    <x v="3"/>
    <n v="2240"/>
  </r>
  <r>
    <x v="5"/>
    <s v="1601"/>
    <n v="133"/>
    <s v="LTE - Hourly"/>
    <x v="0"/>
    <x v="3"/>
    <n v="5120"/>
  </r>
  <r>
    <x v="5"/>
    <s v="1601"/>
    <n v="133"/>
    <s v="LTE - Hourly"/>
    <x v="0"/>
    <x v="3"/>
    <n v="2240"/>
  </r>
  <r>
    <x v="5"/>
    <s v="1601"/>
    <n v="133"/>
    <s v="LTE - Hourly"/>
    <x v="0"/>
    <x v="3"/>
    <n v="7640"/>
  </r>
  <r>
    <x v="5"/>
    <s v="1601"/>
    <n v="133"/>
    <s v="LTE - Hourly"/>
    <x v="0"/>
    <x v="3"/>
    <n v="4310"/>
  </r>
  <r>
    <x v="5"/>
    <s v="1601"/>
    <n v="144"/>
    <s v="LTE - Hourly"/>
    <x v="0"/>
    <x v="3"/>
    <n v="8992"/>
  </r>
  <r>
    <x v="5"/>
    <s v="1601"/>
    <n v="144"/>
    <s v="LTE - Hourly"/>
    <x v="0"/>
    <x v="3"/>
    <n v="1440"/>
  </r>
  <r>
    <x v="5"/>
    <s v="1601"/>
    <n v="144"/>
    <s v="LTE - Hourly"/>
    <x v="0"/>
    <x v="3"/>
    <n v="2980"/>
  </r>
  <r>
    <x v="5"/>
    <s v="1601"/>
    <n v="144"/>
    <s v="LTE - Hourly"/>
    <x v="0"/>
    <x v="3"/>
    <n v="10866"/>
  </r>
  <r>
    <x v="5"/>
    <s v="1601"/>
    <n v="144"/>
    <s v="LTE - Hourly"/>
    <x v="0"/>
    <x v="3"/>
    <n v="640"/>
  </r>
  <r>
    <x v="5"/>
    <s v="1601"/>
    <n v="144"/>
    <s v="LTE - Hourly"/>
    <x v="0"/>
    <x v="3"/>
    <n v="5170"/>
  </r>
  <r>
    <x v="5"/>
    <s v="1603"/>
    <n v="133"/>
    <s v="LTE - Overtime"/>
    <x v="0"/>
    <x v="3"/>
    <n v="224"/>
  </r>
  <r>
    <x v="5"/>
    <s v="1603"/>
    <n v="144"/>
    <s v="LTE - Overtime"/>
    <x v="0"/>
    <x v="3"/>
    <n v="72"/>
  </r>
  <r>
    <x v="5"/>
    <s v="1643"/>
    <n v="133"/>
    <s v="LTE Differential"/>
    <x v="0"/>
    <x v="3"/>
    <n v="19.2"/>
  </r>
  <r>
    <x v="5"/>
    <s v="1643"/>
    <n v="133"/>
    <s v="LTE Differential"/>
    <x v="0"/>
    <x v="3"/>
    <n v="19.2"/>
  </r>
  <r>
    <x v="5"/>
    <s v="1643"/>
    <n v="133"/>
    <s v="LTE Differential"/>
    <x v="0"/>
    <x v="3"/>
    <n v="19.2"/>
  </r>
  <r>
    <x v="5"/>
    <s v="1643"/>
    <n v="133"/>
    <s v="LTE Differential"/>
    <x v="0"/>
    <x v="3"/>
    <n v="19.2"/>
  </r>
  <r>
    <x v="5"/>
    <s v="1643"/>
    <n v="133"/>
    <s v="LTE Differential"/>
    <x v="0"/>
    <x v="3"/>
    <n v="19.2"/>
  </r>
  <r>
    <x v="5"/>
    <s v="1643"/>
    <n v="133"/>
    <s v="LTE Differential"/>
    <x v="0"/>
    <x v="3"/>
    <n v="28.8"/>
  </r>
  <r>
    <x v="5"/>
    <s v="1643"/>
    <n v="144"/>
    <s v="LTE Differential"/>
    <x v="0"/>
    <x v="3"/>
    <n v="98.97"/>
  </r>
  <r>
    <x v="5"/>
    <s v="1643"/>
    <n v="144"/>
    <s v="LTE Differential"/>
    <x v="0"/>
    <x v="3"/>
    <n v="85.28"/>
  </r>
  <r>
    <x v="5"/>
    <s v="1643"/>
    <n v="144"/>
    <s v="LTE Differential"/>
    <x v="0"/>
    <x v="3"/>
    <n v="28.8"/>
  </r>
  <r>
    <x v="5"/>
    <s v="1771"/>
    <n v="144"/>
    <s v="Students - Hourly"/>
    <x v="0"/>
    <x v="3"/>
    <n v="3232.54"/>
  </r>
  <r>
    <x v="6"/>
    <s v="1601"/>
    <n v="133"/>
    <s v="LTE - Hourly"/>
    <x v="0"/>
    <x v="3"/>
    <n v="1066"/>
  </r>
  <r>
    <x v="6"/>
    <s v="1601"/>
    <n v="133"/>
    <s v="LTE - Hourly"/>
    <x v="0"/>
    <x v="3"/>
    <n v="820"/>
  </r>
  <r>
    <x v="6"/>
    <s v="1601"/>
    <n v="133"/>
    <s v="LTE - Hourly"/>
    <x v="0"/>
    <x v="3"/>
    <n v="688.56"/>
  </r>
  <r>
    <x v="6"/>
    <s v="1601"/>
    <n v="133"/>
    <s v="LTE - Hourly"/>
    <x v="0"/>
    <x v="3"/>
    <n v="1194.92"/>
  </r>
  <r>
    <x v="6"/>
    <s v="1601"/>
    <n v="133"/>
    <s v="LTE - Hourly"/>
    <x v="0"/>
    <x v="3"/>
    <n v="1293.56"/>
  </r>
  <r>
    <x v="6"/>
    <s v="1601"/>
    <n v="133"/>
    <s v="LTE - Hourly"/>
    <x v="0"/>
    <x v="3"/>
    <n v="828.45"/>
  </r>
  <r>
    <x v="6"/>
    <s v="1601"/>
    <n v="144"/>
    <s v="LTE - Hourly"/>
    <x v="0"/>
    <x v="3"/>
    <n v="-745"/>
  </r>
  <r>
    <x v="6"/>
    <s v="1601"/>
    <n v="144"/>
    <s v="LTE - Hourly"/>
    <x v="0"/>
    <x v="3"/>
    <n v="2810"/>
  </r>
  <r>
    <x v="6"/>
    <s v="1601"/>
    <n v="144"/>
    <s v="LTE - Hourly"/>
    <x v="0"/>
    <x v="3"/>
    <n v="-1632"/>
  </r>
  <r>
    <x v="6"/>
    <s v="1601"/>
    <n v="144"/>
    <s v="LTE - Hourly"/>
    <x v="0"/>
    <x v="3"/>
    <n v="2286.23"/>
  </r>
  <r>
    <x v="6"/>
    <s v="1601"/>
    <n v="144"/>
    <s v="LTE - Hourly"/>
    <x v="0"/>
    <x v="3"/>
    <n v="803.49"/>
  </r>
  <r>
    <x v="6"/>
    <s v="1601"/>
    <n v="144"/>
    <s v="LTE - Hourly"/>
    <x v="0"/>
    <x v="3"/>
    <n v="1083.83"/>
  </r>
  <r>
    <x v="6"/>
    <s v="1603"/>
    <n v="144"/>
    <s v="LTE - Overtime"/>
    <x v="0"/>
    <x v="3"/>
    <n v="6"/>
  </r>
  <r>
    <x v="6"/>
    <s v="1643"/>
    <n v="144"/>
    <s v="LTE Differential"/>
    <x v="0"/>
    <x v="3"/>
    <n v="0.6"/>
  </r>
  <r>
    <x v="6"/>
    <s v="1643"/>
    <n v="144"/>
    <s v="LTE Differential"/>
    <x v="0"/>
    <x v="3"/>
    <n v="81.459999999999994"/>
  </r>
  <r>
    <x v="6"/>
    <s v="1643"/>
    <n v="144"/>
    <s v="LTE Differential"/>
    <x v="0"/>
    <x v="3"/>
    <n v="0.23"/>
  </r>
  <r>
    <x v="6"/>
    <s v="1771"/>
    <n v="144"/>
    <s v="Students - Hourly"/>
    <x v="0"/>
    <x v="3"/>
    <n v="107.25"/>
  </r>
  <r>
    <x v="7"/>
    <s v="1601"/>
    <n v="133"/>
    <s v="LTE - Hourly"/>
    <x v="0"/>
    <x v="3"/>
    <n v="602.01"/>
  </r>
  <r>
    <x v="7"/>
    <s v="1601"/>
    <n v="133"/>
    <s v="LTE - Hourly"/>
    <x v="0"/>
    <x v="3"/>
    <n v="408.5"/>
  </r>
  <r>
    <x v="7"/>
    <s v="1601"/>
    <n v="133"/>
    <s v="LTE - Hourly"/>
    <x v="0"/>
    <x v="3"/>
    <n v="107.5"/>
  </r>
  <r>
    <x v="7"/>
    <s v="1601"/>
    <n v="144"/>
    <s v="LTE - Hourly"/>
    <x v="0"/>
    <x v="3"/>
    <n v="3831.74"/>
  </r>
  <r>
    <x v="7"/>
    <s v="1601"/>
    <n v="144"/>
    <s v="LTE - Hourly"/>
    <x v="0"/>
    <x v="3"/>
    <n v="4284"/>
  </r>
  <r>
    <x v="7"/>
    <s v="1601"/>
    <n v="144"/>
    <s v="LTE - Hourly"/>
    <x v="0"/>
    <x v="3"/>
    <n v="3925.5"/>
  </r>
  <r>
    <x v="7"/>
    <s v="1601"/>
    <n v="144"/>
    <s v="LTE - Hourly"/>
    <x v="0"/>
    <x v="3"/>
    <n v="5897.5"/>
  </r>
  <r>
    <x v="7"/>
    <s v="1601"/>
    <n v="144"/>
    <s v="LTE - Hourly"/>
    <x v="0"/>
    <x v="3"/>
    <n v="4382.5"/>
  </r>
  <r>
    <x v="7"/>
    <s v="1601"/>
    <n v="144"/>
    <s v="LTE - Hourly"/>
    <x v="0"/>
    <x v="3"/>
    <n v="4613.75"/>
  </r>
  <r>
    <x v="7"/>
    <s v="1643"/>
    <n v="144"/>
    <s v="LTE Differential"/>
    <x v="0"/>
    <x v="3"/>
    <n v="0.3"/>
  </r>
  <r>
    <x v="7"/>
    <s v="1643"/>
    <n v="144"/>
    <s v="LTE Differential"/>
    <x v="0"/>
    <x v="3"/>
    <n v="2.25"/>
  </r>
  <r>
    <x v="7"/>
    <s v="1643"/>
    <n v="144"/>
    <s v="LTE Differential"/>
    <x v="0"/>
    <x v="3"/>
    <n v="2.7"/>
  </r>
  <r>
    <x v="7"/>
    <s v="1643"/>
    <n v="144"/>
    <s v="LTE Differential"/>
    <x v="0"/>
    <x v="3"/>
    <n v="0.23"/>
  </r>
  <r>
    <x v="8"/>
    <s v="1601"/>
    <n v="133"/>
    <s v="LTE - Hourly"/>
    <x v="0"/>
    <x v="3"/>
    <n v="810"/>
  </r>
  <r>
    <x v="8"/>
    <s v="1601"/>
    <n v="133"/>
    <s v="LTE - Hourly"/>
    <x v="0"/>
    <x v="3"/>
    <n v="1200"/>
  </r>
  <r>
    <x v="8"/>
    <s v="1601"/>
    <n v="133"/>
    <s v="LTE - Hourly"/>
    <x v="0"/>
    <x v="3"/>
    <n v="2400"/>
  </r>
  <r>
    <x v="8"/>
    <s v="1601"/>
    <n v="133"/>
    <s v="LTE - Hourly"/>
    <x v="0"/>
    <x v="3"/>
    <n v="6303.52"/>
  </r>
  <r>
    <x v="8"/>
    <s v="1601"/>
    <n v="144"/>
    <s v="LTE - Hourly"/>
    <x v="0"/>
    <x v="3"/>
    <n v="7052"/>
  </r>
  <r>
    <x v="8"/>
    <s v="1601"/>
    <n v="144"/>
    <s v="LTE - Hourly"/>
    <x v="0"/>
    <x v="3"/>
    <n v="1997.57"/>
  </r>
  <r>
    <x v="8"/>
    <s v="1601"/>
    <n v="144"/>
    <s v="LTE - Hourly"/>
    <x v="0"/>
    <x v="3"/>
    <n v="6754"/>
  </r>
  <r>
    <x v="8"/>
    <s v="1601"/>
    <n v="144"/>
    <s v="LTE - Hourly"/>
    <x v="0"/>
    <x v="3"/>
    <n v="33206.25"/>
  </r>
  <r>
    <x v="8"/>
    <s v="1601"/>
    <n v="144"/>
    <s v="LTE - Hourly"/>
    <x v="0"/>
    <x v="3"/>
    <n v="1923"/>
  </r>
  <r>
    <x v="8"/>
    <s v="1601"/>
    <n v="144"/>
    <s v="LTE - Hourly"/>
    <x v="0"/>
    <x v="3"/>
    <n v="7092"/>
  </r>
  <r>
    <x v="8"/>
    <s v="1602"/>
    <n v="144"/>
    <s v="LTE - Lump"/>
    <x v="0"/>
    <x v="3"/>
    <n v="1673.75"/>
  </r>
  <r>
    <x v="8"/>
    <s v="1603"/>
    <n v="144"/>
    <s v="LTE - Overtime"/>
    <x v="0"/>
    <x v="3"/>
    <n v="360.55"/>
  </r>
  <r>
    <x v="8"/>
    <s v="1603"/>
    <n v="144"/>
    <s v="LTE - Overtime"/>
    <x v="0"/>
    <x v="3"/>
    <n v="470.98"/>
  </r>
  <r>
    <x v="8"/>
    <s v="1603"/>
    <n v="144"/>
    <s v="LTE - Overtime"/>
    <x v="0"/>
    <x v="3"/>
    <n v="-975.76"/>
  </r>
  <r>
    <x v="8"/>
    <s v="1603"/>
    <n v="144"/>
    <s v="LTE - Overtime"/>
    <x v="0"/>
    <x v="3"/>
    <n v="144.22999999999999"/>
  </r>
  <r>
    <x v="8"/>
    <s v="1643"/>
    <n v="133"/>
    <s v="LTE Differential"/>
    <x v="0"/>
    <x v="3"/>
    <n v="1.24"/>
  </r>
  <r>
    <x v="8"/>
    <s v="1643"/>
    <n v="133"/>
    <s v="LTE Differential"/>
    <x v="0"/>
    <x v="3"/>
    <n v="2.4"/>
  </r>
  <r>
    <x v="8"/>
    <s v="1643"/>
    <n v="144"/>
    <s v="LTE Differential"/>
    <x v="0"/>
    <x v="3"/>
    <n v="0.68"/>
  </r>
  <r>
    <x v="8"/>
    <s v="1643"/>
    <n v="144"/>
    <s v="LTE Differential"/>
    <x v="0"/>
    <x v="3"/>
    <n v="10.8"/>
  </r>
  <r>
    <x v="8"/>
    <s v="1643"/>
    <n v="144"/>
    <s v="LTE Differential"/>
    <x v="0"/>
    <x v="3"/>
    <n v="14.4"/>
  </r>
  <r>
    <x v="8"/>
    <s v="1643"/>
    <n v="144"/>
    <s v="LTE Differential"/>
    <x v="0"/>
    <x v="3"/>
    <n v="320.10000000000002"/>
  </r>
  <r>
    <x v="8"/>
    <s v="1643"/>
    <n v="144"/>
    <s v="LTE Differential"/>
    <x v="0"/>
    <x v="3"/>
    <n v="4.63"/>
  </r>
  <r>
    <x v="8"/>
    <s v="1771"/>
    <n v="133"/>
    <s v="Students - Hourly"/>
    <x v="0"/>
    <x v="3"/>
    <n v="4"/>
  </r>
  <r>
    <x v="5"/>
    <s v="1055"/>
    <n v="144"/>
    <s v="Academic Staff - Lump Sum"/>
    <x v="0"/>
    <x v="4"/>
    <n v="-8957.68"/>
  </r>
  <r>
    <x v="5"/>
    <s v="1055"/>
    <n v="144"/>
    <s v="Academic Staff - Lump Sum"/>
    <x v="0"/>
    <x v="4"/>
    <n v="8957.68"/>
  </r>
  <r>
    <x v="0"/>
    <s v="1151"/>
    <n v="144"/>
    <s v="Postgrad Trainee - Annual"/>
    <x v="0"/>
    <x v="4"/>
    <n v="2178.13"/>
  </r>
  <r>
    <x v="0"/>
    <s v="1151"/>
    <n v="144"/>
    <s v="Postgrad Trainee - Annual"/>
    <x v="0"/>
    <x v="4"/>
    <n v="2178.13"/>
  </r>
  <r>
    <x v="0"/>
    <s v="1151"/>
    <n v="144"/>
    <s v="Postgrad Trainee - Annual"/>
    <x v="0"/>
    <x v="4"/>
    <n v="2441.84"/>
  </r>
  <r>
    <x v="0"/>
    <s v="1151"/>
    <n v="144"/>
    <s v="Postgrad Trainee - Annual"/>
    <x v="0"/>
    <x v="4"/>
    <n v="1845.92"/>
  </r>
  <r>
    <x v="0"/>
    <s v="1151"/>
    <n v="144"/>
    <s v="Postgrad Trainee - Annual"/>
    <x v="0"/>
    <x v="4"/>
    <n v="3095.92"/>
  </r>
  <r>
    <x v="2"/>
    <s v="1151"/>
    <n v="133"/>
    <s v="Postgrad Trainee - Annual"/>
    <x v="0"/>
    <x v="4"/>
    <n v="4824"/>
  </r>
  <r>
    <x v="2"/>
    <s v="1151"/>
    <n v="133"/>
    <s v="Postgrad Trainee - Annual"/>
    <x v="0"/>
    <x v="4"/>
    <n v="7057.33"/>
  </r>
  <r>
    <x v="2"/>
    <s v="1151"/>
    <n v="133"/>
    <s v="Postgrad Trainee - Annual"/>
    <x v="0"/>
    <x v="4"/>
    <n v="6421.33"/>
  </r>
  <r>
    <x v="2"/>
    <s v="1151"/>
    <n v="133"/>
    <s v="Postgrad Trainee - Annual"/>
    <x v="0"/>
    <x v="4"/>
    <n v="7859.81"/>
  </r>
  <r>
    <x v="2"/>
    <s v="1151"/>
    <n v="133"/>
    <s v="Postgrad Trainee - Annual"/>
    <x v="0"/>
    <x v="4"/>
    <n v="6961.33"/>
  </r>
  <r>
    <x v="2"/>
    <s v="1151"/>
    <n v="133"/>
    <s v="Postgrad Trainee - Annual"/>
    <x v="0"/>
    <x v="4"/>
    <n v="7033.33"/>
  </r>
  <r>
    <x v="2"/>
    <s v="1151"/>
    <n v="144"/>
    <s v="Postgrad Trainee - Annual"/>
    <x v="0"/>
    <x v="4"/>
    <n v="2820.17"/>
  </r>
  <r>
    <x v="2"/>
    <s v="1151"/>
    <n v="144"/>
    <s v="Postgrad Trainee - Annual"/>
    <x v="0"/>
    <x v="4"/>
    <n v="2820.17"/>
  </r>
  <r>
    <x v="2"/>
    <s v="1151"/>
    <n v="144"/>
    <s v="Postgrad Trainee - Annual"/>
    <x v="0"/>
    <x v="4"/>
    <n v="3524.17"/>
  </r>
  <r>
    <x v="2"/>
    <s v="1151"/>
    <n v="144"/>
    <s v="Postgrad Trainee - Annual"/>
    <x v="0"/>
    <x v="4"/>
    <n v="2820.17"/>
  </r>
  <r>
    <x v="2"/>
    <s v="1151"/>
    <n v="144"/>
    <s v="Postgrad Trainee - Annual"/>
    <x v="0"/>
    <x v="4"/>
    <n v="3620.17"/>
  </r>
  <r>
    <x v="2"/>
    <s v="1151"/>
    <n v="144"/>
    <s v="Postgrad Trainee - Annual"/>
    <x v="0"/>
    <x v="4"/>
    <n v="2820.17"/>
  </r>
  <r>
    <x v="9"/>
    <s v="1151"/>
    <n v="144"/>
    <s v="Postgrad Trainee - Annual"/>
    <x v="0"/>
    <x v="4"/>
    <n v="2966.67"/>
  </r>
  <r>
    <x v="9"/>
    <s v="1151"/>
    <n v="144"/>
    <s v="Postgrad Trainee - Annual"/>
    <x v="0"/>
    <x v="4"/>
    <n v="1244.0899999999999"/>
  </r>
  <r>
    <x v="9"/>
    <s v="1151"/>
    <n v="144"/>
    <s v="Postgrad Trainee - Annual"/>
    <x v="0"/>
    <x v="4"/>
    <n v="2966.67"/>
  </r>
  <r>
    <x v="6"/>
    <s v="1151"/>
    <n v="133"/>
    <s v="Postgrad Trainee - Annual"/>
    <x v="0"/>
    <x v="4"/>
    <n v="2964"/>
  </r>
  <r>
    <x v="6"/>
    <s v="1151"/>
    <n v="133"/>
    <s v="Postgrad Trainee - Annual"/>
    <x v="0"/>
    <x v="4"/>
    <n v="2964"/>
  </r>
  <r>
    <x v="6"/>
    <s v="1151"/>
    <n v="133"/>
    <s v="Postgrad Trainee - Annual"/>
    <x v="0"/>
    <x v="4"/>
    <n v="2964"/>
  </r>
  <r>
    <x v="6"/>
    <s v="1151"/>
    <n v="133"/>
    <s v="Postgrad Trainee - Annual"/>
    <x v="0"/>
    <x v="4"/>
    <n v="2964"/>
  </r>
  <r>
    <x v="6"/>
    <s v="1151"/>
    <n v="133"/>
    <s v="Postgrad Trainee - Annual"/>
    <x v="0"/>
    <x v="4"/>
    <n v="1434.19"/>
  </r>
  <r>
    <x v="5"/>
    <s v="1161"/>
    <n v="144"/>
    <s v="Research Associate - Annual"/>
    <x v="0"/>
    <x v="4"/>
    <n v="3708"/>
  </r>
  <r>
    <x v="5"/>
    <s v="1161"/>
    <n v="144"/>
    <s v="Research Associate - Annual"/>
    <x v="0"/>
    <x v="4"/>
    <n v="2472"/>
  </r>
  <r>
    <x v="5"/>
    <s v="1161"/>
    <n v="144"/>
    <s v="Research Associate - Annual"/>
    <x v="0"/>
    <x v="4"/>
    <n v="2472"/>
  </r>
  <r>
    <x v="5"/>
    <s v="1161"/>
    <n v="144"/>
    <s v="Research Associate - Annual"/>
    <x v="0"/>
    <x v="4"/>
    <n v="2472"/>
  </r>
  <r>
    <x v="5"/>
    <s v="1161"/>
    <n v="144"/>
    <s v="Research Associate - Annual"/>
    <x v="0"/>
    <x v="4"/>
    <n v="2472"/>
  </r>
  <r>
    <x v="5"/>
    <s v="1161"/>
    <n v="144"/>
    <s v="Research Associate - Annual"/>
    <x v="0"/>
    <x v="4"/>
    <n v="2472"/>
  </r>
  <r>
    <x v="8"/>
    <s v="1161"/>
    <n v="144"/>
    <s v="Research Associate - Annual"/>
    <x v="0"/>
    <x v="4"/>
    <n v="6750"/>
  </r>
  <r>
    <x v="8"/>
    <s v="1161"/>
    <n v="144"/>
    <s v="Research Associate - Annual"/>
    <x v="0"/>
    <x v="4"/>
    <n v="6750"/>
  </r>
  <r>
    <x v="8"/>
    <s v="1161"/>
    <n v="144"/>
    <s v="Research Associate - Annual"/>
    <x v="0"/>
    <x v="4"/>
    <n v="6750"/>
  </r>
  <r>
    <x v="8"/>
    <s v="1161"/>
    <n v="144"/>
    <s v="Research Associate - Annual"/>
    <x v="0"/>
    <x v="4"/>
    <n v="6750"/>
  </r>
  <r>
    <x v="8"/>
    <s v="1161"/>
    <n v="144"/>
    <s v="Research Associate - Annual"/>
    <x v="0"/>
    <x v="4"/>
    <n v="6750"/>
  </r>
  <r>
    <x v="0"/>
    <s v="1151"/>
    <n v="144"/>
    <s v="Postgrad Trainee - Annual"/>
    <x v="0"/>
    <x v="4"/>
    <n v="1845.92"/>
  </r>
  <r>
    <x v="0"/>
    <s v="1151"/>
    <n v="144"/>
    <s v="Postgrad Trainee - Annual"/>
    <x v="0"/>
    <x v="4"/>
    <n v="1845.92"/>
  </r>
  <r>
    <x v="0"/>
    <s v="1151"/>
    <n v="144"/>
    <s v="Postgrad Trainee - Annual"/>
    <x v="0"/>
    <x v="4"/>
    <n v="1845.92"/>
  </r>
  <r>
    <x v="0"/>
    <s v="1151"/>
    <n v="144"/>
    <s v="Postgrad Trainee - Annual"/>
    <x v="0"/>
    <x v="4"/>
    <n v="1845.92"/>
  </r>
  <r>
    <x v="0"/>
    <s v="1151"/>
    <n v="144"/>
    <s v="Postgrad Trainee - Annual"/>
    <x v="0"/>
    <x v="4"/>
    <n v="1845.92"/>
  </r>
  <r>
    <x v="0"/>
    <s v="1151"/>
    <n v="144"/>
    <s v="Postgrad Trainee - Annual"/>
    <x v="0"/>
    <x v="4"/>
    <n v="1845.92"/>
  </r>
  <r>
    <x v="2"/>
    <s v="1151"/>
    <n v="133"/>
    <s v="Postgrad Trainee - Annual"/>
    <x v="0"/>
    <x v="4"/>
    <n v="3033.33"/>
  </r>
  <r>
    <x v="2"/>
    <s v="1151"/>
    <n v="133"/>
    <s v="Postgrad Trainee - Annual"/>
    <x v="0"/>
    <x v="4"/>
    <n v="9793.6299999999992"/>
  </r>
  <r>
    <x v="2"/>
    <s v="1151"/>
    <n v="133"/>
    <s v="Postgrad Trainee - Annual"/>
    <x v="0"/>
    <x v="4"/>
    <n v="7249.83"/>
  </r>
  <r>
    <x v="2"/>
    <s v="1151"/>
    <n v="133"/>
    <s v="Postgrad Trainee - Annual"/>
    <x v="0"/>
    <x v="4"/>
    <n v="8577.33"/>
  </r>
  <r>
    <x v="2"/>
    <s v="1151"/>
    <n v="133"/>
    <s v="Postgrad Trainee - Annual"/>
    <x v="0"/>
    <x v="4"/>
    <n v="7568.66"/>
  </r>
  <r>
    <x v="2"/>
    <s v="1151"/>
    <n v="133"/>
    <s v="Postgrad Trainee - Annual"/>
    <x v="0"/>
    <x v="4"/>
    <n v="7657.33"/>
  </r>
  <r>
    <x v="2"/>
    <s v="1151"/>
    <n v="133"/>
    <s v="Postgrad Trainee - Annual"/>
    <x v="0"/>
    <x v="4"/>
    <n v="7713.33"/>
  </r>
  <r>
    <x v="2"/>
    <s v="1151"/>
    <n v="144"/>
    <s v="Postgrad Trainee - Annual"/>
    <x v="0"/>
    <x v="4"/>
    <n v="4438.29"/>
  </r>
  <r>
    <x v="2"/>
    <s v="1151"/>
    <n v="144"/>
    <s v="Postgrad Trainee - Annual"/>
    <x v="0"/>
    <x v="4"/>
    <n v="2820.17"/>
  </r>
  <r>
    <x v="2"/>
    <s v="1151"/>
    <n v="144"/>
    <s v="Postgrad Trainee - Annual"/>
    <x v="0"/>
    <x v="4"/>
    <n v="2820.17"/>
  </r>
  <r>
    <x v="2"/>
    <s v="1151"/>
    <n v="144"/>
    <s v="Postgrad Trainee - Annual"/>
    <x v="0"/>
    <x v="4"/>
    <n v="2820.17"/>
  </r>
  <r>
    <x v="2"/>
    <s v="1151"/>
    <n v="144"/>
    <s v="Postgrad Trainee - Annual"/>
    <x v="0"/>
    <x v="4"/>
    <n v="19593.580000000002"/>
  </r>
  <r>
    <x v="2"/>
    <s v="1151"/>
    <n v="144"/>
    <s v="Postgrad Trainee - Annual"/>
    <x v="0"/>
    <x v="4"/>
    <n v="8865.09"/>
  </r>
  <r>
    <x v="2"/>
    <s v="1154"/>
    <n v="144"/>
    <s v="Postgrad Trainee - Hourly"/>
    <x v="0"/>
    <x v="4"/>
    <n v="971.25"/>
  </r>
  <r>
    <x v="2"/>
    <s v="1154"/>
    <n v="144"/>
    <s v="Postgrad Trainee - Hourly"/>
    <x v="0"/>
    <x v="4"/>
    <n v="1589.61"/>
  </r>
  <r>
    <x v="2"/>
    <s v="1156"/>
    <n v="144"/>
    <s v="Postgrad Trainee û Overtime"/>
    <x v="0"/>
    <x v="4"/>
    <n v="409.5"/>
  </r>
  <r>
    <x v="2"/>
    <s v="1771"/>
    <n v="144"/>
    <s v="Students - Hourly"/>
    <x v="0"/>
    <x v="4"/>
    <n v="-14416.66"/>
  </r>
  <r>
    <x v="2"/>
    <s v="1771"/>
    <n v="144"/>
    <s v="Students - Hourly"/>
    <x v="0"/>
    <x v="4"/>
    <n v="2060.2600000000002"/>
  </r>
  <r>
    <x v="2"/>
    <s v="1771"/>
    <n v="144"/>
    <s v="Students - Hourly"/>
    <x v="0"/>
    <x v="4"/>
    <n v="2272.23"/>
  </r>
  <r>
    <x v="2"/>
    <s v="1771"/>
    <n v="144"/>
    <s v="Students - Hourly"/>
    <x v="0"/>
    <x v="4"/>
    <n v="-2999.25"/>
  </r>
  <r>
    <x v="2"/>
    <s v="1771"/>
    <n v="144"/>
    <s v="Students - Hourly"/>
    <x v="0"/>
    <x v="4"/>
    <n v="1993.27"/>
  </r>
  <r>
    <x v="2"/>
    <s v="1771"/>
    <n v="144"/>
    <s v="Students - Hourly"/>
    <x v="0"/>
    <x v="4"/>
    <n v="406.76"/>
  </r>
  <r>
    <x v="2"/>
    <s v="1773"/>
    <n v="144"/>
    <s v="Students - Overtime"/>
    <x v="0"/>
    <x v="4"/>
    <n v="-165.75"/>
  </r>
  <r>
    <x v="9"/>
    <s v="1151"/>
    <n v="144"/>
    <s v="Postgrad Trainee - Annual"/>
    <x v="0"/>
    <x v="4"/>
    <n v="2966.67"/>
  </r>
  <r>
    <x v="9"/>
    <s v="1151"/>
    <n v="144"/>
    <s v="Postgrad Trainee - Annual"/>
    <x v="0"/>
    <x v="4"/>
    <n v="2966.67"/>
  </r>
  <r>
    <x v="9"/>
    <s v="1151"/>
    <n v="144"/>
    <s v="Postgrad Trainee - Annual"/>
    <x v="0"/>
    <x v="4"/>
    <n v="2966.67"/>
  </r>
  <r>
    <x v="9"/>
    <s v="1151"/>
    <n v="144"/>
    <s v="Postgrad Trainee - Annual"/>
    <x v="0"/>
    <x v="4"/>
    <n v="2966.67"/>
  </r>
  <r>
    <x v="9"/>
    <s v="1151"/>
    <n v="144"/>
    <s v="Postgrad Trainee - Annual"/>
    <x v="0"/>
    <x v="4"/>
    <n v="2966.67"/>
  </r>
  <r>
    <x v="9"/>
    <s v="1151"/>
    <n v="144"/>
    <s v="Postgrad Trainee - Annual"/>
    <x v="0"/>
    <x v="4"/>
    <n v="2966.67"/>
  </r>
  <r>
    <x v="4"/>
    <s v="1161"/>
    <n v="133"/>
    <s v="Research Associate - Annual"/>
    <x v="0"/>
    <x v="4"/>
    <n v="4431.0200000000004"/>
  </r>
  <r>
    <x v="4"/>
    <s v="1161"/>
    <n v="133"/>
    <s v="Research Associate - Annual"/>
    <x v="0"/>
    <x v="4"/>
    <n v="4431.0200000000004"/>
  </r>
  <r>
    <x v="4"/>
    <s v="1161"/>
    <n v="133"/>
    <s v="Research Associate - Annual"/>
    <x v="0"/>
    <x v="4"/>
    <n v="4431.0200000000004"/>
  </r>
  <r>
    <x v="4"/>
    <s v="1161"/>
    <n v="133"/>
    <s v="Research Associate - Annual"/>
    <x v="0"/>
    <x v="4"/>
    <n v="4431.0200000000004"/>
  </r>
  <r>
    <x v="4"/>
    <s v="1161"/>
    <n v="133"/>
    <s v="Research Associate - Annual"/>
    <x v="0"/>
    <x v="4"/>
    <n v="4431.0200000000004"/>
  </r>
  <r>
    <x v="4"/>
    <s v="1161"/>
    <n v="133"/>
    <s v="Research Associate - Annual"/>
    <x v="0"/>
    <x v="4"/>
    <n v="4431.0200000000004"/>
  </r>
  <r>
    <x v="5"/>
    <s v="1051"/>
    <n v="133"/>
    <s v="Academic Staff - Annual"/>
    <x v="0"/>
    <x v="4"/>
    <n v="-4948.0200000000004"/>
  </r>
  <r>
    <x v="5"/>
    <s v="1161"/>
    <n v="144"/>
    <s v="Research Associate - Annual"/>
    <x v="0"/>
    <x v="4"/>
    <n v="2472"/>
  </r>
  <r>
    <x v="5"/>
    <s v="1161"/>
    <n v="144"/>
    <s v="Research Associate - Annual"/>
    <x v="0"/>
    <x v="4"/>
    <n v="2472"/>
  </r>
  <r>
    <x v="5"/>
    <s v="1161"/>
    <n v="144"/>
    <s v="Research Associate - Annual"/>
    <x v="0"/>
    <x v="4"/>
    <n v="2472"/>
  </r>
  <r>
    <x v="5"/>
    <s v="1161"/>
    <n v="144"/>
    <s v="Research Associate - Annual"/>
    <x v="0"/>
    <x v="4"/>
    <n v="2472"/>
  </r>
  <r>
    <x v="5"/>
    <s v="1161"/>
    <n v="144"/>
    <s v="Research Associate - Annual"/>
    <x v="0"/>
    <x v="4"/>
    <n v="3708"/>
  </r>
  <r>
    <x v="5"/>
    <s v="1161"/>
    <n v="144"/>
    <s v="Research Associate - Annual"/>
    <x v="0"/>
    <x v="4"/>
    <n v="2472"/>
  </r>
  <r>
    <x v="6"/>
    <s v="1151"/>
    <n v="133"/>
    <s v="Postgrad Trainee - Annual"/>
    <x v="0"/>
    <x v="4"/>
    <n v="2964"/>
  </r>
  <r>
    <x v="6"/>
    <s v="1151"/>
    <n v="133"/>
    <s v="Postgrad Trainee - Annual"/>
    <x v="0"/>
    <x v="4"/>
    <n v="2964"/>
  </r>
  <r>
    <x v="6"/>
    <s v="1151"/>
    <n v="133"/>
    <s v="Postgrad Trainee - Annual"/>
    <x v="0"/>
    <x v="4"/>
    <n v="-6258.33"/>
  </r>
  <r>
    <x v="6"/>
    <s v="1151"/>
    <n v="133"/>
    <s v="Postgrad Trainee - Annual"/>
    <x v="0"/>
    <x v="4"/>
    <n v="2964"/>
  </r>
  <r>
    <x v="6"/>
    <s v="1151"/>
    <n v="133"/>
    <s v="Postgrad Trainee - Annual"/>
    <x v="0"/>
    <x v="4"/>
    <n v="2964"/>
  </r>
  <r>
    <x v="6"/>
    <s v="1151"/>
    <n v="133"/>
    <s v="Postgrad Trainee - Annual"/>
    <x v="0"/>
    <x v="4"/>
    <n v="2964"/>
  </r>
  <r>
    <x v="8"/>
    <s v="1161"/>
    <n v="144"/>
    <s v="Research Associate - Annual"/>
    <x v="0"/>
    <x v="4"/>
    <n v="6750"/>
  </r>
  <r>
    <x v="8"/>
    <s v="1161"/>
    <n v="144"/>
    <s v="Research Associate - Annual"/>
    <x v="0"/>
    <x v="4"/>
    <n v="6750"/>
  </r>
  <r>
    <x v="8"/>
    <s v="1161"/>
    <n v="144"/>
    <s v="Research Associate - Annual"/>
    <x v="0"/>
    <x v="4"/>
    <n v="6750"/>
  </r>
  <r>
    <x v="0"/>
    <s v="1771"/>
    <n v="133"/>
    <s v="Students - Hourly"/>
    <x v="0"/>
    <x v="5"/>
    <n v="9617.1"/>
  </r>
  <r>
    <x v="0"/>
    <s v="1771"/>
    <n v="133"/>
    <s v="Students - Hourly"/>
    <x v="0"/>
    <x v="5"/>
    <n v="-38.93"/>
  </r>
  <r>
    <x v="0"/>
    <s v="1771"/>
    <n v="133"/>
    <s v="Students - Hourly"/>
    <x v="0"/>
    <x v="5"/>
    <n v="24503.57"/>
  </r>
  <r>
    <x v="0"/>
    <s v="1771"/>
    <n v="133"/>
    <s v="Students - Hourly"/>
    <x v="0"/>
    <x v="5"/>
    <n v="13698.63"/>
  </r>
  <r>
    <x v="0"/>
    <s v="1771"/>
    <n v="133"/>
    <s v="Students - Hourly"/>
    <x v="0"/>
    <x v="5"/>
    <n v="13882.33"/>
  </r>
  <r>
    <x v="0"/>
    <s v="1771"/>
    <n v="133"/>
    <s v="Students - Hourly"/>
    <x v="0"/>
    <x v="5"/>
    <n v="8371.27"/>
  </r>
  <r>
    <x v="0"/>
    <s v="1771"/>
    <n v="133"/>
    <s v="Students - Hourly"/>
    <x v="0"/>
    <x v="5"/>
    <n v="10862.4"/>
  </r>
  <r>
    <x v="0"/>
    <s v="1771"/>
    <n v="144"/>
    <s v="Students - Hourly"/>
    <x v="0"/>
    <x v="5"/>
    <n v="20312.87"/>
  </r>
  <r>
    <x v="0"/>
    <s v="1771"/>
    <n v="144"/>
    <s v="Students - Hourly"/>
    <x v="0"/>
    <x v="5"/>
    <n v="5258.15"/>
  </r>
  <r>
    <x v="0"/>
    <s v="1771"/>
    <n v="144"/>
    <s v="Students - Hourly"/>
    <x v="0"/>
    <x v="5"/>
    <n v="4264.7299999999996"/>
  </r>
  <r>
    <x v="0"/>
    <s v="1771"/>
    <n v="144"/>
    <s v="Students - Hourly"/>
    <x v="0"/>
    <x v="5"/>
    <n v="16035.69"/>
  </r>
  <r>
    <x v="0"/>
    <s v="1771"/>
    <n v="144"/>
    <s v="Students - Hourly"/>
    <x v="0"/>
    <x v="5"/>
    <n v="11876.73"/>
  </r>
  <r>
    <x v="0"/>
    <s v="1771"/>
    <n v="144"/>
    <s v="Students - Hourly"/>
    <x v="0"/>
    <x v="5"/>
    <n v="6260.54"/>
  </r>
  <r>
    <x v="0"/>
    <s v="1771"/>
    <n v="144"/>
    <s v="Students - Hourly"/>
    <x v="0"/>
    <x v="5"/>
    <n v="38.93"/>
  </r>
  <r>
    <x v="1"/>
    <s v="1771"/>
    <n v="133"/>
    <s v="Students - Hourly"/>
    <x v="0"/>
    <x v="5"/>
    <n v="2616.5"/>
  </r>
  <r>
    <x v="1"/>
    <s v="1771"/>
    <n v="133"/>
    <s v="Students - Hourly"/>
    <x v="0"/>
    <x v="5"/>
    <n v="3193.5"/>
  </r>
  <r>
    <x v="1"/>
    <s v="1771"/>
    <n v="133"/>
    <s v="Students - Hourly"/>
    <x v="0"/>
    <x v="5"/>
    <n v="4437.3"/>
  </r>
  <r>
    <x v="1"/>
    <s v="1771"/>
    <n v="133"/>
    <s v="Students - Hourly"/>
    <x v="0"/>
    <x v="5"/>
    <n v="16154.87"/>
  </r>
  <r>
    <x v="1"/>
    <s v="1771"/>
    <n v="133"/>
    <s v="Students - Hourly"/>
    <x v="0"/>
    <x v="5"/>
    <n v="19343.349999999999"/>
  </r>
  <r>
    <x v="1"/>
    <s v="1771"/>
    <n v="133"/>
    <s v="Students - Hourly"/>
    <x v="0"/>
    <x v="5"/>
    <n v="2845.5"/>
  </r>
  <r>
    <x v="1"/>
    <s v="1771"/>
    <n v="144"/>
    <s v="Students - Hourly"/>
    <x v="0"/>
    <x v="5"/>
    <n v="26651.66"/>
  </r>
  <r>
    <x v="1"/>
    <s v="1771"/>
    <n v="144"/>
    <s v="Students - Hourly"/>
    <x v="0"/>
    <x v="5"/>
    <n v="10869.92"/>
  </r>
  <r>
    <x v="1"/>
    <s v="1771"/>
    <n v="144"/>
    <s v="Students - Hourly"/>
    <x v="0"/>
    <x v="5"/>
    <n v="12041.61"/>
  </r>
  <r>
    <x v="1"/>
    <s v="1771"/>
    <n v="144"/>
    <s v="Students - Hourly"/>
    <x v="0"/>
    <x v="5"/>
    <n v="9051.94"/>
  </r>
  <r>
    <x v="1"/>
    <s v="1771"/>
    <n v="144"/>
    <s v="Students - Hourly"/>
    <x v="0"/>
    <x v="5"/>
    <n v="8188.06"/>
  </r>
  <r>
    <x v="1"/>
    <s v="1771"/>
    <n v="144"/>
    <s v="Students - Hourly"/>
    <x v="0"/>
    <x v="5"/>
    <n v="29467.86"/>
  </r>
  <r>
    <x v="2"/>
    <s v="1771"/>
    <n v="133"/>
    <s v="Students - Hourly"/>
    <x v="0"/>
    <x v="5"/>
    <n v="7118.5"/>
  </r>
  <r>
    <x v="2"/>
    <s v="1771"/>
    <n v="133"/>
    <s v="Students - Hourly"/>
    <x v="0"/>
    <x v="5"/>
    <n v="333.26"/>
  </r>
  <r>
    <x v="2"/>
    <s v="1771"/>
    <n v="133"/>
    <s v="Students - Hourly"/>
    <x v="0"/>
    <x v="5"/>
    <n v="3270.5"/>
  </r>
  <r>
    <x v="2"/>
    <s v="1771"/>
    <n v="133"/>
    <s v="Students - Hourly"/>
    <x v="0"/>
    <x v="5"/>
    <n v="1061.1300000000001"/>
  </r>
  <r>
    <x v="2"/>
    <s v="1771"/>
    <n v="133"/>
    <s v="Students - Hourly"/>
    <x v="0"/>
    <x v="5"/>
    <n v="332.63"/>
  </r>
  <r>
    <x v="2"/>
    <s v="1771"/>
    <n v="133"/>
    <s v="Students - Hourly"/>
    <x v="0"/>
    <x v="5"/>
    <n v="4360"/>
  </r>
  <r>
    <x v="2"/>
    <s v="1771"/>
    <n v="144"/>
    <s v="Students - Hourly"/>
    <x v="0"/>
    <x v="5"/>
    <n v="24785.23"/>
  </r>
  <r>
    <x v="2"/>
    <s v="1771"/>
    <n v="144"/>
    <s v="Students - Hourly"/>
    <x v="0"/>
    <x v="5"/>
    <n v="13720.93"/>
  </r>
  <r>
    <x v="2"/>
    <s v="1771"/>
    <n v="144"/>
    <s v="Students - Hourly"/>
    <x v="0"/>
    <x v="5"/>
    <n v="12962.38"/>
  </r>
  <r>
    <x v="2"/>
    <s v="1771"/>
    <n v="144"/>
    <s v="Students - Hourly"/>
    <x v="0"/>
    <x v="5"/>
    <n v="13218.01"/>
  </r>
  <r>
    <x v="2"/>
    <s v="1771"/>
    <n v="144"/>
    <s v="Students - Hourly"/>
    <x v="0"/>
    <x v="5"/>
    <n v="25401.97"/>
  </r>
  <r>
    <x v="2"/>
    <s v="1771"/>
    <n v="144"/>
    <s v="Students - Hourly"/>
    <x v="0"/>
    <x v="5"/>
    <n v="25050.57"/>
  </r>
  <r>
    <x v="10"/>
    <s v="1771"/>
    <n v="133"/>
    <s v="Students - Hourly"/>
    <x v="0"/>
    <x v="5"/>
    <n v="612"/>
  </r>
  <r>
    <x v="10"/>
    <s v="1771"/>
    <n v="133"/>
    <s v="Students - Hourly"/>
    <x v="0"/>
    <x v="5"/>
    <n v="3096"/>
  </r>
  <r>
    <x v="10"/>
    <s v="1771"/>
    <n v="133"/>
    <s v="Students - Hourly"/>
    <x v="0"/>
    <x v="5"/>
    <n v="1142"/>
  </r>
  <r>
    <x v="10"/>
    <s v="1771"/>
    <n v="133"/>
    <s v="Students - Hourly"/>
    <x v="0"/>
    <x v="5"/>
    <n v="1497"/>
  </r>
  <r>
    <x v="10"/>
    <s v="1771"/>
    <n v="133"/>
    <s v="Students - Hourly"/>
    <x v="0"/>
    <x v="5"/>
    <n v="444"/>
  </r>
  <r>
    <x v="10"/>
    <s v="1771"/>
    <n v="133"/>
    <s v="Students - Hourly"/>
    <x v="0"/>
    <x v="5"/>
    <n v="21800.5"/>
  </r>
  <r>
    <x v="10"/>
    <s v="1771"/>
    <n v="144"/>
    <s v="Students - Hourly"/>
    <x v="0"/>
    <x v="5"/>
    <n v="4766.75"/>
  </r>
  <r>
    <x v="10"/>
    <s v="1771"/>
    <n v="144"/>
    <s v="Students - Hourly"/>
    <x v="0"/>
    <x v="5"/>
    <n v="6000.25"/>
  </r>
  <r>
    <x v="10"/>
    <s v="1771"/>
    <n v="144"/>
    <s v="Students - Hourly"/>
    <x v="0"/>
    <x v="5"/>
    <n v="4098.04"/>
  </r>
  <r>
    <x v="10"/>
    <s v="1771"/>
    <n v="144"/>
    <s v="Students - Hourly"/>
    <x v="0"/>
    <x v="5"/>
    <n v="3024.57"/>
  </r>
  <r>
    <x v="10"/>
    <s v="1771"/>
    <n v="144"/>
    <s v="Students - Hourly"/>
    <x v="0"/>
    <x v="5"/>
    <n v="2422"/>
  </r>
  <r>
    <x v="10"/>
    <s v="1771"/>
    <n v="144"/>
    <s v="Students - Hourly"/>
    <x v="0"/>
    <x v="5"/>
    <n v="4326.25"/>
  </r>
  <r>
    <x v="3"/>
    <s v="1771"/>
    <n v="133"/>
    <s v="Students - Hourly"/>
    <x v="0"/>
    <x v="5"/>
    <n v="2441.1999999999998"/>
  </r>
  <r>
    <x v="3"/>
    <s v="1771"/>
    <n v="133"/>
    <s v="Students - Hourly"/>
    <x v="0"/>
    <x v="5"/>
    <n v="260"/>
  </r>
  <r>
    <x v="3"/>
    <s v="1771"/>
    <n v="133"/>
    <s v="Students - Hourly"/>
    <x v="0"/>
    <x v="5"/>
    <n v="516"/>
  </r>
  <r>
    <x v="3"/>
    <s v="1771"/>
    <n v="133"/>
    <s v="Students - Hourly"/>
    <x v="0"/>
    <x v="5"/>
    <n v="1054"/>
  </r>
  <r>
    <x v="3"/>
    <s v="1771"/>
    <n v="133"/>
    <s v="Students - Hourly"/>
    <x v="0"/>
    <x v="5"/>
    <n v="900.5"/>
  </r>
  <r>
    <x v="3"/>
    <s v="1771"/>
    <n v="144"/>
    <s v="Students - Hourly"/>
    <x v="0"/>
    <x v="5"/>
    <n v="692.14"/>
  </r>
  <r>
    <x v="3"/>
    <s v="1771"/>
    <n v="144"/>
    <s v="Students - Hourly"/>
    <x v="0"/>
    <x v="5"/>
    <n v="477.5"/>
  </r>
  <r>
    <x v="3"/>
    <s v="1771"/>
    <n v="144"/>
    <s v="Students - Hourly"/>
    <x v="0"/>
    <x v="5"/>
    <n v="805"/>
  </r>
  <r>
    <x v="3"/>
    <s v="1771"/>
    <n v="144"/>
    <s v="Students - Hourly"/>
    <x v="0"/>
    <x v="5"/>
    <n v="987.5"/>
  </r>
  <r>
    <x v="3"/>
    <s v="1771"/>
    <n v="144"/>
    <s v="Students - Hourly"/>
    <x v="0"/>
    <x v="5"/>
    <n v="303.5"/>
  </r>
  <r>
    <x v="9"/>
    <s v="1771"/>
    <n v="133"/>
    <s v="Students - Hourly"/>
    <x v="0"/>
    <x v="5"/>
    <n v="1284.3800000000001"/>
  </r>
  <r>
    <x v="9"/>
    <s v="1771"/>
    <n v="133"/>
    <s v="Students - Hourly"/>
    <x v="0"/>
    <x v="5"/>
    <n v="2373"/>
  </r>
  <r>
    <x v="9"/>
    <s v="1771"/>
    <n v="133"/>
    <s v="Students - Hourly"/>
    <x v="0"/>
    <x v="5"/>
    <n v="866"/>
  </r>
  <r>
    <x v="9"/>
    <s v="1771"/>
    <n v="133"/>
    <s v="Students - Hourly"/>
    <x v="0"/>
    <x v="5"/>
    <n v="122.5"/>
  </r>
  <r>
    <x v="9"/>
    <s v="1771"/>
    <n v="133"/>
    <s v="Students - Hourly"/>
    <x v="0"/>
    <x v="5"/>
    <n v="2432.5"/>
  </r>
  <r>
    <x v="9"/>
    <s v="1771"/>
    <n v="133"/>
    <s v="Students - Hourly"/>
    <x v="0"/>
    <x v="5"/>
    <n v="1804"/>
  </r>
  <r>
    <x v="9"/>
    <s v="1771"/>
    <n v="144"/>
    <s v="Students - Hourly"/>
    <x v="0"/>
    <x v="5"/>
    <n v="2173"/>
  </r>
  <r>
    <x v="9"/>
    <s v="1771"/>
    <n v="144"/>
    <s v="Students - Hourly"/>
    <x v="0"/>
    <x v="5"/>
    <n v="5541"/>
  </r>
  <r>
    <x v="9"/>
    <s v="1771"/>
    <n v="144"/>
    <s v="Students - Hourly"/>
    <x v="0"/>
    <x v="5"/>
    <n v="4529"/>
  </r>
  <r>
    <x v="9"/>
    <s v="1771"/>
    <n v="144"/>
    <s v="Students - Hourly"/>
    <x v="0"/>
    <x v="5"/>
    <n v="14445.01"/>
  </r>
  <r>
    <x v="9"/>
    <s v="1771"/>
    <n v="144"/>
    <s v="Students - Hourly"/>
    <x v="0"/>
    <x v="5"/>
    <n v="8949.83"/>
  </r>
  <r>
    <x v="9"/>
    <s v="1771"/>
    <n v="144"/>
    <s v="Students - Hourly"/>
    <x v="0"/>
    <x v="5"/>
    <n v="6850"/>
  </r>
  <r>
    <x v="4"/>
    <s v="1771"/>
    <n v="133"/>
    <s v="Students - Hourly"/>
    <x v="0"/>
    <x v="5"/>
    <n v="1516.25"/>
  </r>
  <r>
    <x v="4"/>
    <s v="1771"/>
    <n v="133"/>
    <s v="Students - Hourly"/>
    <x v="0"/>
    <x v="5"/>
    <n v="571.25"/>
  </r>
  <r>
    <x v="4"/>
    <s v="1771"/>
    <n v="133"/>
    <s v="Students - Hourly"/>
    <x v="0"/>
    <x v="5"/>
    <n v="1524"/>
  </r>
  <r>
    <x v="4"/>
    <s v="1771"/>
    <n v="133"/>
    <s v="Students - Hourly"/>
    <x v="0"/>
    <x v="5"/>
    <n v="2100"/>
  </r>
  <r>
    <x v="4"/>
    <s v="1771"/>
    <n v="133"/>
    <s v="Students - Hourly"/>
    <x v="0"/>
    <x v="5"/>
    <n v="7818.25"/>
  </r>
  <r>
    <x v="4"/>
    <s v="1771"/>
    <n v="133"/>
    <s v="Students - Hourly"/>
    <x v="0"/>
    <x v="5"/>
    <n v="1200"/>
  </r>
  <r>
    <x v="4"/>
    <s v="1771"/>
    <n v="144"/>
    <s v="Students - Hourly"/>
    <x v="0"/>
    <x v="5"/>
    <n v="8698.6299999999992"/>
  </r>
  <r>
    <x v="4"/>
    <s v="1771"/>
    <n v="144"/>
    <s v="Students - Hourly"/>
    <x v="0"/>
    <x v="5"/>
    <n v="7528.45"/>
  </r>
  <r>
    <x v="4"/>
    <s v="1771"/>
    <n v="144"/>
    <s v="Students - Hourly"/>
    <x v="0"/>
    <x v="5"/>
    <n v="15844.82"/>
  </r>
  <r>
    <x v="4"/>
    <s v="1771"/>
    <n v="144"/>
    <s v="Students - Hourly"/>
    <x v="0"/>
    <x v="5"/>
    <n v="21021.95"/>
  </r>
  <r>
    <x v="4"/>
    <s v="1771"/>
    <n v="144"/>
    <s v="Students - Hourly"/>
    <x v="0"/>
    <x v="5"/>
    <n v="8264.26"/>
  </r>
  <r>
    <x v="4"/>
    <s v="1771"/>
    <n v="144"/>
    <s v="Students - Hourly"/>
    <x v="0"/>
    <x v="5"/>
    <n v="4437.13"/>
  </r>
  <r>
    <x v="11"/>
    <s v="1771"/>
    <n v="133"/>
    <s v="Students - Hourly"/>
    <x v="0"/>
    <x v="5"/>
    <n v="4556"/>
  </r>
  <r>
    <x v="11"/>
    <s v="1771"/>
    <n v="133"/>
    <s v="Students - Hourly"/>
    <x v="0"/>
    <x v="5"/>
    <n v="835.5"/>
  </r>
  <r>
    <x v="11"/>
    <s v="1771"/>
    <n v="133"/>
    <s v="Students - Hourly"/>
    <x v="0"/>
    <x v="5"/>
    <n v="2245.63"/>
  </r>
  <r>
    <x v="11"/>
    <s v="1771"/>
    <n v="133"/>
    <s v="Students - Hourly"/>
    <x v="0"/>
    <x v="5"/>
    <n v="656.5"/>
  </r>
  <r>
    <x v="11"/>
    <s v="1771"/>
    <n v="133"/>
    <s v="Students - Hourly"/>
    <x v="0"/>
    <x v="5"/>
    <n v="846"/>
  </r>
  <r>
    <x v="11"/>
    <s v="1771"/>
    <n v="133"/>
    <s v="Students - Hourly"/>
    <x v="0"/>
    <x v="5"/>
    <n v="2852.88"/>
  </r>
  <r>
    <x v="11"/>
    <s v="1771"/>
    <n v="144"/>
    <s v="Students - Hourly"/>
    <x v="0"/>
    <x v="5"/>
    <n v="1556.25"/>
  </r>
  <r>
    <x v="11"/>
    <s v="1771"/>
    <n v="144"/>
    <s v="Students - Hourly"/>
    <x v="0"/>
    <x v="5"/>
    <n v="11873.75"/>
  </r>
  <r>
    <x v="11"/>
    <s v="1771"/>
    <n v="144"/>
    <s v="Students - Hourly"/>
    <x v="0"/>
    <x v="5"/>
    <n v="4781.25"/>
  </r>
  <r>
    <x v="11"/>
    <s v="1771"/>
    <n v="144"/>
    <s v="Students - Hourly"/>
    <x v="0"/>
    <x v="5"/>
    <n v="2097"/>
  </r>
  <r>
    <x v="11"/>
    <s v="1771"/>
    <n v="144"/>
    <s v="Students - Hourly"/>
    <x v="0"/>
    <x v="5"/>
    <n v="15710.25"/>
  </r>
  <r>
    <x v="11"/>
    <s v="1771"/>
    <n v="144"/>
    <s v="Students - Hourly"/>
    <x v="0"/>
    <x v="5"/>
    <n v="1716.75"/>
  </r>
  <r>
    <x v="5"/>
    <s v="1771"/>
    <n v="133"/>
    <s v="Students - Hourly"/>
    <x v="0"/>
    <x v="5"/>
    <n v="6220.38"/>
  </r>
  <r>
    <x v="5"/>
    <s v="1771"/>
    <n v="133"/>
    <s v="Students - Hourly"/>
    <x v="0"/>
    <x v="5"/>
    <n v="8921.33"/>
  </r>
  <r>
    <x v="5"/>
    <s v="1771"/>
    <n v="133"/>
    <s v="Students - Hourly"/>
    <x v="0"/>
    <x v="5"/>
    <n v="4225.7299999999996"/>
  </r>
  <r>
    <x v="5"/>
    <s v="1771"/>
    <n v="133"/>
    <s v="Students - Hourly"/>
    <x v="0"/>
    <x v="5"/>
    <n v="4050.74"/>
  </r>
  <r>
    <x v="5"/>
    <s v="1771"/>
    <n v="133"/>
    <s v="Students - Hourly"/>
    <x v="0"/>
    <x v="5"/>
    <n v="7253.31"/>
  </r>
  <r>
    <x v="5"/>
    <s v="1771"/>
    <n v="133"/>
    <s v="Students - Hourly"/>
    <x v="0"/>
    <x v="5"/>
    <n v="4303.07"/>
  </r>
  <r>
    <x v="5"/>
    <s v="1771"/>
    <n v="144"/>
    <s v="Students - Hourly"/>
    <x v="0"/>
    <x v="5"/>
    <n v="2332.23"/>
  </r>
  <r>
    <x v="5"/>
    <s v="1771"/>
    <n v="144"/>
    <s v="Students - Hourly"/>
    <x v="0"/>
    <x v="5"/>
    <n v="1689.77"/>
  </r>
  <r>
    <x v="5"/>
    <s v="1771"/>
    <n v="144"/>
    <s v="Students - Hourly"/>
    <x v="0"/>
    <x v="5"/>
    <n v="24222.46"/>
  </r>
  <r>
    <x v="5"/>
    <s v="1771"/>
    <n v="144"/>
    <s v="Students - Hourly"/>
    <x v="0"/>
    <x v="5"/>
    <n v="6537.4"/>
  </r>
  <r>
    <x v="5"/>
    <s v="1771"/>
    <n v="144"/>
    <s v="Students - Hourly"/>
    <x v="0"/>
    <x v="5"/>
    <n v="4473.46"/>
  </r>
  <r>
    <x v="5"/>
    <s v="1771"/>
    <n v="144"/>
    <s v="Students - Hourly"/>
    <x v="0"/>
    <x v="5"/>
    <n v="7488.6"/>
  </r>
  <r>
    <x v="6"/>
    <s v="1771"/>
    <n v="133"/>
    <s v="Students - Hourly"/>
    <x v="0"/>
    <x v="5"/>
    <n v="758.51"/>
  </r>
  <r>
    <x v="6"/>
    <s v="1771"/>
    <n v="133"/>
    <s v="Students - Hourly"/>
    <x v="0"/>
    <x v="5"/>
    <n v="1030.58"/>
  </r>
  <r>
    <x v="6"/>
    <s v="1771"/>
    <n v="133"/>
    <s v="Students - Hourly"/>
    <x v="0"/>
    <x v="5"/>
    <n v="150"/>
  </r>
  <r>
    <x v="6"/>
    <s v="1771"/>
    <n v="133"/>
    <s v="Students - Hourly"/>
    <x v="0"/>
    <x v="5"/>
    <n v="1054.4100000000001"/>
  </r>
  <r>
    <x v="6"/>
    <s v="1771"/>
    <n v="133"/>
    <s v="Students - Hourly"/>
    <x v="0"/>
    <x v="5"/>
    <n v="366.13"/>
  </r>
  <r>
    <x v="6"/>
    <s v="1771"/>
    <n v="144"/>
    <s v="Students - Hourly"/>
    <x v="0"/>
    <x v="5"/>
    <n v="1715.67"/>
  </r>
  <r>
    <x v="6"/>
    <s v="1771"/>
    <n v="144"/>
    <s v="Students - Hourly"/>
    <x v="0"/>
    <x v="5"/>
    <n v="3049.52"/>
  </r>
  <r>
    <x v="6"/>
    <s v="1771"/>
    <n v="144"/>
    <s v="Students - Hourly"/>
    <x v="0"/>
    <x v="5"/>
    <n v="1248.95"/>
  </r>
  <r>
    <x v="6"/>
    <s v="1771"/>
    <n v="144"/>
    <s v="Students - Hourly"/>
    <x v="0"/>
    <x v="5"/>
    <n v="3165.84"/>
  </r>
  <r>
    <x v="6"/>
    <s v="1771"/>
    <n v="144"/>
    <s v="Students - Hourly"/>
    <x v="0"/>
    <x v="5"/>
    <n v="-1108.25"/>
  </r>
  <r>
    <x v="6"/>
    <s v="1771"/>
    <n v="144"/>
    <s v="Students - Hourly"/>
    <x v="0"/>
    <x v="5"/>
    <n v="2035.3"/>
  </r>
  <r>
    <x v="6"/>
    <s v="1771"/>
    <n v="144"/>
    <s v="Students - Hourly"/>
    <x v="0"/>
    <x v="5"/>
    <n v="1915.99"/>
  </r>
  <r>
    <x v="7"/>
    <s v="1771"/>
    <n v="144"/>
    <s v="Students - Hourly"/>
    <x v="0"/>
    <x v="5"/>
    <n v="349.25"/>
  </r>
  <r>
    <x v="7"/>
    <s v="1771"/>
    <n v="144"/>
    <s v="Students - Hourly"/>
    <x v="0"/>
    <x v="5"/>
    <n v="518.25"/>
  </r>
  <r>
    <x v="7"/>
    <s v="1771"/>
    <n v="144"/>
    <s v="Students - Hourly"/>
    <x v="0"/>
    <x v="5"/>
    <n v="429"/>
  </r>
  <r>
    <x v="7"/>
    <s v="1771"/>
    <n v="144"/>
    <s v="Students - Hourly"/>
    <x v="0"/>
    <x v="5"/>
    <n v="346.5"/>
  </r>
  <r>
    <x v="7"/>
    <s v="1771"/>
    <n v="144"/>
    <s v="Students - Hourly"/>
    <x v="0"/>
    <x v="5"/>
    <n v="298.75"/>
  </r>
  <r>
    <x v="7"/>
    <s v="1771"/>
    <n v="144"/>
    <s v="Students - Hourly"/>
    <x v="0"/>
    <x v="5"/>
    <n v="849.5"/>
  </r>
  <r>
    <x v="8"/>
    <s v="1771"/>
    <n v="133"/>
    <s v="Students - Hourly"/>
    <x v="0"/>
    <x v="5"/>
    <n v="12003.95"/>
  </r>
  <r>
    <x v="8"/>
    <s v="1771"/>
    <n v="133"/>
    <s v="Students - Hourly"/>
    <x v="0"/>
    <x v="5"/>
    <n v="26713.96"/>
  </r>
  <r>
    <x v="8"/>
    <s v="1771"/>
    <n v="133"/>
    <s v="Students - Hourly"/>
    <x v="0"/>
    <x v="5"/>
    <n v="6542.91"/>
  </r>
  <r>
    <x v="8"/>
    <s v="1771"/>
    <n v="133"/>
    <s v="Students - Hourly"/>
    <x v="0"/>
    <x v="5"/>
    <n v="37391.85"/>
  </r>
  <r>
    <x v="8"/>
    <s v="1771"/>
    <n v="133"/>
    <s v="Students - Hourly"/>
    <x v="0"/>
    <x v="5"/>
    <n v="8876.5"/>
  </r>
  <r>
    <x v="8"/>
    <s v="1771"/>
    <n v="133"/>
    <s v="Students - Hourly"/>
    <x v="0"/>
    <x v="5"/>
    <n v="6094.38"/>
  </r>
  <r>
    <x v="8"/>
    <s v="1771"/>
    <n v="144"/>
    <s v="Students - Hourly"/>
    <x v="0"/>
    <x v="5"/>
    <n v="12260.96"/>
  </r>
  <r>
    <x v="8"/>
    <s v="1771"/>
    <n v="144"/>
    <s v="Students - Hourly"/>
    <x v="0"/>
    <x v="5"/>
    <n v="6967.38"/>
  </r>
  <r>
    <x v="8"/>
    <s v="1771"/>
    <n v="144"/>
    <s v="Students - Hourly"/>
    <x v="0"/>
    <x v="5"/>
    <n v="16775.09"/>
  </r>
  <r>
    <x v="8"/>
    <s v="1771"/>
    <n v="144"/>
    <s v="Students - Hourly"/>
    <x v="0"/>
    <x v="5"/>
    <n v="10787.54"/>
  </r>
  <r>
    <x v="8"/>
    <s v="1771"/>
    <n v="144"/>
    <s v="Students - Hourly"/>
    <x v="0"/>
    <x v="5"/>
    <n v="11460.4"/>
  </r>
  <r>
    <x v="8"/>
    <s v="1771"/>
    <n v="144"/>
    <s v="Students - Hourly"/>
    <x v="0"/>
    <x v="5"/>
    <n v="8471.57"/>
  </r>
  <r>
    <x v="0"/>
    <s v="1772"/>
    <n v="133"/>
    <s v="Students - Lump Sum"/>
    <x v="0"/>
    <x v="5"/>
    <n v="91249.8"/>
  </r>
  <r>
    <x v="0"/>
    <s v="1772"/>
    <n v="133"/>
    <s v="Students - Lump Sum"/>
    <x v="0"/>
    <x v="5"/>
    <n v="91249.8"/>
  </r>
  <r>
    <x v="0"/>
    <s v="1772"/>
    <n v="133"/>
    <s v="Students - Lump Sum"/>
    <x v="0"/>
    <x v="5"/>
    <n v="92127.86"/>
  </r>
  <r>
    <x v="0"/>
    <s v="1772"/>
    <n v="133"/>
    <s v="Students - Lump Sum"/>
    <x v="0"/>
    <x v="5"/>
    <n v="91249.8"/>
  </r>
  <r>
    <x v="0"/>
    <s v="1772"/>
    <n v="133"/>
    <s v="Students - Lump Sum"/>
    <x v="0"/>
    <x v="5"/>
    <n v="91249.8"/>
  </r>
  <r>
    <x v="0"/>
    <s v="1772"/>
    <n v="133"/>
    <s v="Students - Lump Sum"/>
    <x v="0"/>
    <x v="5"/>
    <n v="136874.70000000001"/>
  </r>
  <r>
    <x v="0"/>
    <s v="1772"/>
    <n v="144"/>
    <s v="Students - Lump Sum"/>
    <x v="0"/>
    <x v="5"/>
    <n v="1648.49"/>
  </r>
  <r>
    <x v="0"/>
    <s v="1772"/>
    <n v="144"/>
    <s v="Students - Lump Sum"/>
    <x v="0"/>
    <x v="5"/>
    <n v="20926.25"/>
  </r>
  <r>
    <x v="0"/>
    <s v="1772"/>
    <n v="144"/>
    <s v="Students - Lump Sum"/>
    <x v="0"/>
    <x v="5"/>
    <n v="462.5"/>
  </r>
  <r>
    <x v="0"/>
    <s v="1772"/>
    <n v="144"/>
    <s v="Students - Lump Sum"/>
    <x v="0"/>
    <x v="5"/>
    <n v="26337.5"/>
  </r>
  <r>
    <x v="0"/>
    <s v="1772"/>
    <n v="144"/>
    <s v="Students - Lump Sum"/>
    <x v="0"/>
    <x v="5"/>
    <n v="1264.8399999999999"/>
  </r>
  <r>
    <x v="2"/>
    <s v="1772"/>
    <n v="133"/>
    <s v="Students - Lump Sum"/>
    <x v="0"/>
    <x v="5"/>
    <n v="125"/>
  </r>
  <r>
    <x v="2"/>
    <s v="1772"/>
    <n v="133"/>
    <s v="Students - Lump Sum"/>
    <x v="0"/>
    <x v="5"/>
    <n v="1666.67"/>
  </r>
  <r>
    <x v="2"/>
    <s v="1772"/>
    <n v="133"/>
    <s v="Students - Lump Sum"/>
    <x v="0"/>
    <x v="5"/>
    <n v="-1666.67"/>
  </r>
  <r>
    <x v="2"/>
    <s v="1772"/>
    <n v="133"/>
    <s v="Students - Lump Sum"/>
    <x v="0"/>
    <x v="5"/>
    <n v="187.5"/>
  </r>
  <r>
    <x v="2"/>
    <s v="1772"/>
    <n v="144"/>
    <s v="Students - Lump Sum"/>
    <x v="0"/>
    <x v="5"/>
    <n v="2200"/>
  </r>
  <r>
    <x v="2"/>
    <s v="1772"/>
    <n v="144"/>
    <s v="Students - Lump Sum"/>
    <x v="0"/>
    <x v="5"/>
    <n v="1100"/>
  </r>
  <r>
    <x v="10"/>
    <s v="1772"/>
    <n v="133"/>
    <s v="Students - Lump Sum"/>
    <x v="0"/>
    <x v="5"/>
    <n v="27278.66"/>
  </r>
  <r>
    <x v="10"/>
    <s v="1772"/>
    <n v="133"/>
    <s v="Students - Lump Sum"/>
    <x v="0"/>
    <x v="5"/>
    <n v="14572.78"/>
  </r>
  <r>
    <x v="10"/>
    <s v="1772"/>
    <n v="133"/>
    <s v="Students - Lump Sum"/>
    <x v="0"/>
    <x v="5"/>
    <n v="24428.66"/>
  </r>
  <r>
    <x v="10"/>
    <s v="1772"/>
    <n v="144"/>
    <s v="Students - Lump Sum"/>
    <x v="0"/>
    <x v="5"/>
    <n v="5625"/>
  </r>
  <r>
    <x v="10"/>
    <s v="1772"/>
    <n v="144"/>
    <s v="Students - Lump Sum"/>
    <x v="0"/>
    <x v="5"/>
    <n v="8225"/>
  </r>
  <r>
    <x v="10"/>
    <s v="1772"/>
    <n v="144"/>
    <s v="Students - Lump Sum"/>
    <x v="0"/>
    <x v="5"/>
    <n v="17083.88"/>
  </r>
  <r>
    <x v="10"/>
    <s v="1772"/>
    <n v="144"/>
    <s v="Students - Lump Sum"/>
    <x v="0"/>
    <x v="5"/>
    <n v="19242.88"/>
  </r>
  <r>
    <x v="10"/>
    <s v="1772"/>
    <n v="144"/>
    <s v="Students - Lump Sum"/>
    <x v="0"/>
    <x v="5"/>
    <n v="19242.88"/>
  </r>
  <r>
    <x v="10"/>
    <s v="1772"/>
    <n v="144"/>
    <s v="Students - Lump Sum"/>
    <x v="0"/>
    <x v="5"/>
    <n v="8437.5"/>
  </r>
  <r>
    <x v="9"/>
    <s v="1772"/>
    <n v="144"/>
    <s v="Students - Lump Sum"/>
    <x v="0"/>
    <x v="5"/>
    <n v="1000"/>
  </r>
  <r>
    <x v="9"/>
    <s v="1772"/>
    <n v="144"/>
    <s v="Students - Lump Sum"/>
    <x v="0"/>
    <x v="5"/>
    <n v="6562"/>
  </r>
  <r>
    <x v="9"/>
    <s v="1772"/>
    <n v="144"/>
    <s v="Students - Lump Sum"/>
    <x v="0"/>
    <x v="5"/>
    <n v="3000"/>
  </r>
  <r>
    <x v="9"/>
    <s v="1772"/>
    <n v="144"/>
    <s v="Students - Lump Sum"/>
    <x v="0"/>
    <x v="5"/>
    <n v="3000"/>
  </r>
  <r>
    <x v="4"/>
    <s v="1772"/>
    <n v="144"/>
    <s v="Students - Lump Sum"/>
    <x v="0"/>
    <x v="5"/>
    <n v="2400"/>
  </r>
  <r>
    <x v="5"/>
    <s v="1772"/>
    <n v="133"/>
    <s v="Students - Lump Sum"/>
    <x v="0"/>
    <x v="5"/>
    <n v="-104"/>
  </r>
  <r>
    <x v="5"/>
    <s v="1772"/>
    <n v="144"/>
    <s v="Students - Lump Sum"/>
    <x v="0"/>
    <x v="5"/>
    <n v="1121.9000000000001"/>
  </r>
  <r>
    <x v="5"/>
    <s v="1772"/>
    <n v="144"/>
    <s v="Students - Lump Sum"/>
    <x v="0"/>
    <x v="5"/>
    <n v="150"/>
  </r>
  <r>
    <x v="5"/>
    <s v="1772"/>
    <n v="144"/>
    <s v="Students - Lump Sum"/>
    <x v="0"/>
    <x v="5"/>
    <n v="600"/>
  </r>
  <r>
    <x v="8"/>
    <s v="1772"/>
    <n v="133"/>
    <s v="Students - Lump Sum"/>
    <x v="0"/>
    <x v="5"/>
    <n v="-3583.34"/>
  </r>
  <r>
    <x v="8"/>
    <s v="1772"/>
    <n v="133"/>
    <s v="Students - Lump Sum"/>
    <x v="0"/>
    <x v="5"/>
    <n v="5460"/>
  </r>
  <r>
    <x v="8"/>
    <s v="1772"/>
    <n v="133"/>
    <s v="Students - Lump Sum"/>
    <x v="0"/>
    <x v="5"/>
    <n v="10920"/>
  </r>
  <r>
    <x v="8"/>
    <s v="1772"/>
    <n v="144"/>
    <s v="Students - Lump Sum"/>
    <x v="0"/>
    <x v="5"/>
    <n v="24301"/>
  </r>
  <r>
    <x v="8"/>
    <s v="1772"/>
    <n v="144"/>
    <s v="Students - Lump Sum"/>
    <x v="0"/>
    <x v="5"/>
    <n v="1912"/>
  </r>
  <r>
    <x v="8"/>
    <s v="1772"/>
    <n v="144"/>
    <s v="Students - Lump Sum"/>
    <x v="0"/>
    <x v="5"/>
    <n v="1050"/>
  </r>
  <r>
    <x v="8"/>
    <s v="1772"/>
    <n v="144"/>
    <s v="Students - Lump Sum"/>
    <x v="0"/>
    <x v="5"/>
    <n v="-1633.32"/>
  </r>
  <r>
    <x v="1"/>
    <s v="1773"/>
    <n v="144"/>
    <s v="Students - Overtime"/>
    <x v="0"/>
    <x v="5"/>
    <n v="6"/>
  </r>
  <r>
    <x v="2"/>
    <s v="1773"/>
    <n v="144"/>
    <s v="Students - Overtime"/>
    <x v="0"/>
    <x v="5"/>
    <n v="65.81"/>
  </r>
  <r>
    <x v="2"/>
    <s v="1773"/>
    <n v="144"/>
    <s v="Students - Overtime"/>
    <x v="0"/>
    <x v="5"/>
    <n v="68.430000000000007"/>
  </r>
  <r>
    <x v="2"/>
    <s v="1773"/>
    <n v="144"/>
    <s v="Students - Overtime"/>
    <x v="0"/>
    <x v="5"/>
    <n v="52.34"/>
  </r>
  <r>
    <x v="2"/>
    <s v="1773"/>
    <n v="144"/>
    <s v="Students - Overtime"/>
    <x v="0"/>
    <x v="5"/>
    <n v="2.44"/>
  </r>
  <r>
    <x v="2"/>
    <s v="1773"/>
    <n v="144"/>
    <s v="Students - Overtime"/>
    <x v="0"/>
    <x v="5"/>
    <n v="161.78"/>
  </r>
  <r>
    <x v="9"/>
    <s v="1773"/>
    <n v="144"/>
    <s v="Students - Overtime"/>
    <x v="0"/>
    <x v="5"/>
    <n v="9"/>
  </r>
  <r>
    <x v="9"/>
    <s v="1773"/>
    <n v="144"/>
    <s v="Students - Overtime"/>
    <x v="0"/>
    <x v="5"/>
    <n v="90"/>
  </r>
  <r>
    <x v="11"/>
    <s v="1773"/>
    <n v="144"/>
    <s v="Students - Overtime"/>
    <x v="0"/>
    <x v="5"/>
    <n v="13.5"/>
  </r>
  <r>
    <x v="5"/>
    <s v="1773"/>
    <n v="133"/>
    <s v="Students - Overtime"/>
    <x v="0"/>
    <x v="5"/>
    <n v="82.5"/>
  </r>
  <r>
    <x v="5"/>
    <s v="1773"/>
    <n v="133"/>
    <s v="Students - Overtime"/>
    <x v="0"/>
    <x v="5"/>
    <n v="107.25"/>
  </r>
  <r>
    <x v="5"/>
    <s v="1773"/>
    <n v="144"/>
    <s v="Students - Overtime"/>
    <x v="0"/>
    <x v="5"/>
    <n v="191.25"/>
  </r>
  <r>
    <x v="8"/>
    <s v="1773"/>
    <n v="133"/>
    <s v="Students - Overtime"/>
    <x v="0"/>
    <x v="5"/>
    <n v="35.630000000000003"/>
  </r>
  <r>
    <x v="8"/>
    <s v="1773"/>
    <n v="133"/>
    <s v="Students - Overtime"/>
    <x v="0"/>
    <x v="5"/>
    <n v="107.25"/>
  </r>
  <r>
    <x v="0"/>
    <s v="1781"/>
    <n v="133"/>
    <s v="Work Study - Hourly"/>
    <x v="0"/>
    <x v="5"/>
    <n v="19.12"/>
  </r>
  <r>
    <x v="0"/>
    <s v="1781"/>
    <n v="133"/>
    <s v="Work Study - Hourly"/>
    <x v="0"/>
    <x v="5"/>
    <n v="1041.56"/>
  </r>
  <r>
    <x v="0"/>
    <s v="1781"/>
    <n v="133"/>
    <s v="Work Study - Hourly"/>
    <x v="0"/>
    <x v="5"/>
    <n v="128.9"/>
  </r>
  <r>
    <x v="0"/>
    <s v="1781"/>
    <n v="133"/>
    <s v="Work Study - Hourly"/>
    <x v="0"/>
    <x v="5"/>
    <n v="427.73"/>
  </r>
  <r>
    <x v="0"/>
    <s v="1781"/>
    <n v="133"/>
    <s v="Work Study - Hourly"/>
    <x v="0"/>
    <x v="5"/>
    <n v="214.82"/>
  </r>
  <r>
    <x v="1"/>
    <s v="1781"/>
    <n v="144"/>
    <s v="Work Study - Hourly"/>
    <x v="0"/>
    <x v="5"/>
    <n v="17.96"/>
  </r>
  <r>
    <x v="1"/>
    <s v="1781"/>
    <n v="144"/>
    <s v="Work Study - Hourly"/>
    <x v="0"/>
    <x v="5"/>
    <n v="161.57"/>
  </r>
  <r>
    <x v="1"/>
    <s v="1781"/>
    <n v="144"/>
    <s v="Work Study - Hourly"/>
    <x v="0"/>
    <x v="5"/>
    <n v="159.84"/>
  </r>
  <r>
    <x v="1"/>
    <s v="1781"/>
    <n v="144"/>
    <s v="Work Study - Hourly"/>
    <x v="0"/>
    <x v="5"/>
    <n v="256.56"/>
  </r>
  <r>
    <x v="2"/>
    <s v="1781"/>
    <n v="133"/>
    <s v="Work Study - Hourly"/>
    <x v="0"/>
    <x v="5"/>
    <n v="24.97"/>
  </r>
  <r>
    <x v="2"/>
    <s v="1781"/>
    <n v="133"/>
    <s v="Work Study - Hourly"/>
    <x v="0"/>
    <x v="5"/>
    <n v="38.78"/>
  </r>
  <r>
    <x v="2"/>
    <s v="1781"/>
    <n v="144"/>
    <s v="Work Study - Hourly"/>
    <x v="0"/>
    <x v="5"/>
    <n v="379.07"/>
  </r>
  <r>
    <x v="2"/>
    <s v="1781"/>
    <n v="144"/>
    <s v="Work Study - Hourly"/>
    <x v="0"/>
    <x v="5"/>
    <n v="194.36"/>
  </r>
  <r>
    <x v="2"/>
    <s v="1781"/>
    <n v="144"/>
    <s v="Work Study - Hourly"/>
    <x v="0"/>
    <x v="5"/>
    <n v="254.83"/>
  </r>
  <r>
    <x v="3"/>
    <s v="1781"/>
    <n v="144"/>
    <s v="Work Study - Hourly"/>
    <x v="0"/>
    <x v="5"/>
    <n v="11"/>
  </r>
  <r>
    <x v="3"/>
    <s v="1781"/>
    <n v="144"/>
    <s v="Work Study - Hourly"/>
    <x v="0"/>
    <x v="5"/>
    <n v="238.2"/>
  </r>
  <r>
    <x v="3"/>
    <s v="1781"/>
    <n v="144"/>
    <s v="Work Study - Hourly"/>
    <x v="0"/>
    <x v="5"/>
    <n v="418.72"/>
  </r>
  <r>
    <x v="9"/>
    <s v="1781"/>
    <n v="133"/>
    <s v="Work Study - Hourly"/>
    <x v="0"/>
    <x v="5"/>
    <n v="155.99"/>
  </r>
  <r>
    <x v="9"/>
    <s v="1781"/>
    <n v="133"/>
    <s v="Work Study - Hourly"/>
    <x v="0"/>
    <x v="5"/>
    <n v="186.75"/>
  </r>
  <r>
    <x v="9"/>
    <s v="1781"/>
    <n v="144"/>
    <s v="Work Study - Hourly"/>
    <x v="0"/>
    <x v="5"/>
    <n v="18.75"/>
  </r>
  <r>
    <x v="9"/>
    <s v="1781"/>
    <n v="144"/>
    <s v="Work Study - Hourly"/>
    <x v="0"/>
    <x v="5"/>
    <n v="350.61"/>
  </r>
  <r>
    <x v="9"/>
    <s v="1781"/>
    <n v="144"/>
    <s v="Work Study - Hourly"/>
    <x v="0"/>
    <x v="5"/>
    <n v="516.49"/>
  </r>
  <r>
    <x v="9"/>
    <s v="1781"/>
    <n v="144"/>
    <s v="Work Study - Hourly"/>
    <x v="0"/>
    <x v="5"/>
    <n v="179.95"/>
  </r>
  <r>
    <x v="5"/>
    <s v="1781"/>
    <n v="144"/>
    <s v="Work Study - Hourly"/>
    <x v="0"/>
    <x v="5"/>
    <n v="-125.3"/>
  </r>
  <r>
    <x v="5"/>
    <s v="1781"/>
    <n v="144"/>
    <s v="Work Study - Hourly"/>
    <x v="0"/>
    <x v="5"/>
    <n v="110.3"/>
  </r>
  <r>
    <x v="6"/>
    <s v="1781"/>
    <n v="133"/>
    <s v="Work Study - Hourly"/>
    <x v="0"/>
    <x v="5"/>
    <n v="10"/>
  </r>
  <r>
    <x v="6"/>
    <s v="1781"/>
    <n v="133"/>
    <s v="Work Study - Hourly"/>
    <x v="0"/>
    <x v="5"/>
    <n v="26.25"/>
  </r>
  <r>
    <x v="6"/>
    <s v="1781"/>
    <n v="144"/>
    <s v="Work Study - Hourly"/>
    <x v="0"/>
    <x v="5"/>
    <n v="102.15"/>
  </r>
  <r>
    <x v="6"/>
    <s v="1781"/>
    <n v="144"/>
    <s v="Work Study - Hourly"/>
    <x v="0"/>
    <x v="5"/>
    <n v="11.3"/>
  </r>
  <r>
    <x v="8"/>
    <s v="1781"/>
    <n v="133"/>
    <s v="Work Study - Hourly"/>
    <x v="0"/>
    <x v="5"/>
    <n v="407.75"/>
  </r>
  <r>
    <x v="8"/>
    <s v="1781"/>
    <n v="133"/>
    <s v="Work Study - Hourly"/>
    <x v="0"/>
    <x v="5"/>
    <n v="145.5"/>
  </r>
  <r>
    <x v="8"/>
    <s v="1781"/>
    <n v="133"/>
    <s v="Work Study - Hourly"/>
    <x v="0"/>
    <x v="5"/>
    <n v="848.73"/>
  </r>
  <r>
    <x v="8"/>
    <s v="1781"/>
    <n v="133"/>
    <s v="Work Study - Hourly"/>
    <x v="0"/>
    <x v="5"/>
    <n v="202.75"/>
  </r>
  <r>
    <x v="8"/>
    <s v="1781"/>
    <n v="144"/>
    <s v="Work Study - Hourly"/>
    <x v="0"/>
    <x v="5"/>
    <n v="84.62"/>
  </r>
  <r>
    <x v="8"/>
    <s v="1781"/>
    <n v="144"/>
    <s v="Work Study - Hourly"/>
    <x v="0"/>
    <x v="5"/>
    <n v="127.75"/>
  </r>
  <r>
    <x v="8"/>
    <s v="1781"/>
    <n v="144"/>
    <s v="Work Study - Hourly"/>
    <x v="0"/>
    <x v="5"/>
    <n v="51.88"/>
  </r>
  <r>
    <x v="8"/>
    <s v="1781"/>
    <n v="144"/>
    <s v="Work Study - Hourly"/>
    <x v="0"/>
    <x v="5"/>
    <n v="96.75"/>
  </r>
  <r>
    <x v="0"/>
    <s v="1771"/>
    <n v="133"/>
    <s v="Students - Hourly"/>
    <x v="0"/>
    <x v="5"/>
    <n v="17775.63"/>
  </r>
  <r>
    <x v="0"/>
    <s v="1771"/>
    <n v="133"/>
    <s v="Students - Hourly"/>
    <x v="0"/>
    <x v="5"/>
    <n v="21091.02"/>
  </r>
  <r>
    <x v="0"/>
    <s v="1771"/>
    <n v="133"/>
    <s v="Students - Hourly"/>
    <x v="0"/>
    <x v="5"/>
    <n v="14664.22"/>
  </r>
  <r>
    <x v="0"/>
    <s v="1771"/>
    <n v="133"/>
    <s v="Students - Hourly"/>
    <x v="0"/>
    <x v="5"/>
    <n v="18808.28"/>
  </r>
  <r>
    <x v="0"/>
    <s v="1771"/>
    <n v="133"/>
    <s v="Students - Hourly"/>
    <x v="0"/>
    <x v="5"/>
    <n v="19919.97"/>
  </r>
  <r>
    <x v="0"/>
    <s v="1771"/>
    <n v="133"/>
    <s v="Students - Hourly"/>
    <x v="0"/>
    <x v="5"/>
    <n v="16078.27"/>
  </r>
  <r>
    <x v="0"/>
    <s v="1771"/>
    <n v="144"/>
    <s v="Students - Hourly"/>
    <x v="0"/>
    <x v="5"/>
    <n v="22568.27"/>
  </r>
  <r>
    <x v="0"/>
    <s v="1771"/>
    <n v="144"/>
    <s v="Students - Hourly"/>
    <x v="0"/>
    <x v="5"/>
    <n v="25114.54"/>
  </r>
  <r>
    <x v="0"/>
    <s v="1771"/>
    <n v="144"/>
    <s v="Students - Hourly"/>
    <x v="0"/>
    <x v="5"/>
    <n v="10117.52"/>
  </r>
  <r>
    <x v="0"/>
    <s v="1771"/>
    <n v="144"/>
    <s v="Students - Hourly"/>
    <x v="0"/>
    <x v="5"/>
    <n v="10626.62"/>
  </r>
  <r>
    <x v="0"/>
    <s v="1771"/>
    <n v="144"/>
    <s v="Students - Hourly"/>
    <x v="0"/>
    <x v="5"/>
    <n v="10688.36"/>
  </r>
  <r>
    <x v="0"/>
    <s v="1771"/>
    <n v="144"/>
    <s v="Students - Hourly"/>
    <x v="0"/>
    <x v="5"/>
    <n v="5498.25"/>
  </r>
  <r>
    <x v="0"/>
    <s v="1772"/>
    <n v="133"/>
    <s v="Students - Lump Sum"/>
    <x v="0"/>
    <x v="5"/>
    <n v="91249.8"/>
  </r>
  <r>
    <x v="0"/>
    <s v="1772"/>
    <n v="133"/>
    <s v="Students - Lump Sum"/>
    <x v="0"/>
    <x v="5"/>
    <n v="136874.48000000001"/>
  </r>
  <r>
    <x v="0"/>
    <s v="1772"/>
    <n v="133"/>
    <s v="Students - Lump Sum"/>
    <x v="0"/>
    <x v="5"/>
    <n v="91249.8"/>
  </r>
  <r>
    <x v="0"/>
    <s v="1772"/>
    <n v="133"/>
    <s v="Students - Lump Sum"/>
    <x v="0"/>
    <x v="5"/>
    <n v="91249.8"/>
  </r>
  <r>
    <x v="0"/>
    <s v="1772"/>
    <n v="133"/>
    <s v="Students - Lump Sum"/>
    <x v="0"/>
    <x v="5"/>
    <n v="38634.639999999999"/>
  </r>
  <r>
    <x v="0"/>
    <s v="1772"/>
    <n v="133"/>
    <s v="Students - Lump Sum"/>
    <x v="0"/>
    <x v="5"/>
    <n v="91249.8"/>
  </r>
  <r>
    <x v="0"/>
    <s v="1772"/>
    <n v="144"/>
    <s v="Students - Lump Sum"/>
    <x v="0"/>
    <x v="5"/>
    <n v="2532.9"/>
  </r>
  <r>
    <x v="0"/>
    <s v="1772"/>
    <n v="144"/>
    <s v="Students - Lump Sum"/>
    <x v="0"/>
    <x v="5"/>
    <n v="2532.9"/>
  </r>
  <r>
    <x v="0"/>
    <s v="1772"/>
    <n v="144"/>
    <s v="Students - Lump Sum"/>
    <x v="0"/>
    <x v="5"/>
    <n v="1977.34"/>
  </r>
  <r>
    <x v="0"/>
    <s v="1772"/>
    <n v="144"/>
    <s v="Students - Lump Sum"/>
    <x v="0"/>
    <x v="5"/>
    <n v="2532.9"/>
  </r>
  <r>
    <x v="0"/>
    <s v="1772"/>
    <n v="144"/>
    <s v="Students - Lump Sum"/>
    <x v="0"/>
    <x v="5"/>
    <n v="5489.15"/>
  </r>
  <r>
    <x v="0"/>
    <s v="1772"/>
    <n v="144"/>
    <s v="Students - Lump Sum"/>
    <x v="0"/>
    <x v="5"/>
    <n v="8126.02"/>
  </r>
  <r>
    <x v="0"/>
    <s v="1781"/>
    <n v="133"/>
    <s v="Work Study - Hourly"/>
    <x v="0"/>
    <x v="5"/>
    <n v="497.02"/>
  </r>
  <r>
    <x v="0"/>
    <s v="1781"/>
    <n v="133"/>
    <s v="Work Study - Hourly"/>
    <x v="0"/>
    <x v="5"/>
    <n v="340.08"/>
  </r>
  <r>
    <x v="0"/>
    <s v="1781"/>
    <n v="133"/>
    <s v="Work Study - Hourly"/>
    <x v="0"/>
    <x v="5"/>
    <n v="56.25"/>
  </r>
  <r>
    <x v="0"/>
    <s v="1781"/>
    <n v="133"/>
    <s v="Work Study - Hourly"/>
    <x v="0"/>
    <x v="5"/>
    <n v="435.81"/>
  </r>
  <r>
    <x v="0"/>
    <s v="1781"/>
    <n v="133"/>
    <s v="Work Study - Hourly"/>
    <x v="0"/>
    <x v="5"/>
    <n v="424.89"/>
  </r>
  <r>
    <x v="1"/>
    <s v="1771"/>
    <n v="133"/>
    <s v="Students - Hourly"/>
    <x v="0"/>
    <x v="5"/>
    <n v="1723.25"/>
  </r>
  <r>
    <x v="1"/>
    <s v="1771"/>
    <n v="133"/>
    <s v="Students - Hourly"/>
    <x v="0"/>
    <x v="5"/>
    <n v="3302"/>
  </r>
  <r>
    <x v="1"/>
    <s v="1771"/>
    <n v="133"/>
    <s v="Students - Hourly"/>
    <x v="0"/>
    <x v="5"/>
    <n v="2866"/>
  </r>
  <r>
    <x v="1"/>
    <s v="1771"/>
    <n v="133"/>
    <s v="Students - Hourly"/>
    <x v="0"/>
    <x v="5"/>
    <n v="8911.66"/>
  </r>
  <r>
    <x v="1"/>
    <s v="1771"/>
    <n v="133"/>
    <s v="Students - Hourly"/>
    <x v="0"/>
    <x v="5"/>
    <n v="3490.29"/>
  </r>
  <r>
    <x v="1"/>
    <s v="1771"/>
    <n v="133"/>
    <s v="Students - Hourly"/>
    <x v="0"/>
    <x v="5"/>
    <n v="-459"/>
  </r>
  <r>
    <x v="1"/>
    <s v="1771"/>
    <n v="144"/>
    <s v="Students - Hourly"/>
    <x v="0"/>
    <x v="5"/>
    <n v="6682.93"/>
  </r>
  <r>
    <x v="1"/>
    <s v="1771"/>
    <n v="144"/>
    <s v="Students - Hourly"/>
    <x v="0"/>
    <x v="5"/>
    <n v="8625.18"/>
  </r>
  <r>
    <x v="1"/>
    <s v="1771"/>
    <n v="144"/>
    <s v="Students - Hourly"/>
    <x v="0"/>
    <x v="5"/>
    <n v="6079.68"/>
  </r>
  <r>
    <x v="1"/>
    <s v="1771"/>
    <n v="144"/>
    <s v="Students - Hourly"/>
    <x v="0"/>
    <x v="5"/>
    <n v="9665.5499999999993"/>
  </r>
  <r>
    <x v="1"/>
    <s v="1771"/>
    <n v="144"/>
    <s v="Students - Hourly"/>
    <x v="0"/>
    <x v="5"/>
    <n v="15708.94"/>
  </r>
  <r>
    <x v="1"/>
    <s v="1771"/>
    <n v="144"/>
    <s v="Students - Hourly"/>
    <x v="0"/>
    <x v="5"/>
    <n v="19378.419999999998"/>
  </r>
  <r>
    <x v="1"/>
    <s v="1773"/>
    <n v="144"/>
    <s v="Students - Overtime"/>
    <x v="0"/>
    <x v="5"/>
    <n v="11.25"/>
  </r>
  <r>
    <x v="1"/>
    <s v="1773"/>
    <n v="144"/>
    <s v="Students - Overtime"/>
    <x v="0"/>
    <x v="5"/>
    <n v="72"/>
  </r>
  <r>
    <x v="1"/>
    <s v="1781"/>
    <n v="144"/>
    <s v="Work Study - Hourly"/>
    <x v="0"/>
    <x v="5"/>
    <n v="4.37"/>
  </r>
  <r>
    <x v="1"/>
    <s v="1781"/>
    <n v="144"/>
    <s v="Work Study - Hourly"/>
    <x v="0"/>
    <x v="5"/>
    <n v="90"/>
  </r>
  <r>
    <x v="1"/>
    <s v="1781"/>
    <n v="144"/>
    <s v="Work Study - Hourly"/>
    <x v="0"/>
    <x v="5"/>
    <n v="59.99"/>
  </r>
  <r>
    <x v="1"/>
    <s v="1781"/>
    <n v="144"/>
    <s v="Work Study - Hourly"/>
    <x v="0"/>
    <x v="5"/>
    <n v="89.49"/>
  </r>
  <r>
    <x v="1"/>
    <s v="1781"/>
    <n v="144"/>
    <s v="Work Study - Hourly"/>
    <x v="0"/>
    <x v="5"/>
    <n v="99.99"/>
  </r>
  <r>
    <x v="2"/>
    <s v="1771"/>
    <n v="133"/>
    <s v="Students - Hourly"/>
    <x v="0"/>
    <x v="5"/>
    <n v="794.14"/>
  </r>
  <r>
    <x v="2"/>
    <s v="1771"/>
    <n v="133"/>
    <s v="Students - Hourly"/>
    <x v="0"/>
    <x v="5"/>
    <n v="1331.89"/>
  </r>
  <r>
    <x v="2"/>
    <s v="1771"/>
    <n v="133"/>
    <s v="Students - Hourly"/>
    <x v="0"/>
    <x v="5"/>
    <n v="916.25"/>
  </r>
  <r>
    <x v="2"/>
    <s v="1771"/>
    <n v="133"/>
    <s v="Students - Hourly"/>
    <x v="0"/>
    <x v="5"/>
    <n v="1797.5"/>
  </r>
  <r>
    <x v="2"/>
    <s v="1771"/>
    <n v="133"/>
    <s v="Students - Hourly"/>
    <x v="0"/>
    <x v="5"/>
    <n v="1047.49"/>
  </r>
  <r>
    <x v="2"/>
    <s v="1771"/>
    <n v="133"/>
    <s v="Students - Hourly"/>
    <x v="0"/>
    <x v="5"/>
    <n v="1245.6300000000001"/>
  </r>
  <r>
    <x v="2"/>
    <s v="1771"/>
    <n v="144"/>
    <s v="Students - Hourly"/>
    <x v="0"/>
    <x v="5"/>
    <n v="13312.55"/>
  </r>
  <r>
    <x v="2"/>
    <s v="1771"/>
    <n v="144"/>
    <s v="Students - Hourly"/>
    <x v="0"/>
    <x v="5"/>
    <n v="-20.68"/>
  </r>
  <r>
    <x v="2"/>
    <s v="1771"/>
    <n v="144"/>
    <s v="Students - Hourly"/>
    <x v="0"/>
    <x v="5"/>
    <n v="9838"/>
  </r>
  <r>
    <x v="2"/>
    <s v="1771"/>
    <n v="144"/>
    <s v="Students - Hourly"/>
    <x v="0"/>
    <x v="5"/>
    <n v="11780.92"/>
  </r>
  <r>
    <x v="2"/>
    <s v="1771"/>
    <n v="144"/>
    <s v="Students - Hourly"/>
    <x v="0"/>
    <x v="5"/>
    <n v="12244.85"/>
  </r>
  <r>
    <x v="2"/>
    <s v="1771"/>
    <n v="144"/>
    <s v="Students - Hourly"/>
    <x v="0"/>
    <x v="5"/>
    <n v="20772.45"/>
  </r>
  <r>
    <x v="2"/>
    <s v="1771"/>
    <n v="144"/>
    <s v="Students - Hourly"/>
    <x v="0"/>
    <x v="5"/>
    <n v="13963.79"/>
  </r>
  <r>
    <x v="2"/>
    <s v="1772"/>
    <n v="133"/>
    <s v="Students - Lump Sum"/>
    <x v="0"/>
    <x v="5"/>
    <n v="187.5"/>
  </r>
  <r>
    <x v="2"/>
    <s v="1772"/>
    <n v="133"/>
    <s v="Students - Lump Sum"/>
    <x v="0"/>
    <x v="5"/>
    <n v="125"/>
  </r>
  <r>
    <x v="2"/>
    <s v="1772"/>
    <n v="133"/>
    <s v="Students - Lump Sum"/>
    <x v="0"/>
    <x v="5"/>
    <n v="125"/>
  </r>
  <r>
    <x v="2"/>
    <s v="1772"/>
    <n v="133"/>
    <s v="Students - Lump Sum"/>
    <x v="0"/>
    <x v="5"/>
    <n v="125"/>
  </r>
  <r>
    <x v="2"/>
    <s v="1772"/>
    <n v="133"/>
    <s v="Students - Lump Sum"/>
    <x v="0"/>
    <x v="5"/>
    <n v="125"/>
  </r>
  <r>
    <x v="2"/>
    <s v="1773"/>
    <n v="133"/>
    <s v="Students - Overtime"/>
    <x v="0"/>
    <x v="5"/>
    <n v="7.5"/>
  </r>
  <r>
    <x v="2"/>
    <s v="1773"/>
    <n v="133"/>
    <s v="Students - Overtime"/>
    <x v="0"/>
    <x v="5"/>
    <n v="22.5"/>
  </r>
  <r>
    <x v="2"/>
    <s v="1773"/>
    <n v="144"/>
    <s v="Students - Overtime"/>
    <x v="0"/>
    <x v="5"/>
    <n v="111.43"/>
  </r>
  <r>
    <x v="2"/>
    <s v="1773"/>
    <n v="144"/>
    <s v="Students - Overtime"/>
    <x v="0"/>
    <x v="5"/>
    <n v="16.88"/>
  </r>
  <r>
    <x v="2"/>
    <s v="1773"/>
    <n v="144"/>
    <s v="Students - Overtime"/>
    <x v="0"/>
    <x v="5"/>
    <n v="6.27"/>
  </r>
  <r>
    <x v="2"/>
    <s v="1781"/>
    <n v="144"/>
    <s v="Work Study - Hourly"/>
    <x v="0"/>
    <x v="5"/>
    <n v="87.79"/>
  </r>
  <r>
    <x v="2"/>
    <s v="1781"/>
    <n v="144"/>
    <s v="Work Study - Hourly"/>
    <x v="0"/>
    <x v="5"/>
    <n v="-545.28"/>
  </r>
  <r>
    <x v="2"/>
    <s v="1781"/>
    <n v="144"/>
    <s v="Work Study - Hourly"/>
    <x v="0"/>
    <x v="5"/>
    <n v="188.61"/>
  </r>
  <r>
    <x v="2"/>
    <s v="1781"/>
    <n v="144"/>
    <s v="Work Study - Hourly"/>
    <x v="0"/>
    <x v="5"/>
    <n v="39.15"/>
  </r>
  <r>
    <x v="2"/>
    <s v="1781"/>
    <n v="144"/>
    <s v="Work Study - Hourly"/>
    <x v="0"/>
    <x v="5"/>
    <n v="46.48"/>
  </r>
  <r>
    <x v="2"/>
    <s v="1781"/>
    <n v="144"/>
    <s v="Work Study - Hourly"/>
    <x v="0"/>
    <x v="5"/>
    <n v="204.97"/>
  </r>
  <r>
    <x v="2"/>
    <s v="1781"/>
    <n v="144"/>
    <s v="Work Study - Hourly"/>
    <x v="0"/>
    <x v="5"/>
    <n v="-82.73"/>
  </r>
  <r>
    <x v="10"/>
    <s v="1771"/>
    <n v="133"/>
    <s v="Students - Hourly"/>
    <x v="0"/>
    <x v="5"/>
    <n v="3144"/>
  </r>
  <r>
    <x v="10"/>
    <s v="1771"/>
    <n v="133"/>
    <s v="Students - Hourly"/>
    <x v="0"/>
    <x v="5"/>
    <n v="507.92"/>
  </r>
  <r>
    <x v="10"/>
    <s v="1771"/>
    <n v="133"/>
    <s v="Students - Hourly"/>
    <x v="0"/>
    <x v="5"/>
    <n v="1705.14"/>
  </r>
  <r>
    <x v="10"/>
    <s v="1771"/>
    <n v="133"/>
    <s v="Students - Hourly"/>
    <x v="0"/>
    <x v="5"/>
    <n v="488"/>
  </r>
  <r>
    <x v="10"/>
    <s v="1771"/>
    <n v="133"/>
    <s v="Students - Hourly"/>
    <x v="0"/>
    <x v="5"/>
    <n v="1270.8800000000001"/>
  </r>
  <r>
    <x v="10"/>
    <s v="1771"/>
    <n v="133"/>
    <s v="Students - Hourly"/>
    <x v="0"/>
    <x v="5"/>
    <n v="1477.86"/>
  </r>
  <r>
    <x v="10"/>
    <s v="1771"/>
    <n v="144"/>
    <s v="Students - Hourly"/>
    <x v="0"/>
    <x v="5"/>
    <n v="4280.5"/>
  </r>
  <r>
    <x v="10"/>
    <s v="1771"/>
    <n v="144"/>
    <s v="Students - Hourly"/>
    <x v="0"/>
    <x v="5"/>
    <n v="4889"/>
  </r>
  <r>
    <x v="10"/>
    <s v="1771"/>
    <n v="144"/>
    <s v="Students - Hourly"/>
    <x v="0"/>
    <x v="5"/>
    <n v="3459.25"/>
  </r>
  <r>
    <x v="10"/>
    <s v="1771"/>
    <n v="144"/>
    <s v="Students - Hourly"/>
    <x v="0"/>
    <x v="5"/>
    <n v="13618.71"/>
  </r>
  <r>
    <x v="10"/>
    <s v="1771"/>
    <n v="144"/>
    <s v="Students - Hourly"/>
    <x v="0"/>
    <x v="5"/>
    <n v="21868.04"/>
  </r>
  <r>
    <x v="10"/>
    <s v="1771"/>
    <n v="144"/>
    <s v="Students - Hourly"/>
    <x v="0"/>
    <x v="5"/>
    <n v="2380.0100000000002"/>
  </r>
  <r>
    <x v="10"/>
    <s v="1772"/>
    <n v="133"/>
    <s v="Students - Lump Sum"/>
    <x v="0"/>
    <x v="5"/>
    <n v="24250"/>
  </r>
  <r>
    <x v="10"/>
    <s v="1772"/>
    <n v="133"/>
    <s v="Students - Lump Sum"/>
    <x v="0"/>
    <x v="5"/>
    <n v="12250"/>
  </r>
  <r>
    <x v="10"/>
    <s v="1772"/>
    <n v="144"/>
    <s v="Students - Lump Sum"/>
    <x v="0"/>
    <x v="5"/>
    <n v="16037.5"/>
  </r>
  <r>
    <x v="10"/>
    <s v="1772"/>
    <n v="144"/>
    <s v="Students - Lump Sum"/>
    <x v="0"/>
    <x v="5"/>
    <n v="16500"/>
  </r>
  <r>
    <x v="10"/>
    <s v="1772"/>
    <n v="144"/>
    <s v="Students - Lump Sum"/>
    <x v="0"/>
    <x v="5"/>
    <n v="5625"/>
  </r>
  <r>
    <x v="10"/>
    <s v="1772"/>
    <n v="144"/>
    <s v="Students - Lump Sum"/>
    <x v="0"/>
    <x v="5"/>
    <n v="8437.5"/>
  </r>
  <r>
    <x v="10"/>
    <s v="1773"/>
    <n v="144"/>
    <s v="Students - Overtime"/>
    <x v="0"/>
    <x v="5"/>
    <n v="65.63"/>
  </r>
  <r>
    <x v="10"/>
    <s v="1773"/>
    <n v="144"/>
    <s v="Students - Overtime"/>
    <x v="0"/>
    <x v="5"/>
    <n v="95.63"/>
  </r>
  <r>
    <x v="10"/>
    <s v="1781"/>
    <n v="144"/>
    <s v="Work Study - Hourly"/>
    <x v="0"/>
    <x v="5"/>
    <n v="2249"/>
  </r>
  <r>
    <x v="3"/>
    <s v="1771"/>
    <n v="133"/>
    <s v="Students - Hourly"/>
    <x v="0"/>
    <x v="5"/>
    <n v="682.5"/>
  </r>
  <r>
    <x v="3"/>
    <s v="1771"/>
    <n v="133"/>
    <s v="Students - Hourly"/>
    <x v="0"/>
    <x v="5"/>
    <n v="111"/>
  </r>
  <r>
    <x v="3"/>
    <s v="1771"/>
    <n v="133"/>
    <s v="Students - Hourly"/>
    <x v="0"/>
    <x v="5"/>
    <n v="1912.5"/>
  </r>
  <r>
    <x v="3"/>
    <s v="1771"/>
    <n v="133"/>
    <s v="Students - Hourly"/>
    <x v="0"/>
    <x v="5"/>
    <n v="1595"/>
  </r>
  <r>
    <x v="3"/>
    <s v="1771"/>
    <n v="133"/>
    <s v="Students - Hourly"/>
    <x v="0"/>
    <x v="5"/>
    <n v="1180"/>
  </r>
  <r>
    <x v="3"/>
    <s v="1771"/>
    <n v="144"/>
    <s v="Students - Hourly"/>
    <x v="0"/>
    <x v="5"/>
    <n v="606"/>
  </r>
  <r>
    <x v="3"/>
    <s v="1771"/>
    <n v="144"/>
    <s v="Students - Hourly"/>
    <x v="0"/>
    <x v="5"/>
    <n v="790"/>
  </r>
  <r>
    <x v="3"/>
    <s v="1771"/>
    <n v="144"/>
    <s v="Students - Hourly"/>
    <x v="0"/>
    <x v="5"/>
    <n v="911.5"/>
  </r>
  <r>
    <x v="3"/>
    <s v="1771"/>
    <n v="144"/>
    <s v="Students - Hourly"/>
    <x v="0"/>
    <x v="5"/>
    <n v="674.5"/>
  </r>
  <r>
    <x v="3"/>
    <s v="1771"/>
    <n v="144"/>
    <s v="Students - Hourly"/>
    <x v="0"/>
    <x v="5"/>
    <n v="2656.38"/>
  </r>
  <r>
    <x v="3"/>
    <s v="1771"/>
    <n v="144"/>
    <s v="Students - Hourly"/>
    <x v="0"/>
    <x v="5"/>
    <n v="1111.5"/>
  </r>
  <r>
    <x v="3"/>
    <s v="1772"/>
    <n v="133"/>
    <s v="Students - Lump Sum"/>
    <x v="0"/>
    <x v="5"/>
    <n v="500"/>
  </r>
  <r>
    <x v="3"/>
    <s v="1781"/>
    <n v="144"/>
    <s v="Work Study - Hourly"/>
    <x v="0"/>
    <x v="5"/>
    <n v="28.74"/>
  </r>
  <r>
    <x v="3"/>
    <s v="1781"/>
    <n v="144"/>
    <s v="Work Study - Hourly"/>
    <x v="0"/>
    <x v="5"/>
    <n v="15.62"/>
  </r>
  <r>
    <x v="3"/>
    <s v="1781"/>
    <n v="144"/>
    <s v="Work Study - Hourly"/>
    <x v="0"/>
    <x v="5"/>
    <n v="157.49"/>
  </r>
  <r>
    <x v="3"/>
    <s v="1781"/>
    <n v="144"/>
    <s v="Work Study - Hourly"/>
    <x v="0"/>
    <x v="5"/>
    <n v="96.86"/>
  </r>
  <r>
    <x v="9"/>
    <s v="1771"/>
    <n v="133"/>
    <s v="Students - Hourly"/>
    <x v="0"/>
    <x v="5"/>
    <n v="22.59"/>
  </r>
  <r>
    <x v="9"/>
    <s v="1771"/>
    <n v="133"/>
    <s v="Students - Hourly"/>
    <x v="0"/>
    <x v="5"/>
    <n v="139.15"/>
  </r>
  <r>
    <x v="9"/>
    <s v="1771"/>
    <n v="133"/>
    <s v="Students - Hourly"/>
    <x v="0"/>
    <x v="5"/>
    <n v="321"/>
  </r>
  <r>
    <x v="9"/>
    <s v="1771"/>
    <n v="133"/>
    <s v="Students - Hourly"/>
    <x v="0"/>
    <x v="5"/>
    <n v="3900"/>
  </r>
  <r>
    <x v="9"/>
    <s v="1771"/>
    <n v="133"/>
    <s v="Students - Hourly"/>
    <x v="0"/>
    <x v="5"/>
    <n v="399"/>
  </r>
  <r>
    <x v="9"/>
    <s v="1771"/>
    <n v="144"/>
    <s v="Students - Hourly"/>
    <x v="0"/>
    <x v="5"/>
    <n v="7920"/>
  </r>
  <r>
    <x v="9"/>
    <s v="1771"/>
    <n v="144"/>
    <s v="Students - Hourly"/>
    <x v="0"/>
    <x v="5"/>
    <n v="6339.78"/>
  </r>
  <r>
    <x v="9"/>
    <s v="1771"/>
    <n v="144"/>
    <s v="Students - Hourly"/>
    <x v="0"/>
    <x v="5"/>
    <n v="7368.95"/>
  </r>
  <r>
    <x v="9"/>
    <s v="1771"/>
    <n v="144"/>
    <s v="Students - Hourly"/>
    <x v="0"/>
    <x v="5"/>
    <n v="4753"/>
  </r>
  <r>
    <x v="9"/>
    <s v="1771"/>
    <n v="144"/>
    <s v="Students - Hourly"/>
    <x v="0"/>
    <x v="5"/>
    <n v="2127"/>
  </r>
  <r>
    <x v="9"/>
    <s v="1771"/>
    <n v="144"/>
    <s v="Students - Hourly"/>
    <x v="0"/>
    <x v="5"/>
    <n v="12052.96"/>
  </r>
  <r>
    <x v="9"/>
    <s v="1772"/>
    <n v="133"/>
    <s v="Students - Lump Sum"/>
    <x v="0"/>
    <x v="5"/>
    <n v="500"/>
  </r>
  <r>
    <x v="9"/>
    <s v="1772"/>
    <n v="133"/>
    <s v="Students - Lump Sum"/>
    <x v="0"/>
    <x v="5"/>
    <n v="250"/>
  </r>
  <r>
    <x v="9"/>
    <s v="1772"/>
    <n v="144"/>
    <s v="Students - Lump Sum"/>
    <x v="0"/>
    <x v="5"/>
    <n v="13574"/>
  </r>
  <r>
    <x v="9"/>
    <s v="1772"/>
    <n v="144"/>
    <s v="Students - Lump Sum"/>
    <x v="0"/>
    <x v="5"/>
    <n v="4760"/>
  </r>
  <r>
    <x v="9"/>
    <s v="1773"/>
    <n v="133"/>
    <s v="Students - Overtime"/>
    <x v="0"/>
    <x v="5"/>
    <n v="320.63"/>
  </r>
  <r>
    <x v="9"/>
    <s v="1773"/>
    <n v="144"/>
    <s v="Students - Overtime"/>
    <x v="0"/>
    <x v="5"/>
    <n v="9"/>
  </r>
  <r>
    <x v="9"/>
    <s v="1781"/>
    <n v="144"/>
    <s v="Work Study - Hourly"/>
    <x v="0"/>
    <x v="5"/>
    <n v="230.57"/>
  </r>
  <r>
    <x v="9"/>
    <s v="1781"/>
    <n v="144"/>
    <s v="Work Study - Hourly"/>
    <x v="0"/>
    <x v="5"/>
    <n v="225.2"/>
  </r>
  <r>
    <x v="9"/>
    <s v="1781"/>
    <n v="144"/>
    <s v="Work Study - Hourly"/>
    <x v="0"/>
    <x v="5"/>
    <n v="51.87"/>
  </r>
  <r>
    <x v="9"/>
    <s v="1781"/>
    <n v="144"/>
    <s v="Work Study - Hourly"/>
    <x v="0"/>
    <x v="5"/>
    <n v="156.82"/>
  </r>
  <r>
    <x v="9"/>
    <s v="1781"/>
    <n v="144"/>
    <s v="Work Study - Hourly"/>
    <x v="0"/>
    <x v="5"/>
    <n v="9"/>
  </r>
  <r>
    <x v="4"/>
    <s v="1771"/>
    <n v="133"/>
    <s v="Students - Hourly"/>
    <x v="0"/>
    <x v="5"/>
    <n v="203.25"/>
  </r>
  <r>
    <x v="4"/>
    <s v="1771"/>
    <n v="133"/>
    <s v="Students - Hourly"/>
    <x v="0"/>
    <x v="5"/>
    <n v="469.75"/>
  </r>
  <r>
    <x v="4"/>
    <s v="1771"/>
    <n v="133"/>
    <s v="Students - Hourly"/>
    <x v="0"/>
    <x v="5"/>
    <n v="564.25"/>
  </r>
  <r>
    <x v="4"/>
    <s v="1771"/>
    <n v="133"/>
    <s v="Students - Hourly"/>
    <x v="0"/>
    <x v="5"/>
    <n v="647"/>
  </r>
  <r>
    <x v="4"/>
    <s v="1771"/>
    <n v="133"/>
    <s v="Students - Hourly"/>
    <x v="0"/>
    <x v="5"/>
    <n v="151.25"/>
  </r>
  <r>
    <x v="4"/>
    <s v="1771"/>
    <n v="133"/>
    <s v="Students - Hourly"/>
    <x v="0"/>
    <x v="5"/>
    <n v="2010.25"/>
  </r>
  <r>
    <x v="4"/>
    <s v="1771"/>
    <n v="144"/>
    <s v="Students - Hourly"/>
    <x v="0"/>
    <x v="5"/>
    <n v="11411.26"/>
  </r>
  <r>
    <x v="4"/>
    <s v="1771"/>
    <n v="144"/>
    <s v="Students - Hourly"/>
    <x v="0"/>
    <x v="5"/>
    <n v="9221.84"/>
  </r>
  <r>
    <x v="4"/>
    <s v="1771"/>
    <n v="144"/>
    <s v="Students - Hourly"/>
    <x v="0"/>
    <x v="5"/>
    <n v="4089"/>
  </r>
  <r>
    <x v="4"/>
    <s v="1771"/>
    <n v="144"/>
    <s v="Students - Hourly"/>
    <x v="0"/>
    <x v="5"/>
    <n v="9330.5"/>
  </r>
  <r>
    <x v="4"/>
    <s v="1771"/>
    <n v="144"/>
    <s v="Students - Hourly"/>
    <x v="0"/>
    <x v="5"/>
    <n v="25709"/>
  </r>
  <r>
    <x v="4"/>
    <s v="1771"/>
    <n v="144"/>
    <s v="Students - Hourly"/>
    <x v="0"/>
    <x v="5"/>
    <n v="8551.57"/>
  </r>
  <r>
    <x v="4"/>
    <s v="1771"/>
    <n v="144"/>
    <s v="Students - Hourly"/>
    <x v="0"/>
    <x v="5"/>
    <n v="12311.57"/>
  </r>
  <r>
    <x v="4"/>
    <s v="1772"/>
    <n v="144"/>
    <s v="Students - Lump Sum"/>
    <x v="0"/>
    <x v="5"/>
    <n v="29925"/>
  </r>
  <r>
    <x v="11"/>
    <s v="1771"/>
    <n v="133"/>
    <s v="Students - Hourly"/>
    <x v="0"/>
    <x v="5"/>
    <n v="963"/>
  </r>
  <r>
    <x v="11"/>
    <s v="1771"/>
    <n v="133"/>
    <s v="Students - Hourly"/>
    <x v="0"/>
    <x v="5"/>
    <n v="4530.01"/>
  </r>
  <r>
    <x v="11"/>
    <s v="1771"/>
    <n v="133"/>
    <s v="Students - Hourly"/>
    <x v="0"/>
    <x v="5"/>
    <n v="4513.25"/>
  </r>
  <r>
    <x v="11"/>
    <s v="1771"/>
    <n v="133"/>
    <s v="Students - Hourly"/>
    <x v="0"/>
    <x v="5"/>
    <n v="2844.87"/>
  </r>
  <r>
    <x v="11"/>
    <s v="1771"/>
    <n v="133"/>
    <s v="Students - Hourly"/>
    <x v="0"/>
    <x v="5"/>
    <n v="543.88"/>
  </r>
  <r>
    <x v="11"/>
    <s v="1771"/>
    <n v="133"/>
    <s v="Students - Hourly"/>
    <x v="0"/>
    <x v="5"/>
    <n v="4093.38"/>
  </r>
  <r>
    <x v="11"/>
    <s v="1771"/>
    <n v="144"/>
    <s v="Students - Hourly"/>
    <x v="0"/>
    <x v="5"/>
    <n v="14281"/>
  </r>
  <r>
    <x v="11"/>
    <s v="1771"/>
    <n v="144"/>
    <s v="Students - Hourly"/>
    <x v="0"/>
    <x v="5"/>
    <n v="10174"/>
  </r>
  <r>
    <x v="11"/>
    <s v="1771"/>
    <n v="144"/>
    <s v="Students - Hourly"/>
    <x v="0"/>
    <x v="5"/>
    <n v="5955.5"/>
  </r>
  <r>
    <x v="11"/>
    <s v="1771"/>
    <n v="144"/>
    <s v="Students - Hourly"/>
    <x v="0"/>
    <x v="5"/>
    <n v="8218.25"/>
  </r>
  <r>
    <x v="11"/>
    <s v="1771"/>
    <n v="144"/>
    <s v="Students - Hourly"/>
    <x v="0"/>
    <x v="5"/>
    <n v="9013"/>
  </r>
  <r>
    <x v="11"/>
    <s v="1771"/>
    <n v="144"/>
    <s v="Students - Hourly"/>
    <x v="0"/>
    <x v="5"/>
    <n v="3606.5"/>
  </r>
  <r>
    <x v="11"/>
    <s v="1773"/>
    <n v="144"/>
    <s v="Students - Overtime"/>
    <x v="0"/>
    <x v="5"/>
    <n v="-13.5"/>
  </r>
  <r>
    <x v="5"/>
    <s v="1771"/>
    <n v="133"/>
    <s v="Students - Hourly"/>
    <x v="0"/>
    <x v="5"/>
    <n v="4337.71"/>
  </r>
  <r>
    <x v="5"/>
    <s v="1771"/>
    <n v="133"/>
    <s v="Students - Hourly"/>
    <x v="0"/>
    <x v="5"/>
    <n v="2630.04"/>
  </r>
  <r>
    <x v="5"/>
    <s v="1771"/>
    <n v="133"/>
    <s v="Students - Hourly"/>
    <x v="0"/>
    <x v="5"/>
    <n v="3502.07"/>
  </r>
  <r>
    <x v="5"/>
    <s v="1771"/>
    <n v="133"/>
    <s v="Students - Hourly"/>
    <x v="0"/>
    <x v="5"/>
    <n v="888"/>
  </r>
  <r>
    <x v="5"/>
    <s v="1771"/>
    <n v="133"/>
    <s v="Students - Hourly"/>
    <x v="0"/>
    <x v="5"/>
    <n v="5542.7"/>
  </r>
  <r>
    <x v="5"/>
    <s v="1771"/>
    <n v="133"/>
    <s v="Students - Hourly"/>
    <x v="0"/>
    <x v="5"/>
    <n v="4125.5200000000004"/>
  </r>
  <r>
    <x v="5"/>
    <s v="1771"/>
    <n v="133"/>
    <s v="Students - Hourly"/>
    <x v="0"/>
    <x v="5"/>
    <n v="38947.58"/>
  </r>
  <r>
    <x v="5"/>
    <s v="1771"/>
    <n v="144"/>
    <s v="Students - Hourly"/>
    <x v="0"/>
    <x v="5"/>
    <n v="37629.74"/>
  </r>
  <r>
    <x v="5"/>
    <s v="1771"/>
    <n v="144"/>
    <s v="Students - Hourly"/>
    <x v="0"/>
    <x v="5"/>
    <n v="8216.7199999999993"/>
  </r>
  <r>
    <x v="5"/>
    <s v="1771"/>
    <n v="144"/>
    <s v="Students - Hourly"/>
    <x v="0"/>
    <x v="5"/>
    <n v="3437.73"/>
  </r>
  <r>
    <x v="5"/>
    <s v="1771"/>
    <n v="144"/>
    <s v="Students - Hourly"/>
    <x v="0"/>
    <x v="5"/>
    <n v="14897.66"/>
  </r>
  <r>
    <x v="5"/>
    <s v="1771"/>
    <n v="144"/>
    <s v="Students - Hourly"/>
    <x v="0"/>
    <x v="5"/>
    <n v="1028.1300000000001"/>
  </r>
  <r>
    <x v="5"/>
    <s v="1771"/>
    <n v="144"/>
    <s v="Students - Hourly"/>
    <x v="0"/>
    <x v="5"/>
    <n v="44746.01"/>
  </r>
  <r>
    <x v="5"/>
    <s v="1771"/>
    <n v="144"/>
    <s v="Students - Hourly"/>
    <x v="0"/>
    <x v="5"/>
    <n v="12115.51"/>
  </r>
  <r>
    <x v="5"/>
    <s v="1772"/>
    <n v="133"/>
    <s v="Students - Lump Sum"/>
    <x v="0"/>
    <x v="5"/>
    <n v="400"/>
  </r>
  <r>
    <x v="5"/>
    <s v="1772"/>
    <n v="144"/>
    <s v="Students - Lump Sum"/>
    <x v="0"/>
    <x v="5"/>
    <n v="50"/>
  </r>
  <r>
    <x v="5"/>
    <s v="1772"/>
    <n v="144"/>
    <s v="Students - Lump Sum"/>
    <x v="0"/>
    <x v="5"/>
    <n v="300"/>
  </r>
  <r>
    <x v="5"/>
    <s v="1772"/>
    <n v="144"/>
    <s v="Students - Lump Sum"/>
    <x v="0"/>
    <x v="5"/>
    <n v="268.3"/>
  </r>
  <r>
    <x v="5"/>
    <s v="1773"/>
    <n v="133"/>
    <s v="Students - Overtime"/>
    <x v="0"/>
    <x v="5"/>
    <n v="145.5"/>
  </r>
  <r>
    <x v="5"/>
    <s v="1773"/>
    <n v="144"/>
    <s v="Students - Overtime"/>
    <x v="0"/>
    <x v="5"/>
    <n v="210"/>
  </r>
  <r>
    <x v="5"/>
    <s v="1773"/>
    <n v="144"/>
    <s v="Students - Overtime"/>
    <x v="0"/>
    <x v="5"/>
    <n v="543.75"/>
  </r>
  <r>
    <x v="5"/>
    <s v="1781"/>
    <n v="133"/>
    <s v="Work Study - Hourly"/>
    <x v="0"/>
    <x v="5"/>
    <n v="360"/>
  </r>
  <r>
    <x v="5"/>
    <s v="1781"/>
    <n v="133"/>
    <s v="Work Study - Hourly"/>
    <x v="0"/>
    <x v="5"/>
    <n v="-360"/>
  </r>
  <r>
    <x v="5"/>
    <s v="1781"/>
    <n v="144"/>
    <s v="Work Study - Hourly"/>
    <x v="0"/>
    <x v="5"/>
    <n v="-110.3"/>
  </r>
  <r>
    <x v="6"/>
    <s v="1771"/>
    <n v="133"/>
    <s v="Students - Hourly"/>
    <x v="0"/>
    <x v="5"/>
    <n v="85"/>
  </r>
  <r>
    <x v="6"/>
    <s v="1771"/>
    <n v="133"/>
    <s v="Students - Hourly"/>
    <x v="0"/>
    <x v="5"/>
    <n v="302.5"/>
  </r>
  <r>
    <x v="6"/>
    <s v="1771"/>
    <n v="133"/>
    <s v="Students - Hourly"/>
    <x v="0"/>
    <x v="5"/>
    <n v="75"/>
  </r>
  <r>
    <x v="6"/>
    <s v="1771"/>
    <n v="133"/>
    <s v="Students - Hourly"/>
    <x v="0"/>
    <x v="5"/>
    <n v="585"/>
  </r>
  <r>
    <x v="6"/>
    <s v="1771"/>
    <n v="133"/>
    <s v="Students - Hourly"/>
    <x v="0"/>
    <x v="5"/>
    <n v="732.5"/>
  </r>
  <r>
    <x v="6"/>
    <s v="1771"/>
    <n v="133"/>
    <s v="Students - Hourly"/>
    <x v="0"/>
    <x v="5"/>
    <n v="75"/>
  </r>
  <r>
    <x v="6"/>
    <s v="1771"/>
    <n v="144"/>
    <s v="Students - Hourly"/>
    <x v="0"/>
    <x v="5"/>
    <n v="2960.72"/>
  </r>
  <r>
    <x v="6"/>
    <s v="1771"/>
    <n v="144"/>
    <s v="Students - Hourly"/>
    <x v="0"/>
    <x v="5"/>
    <n v="1756.65"/>
  </r>
  <r>
    <x v="6"/>
    <s v="1771"/>
    <n v="144"/>
    <s v="Students - Hourly"/>
    <x v="0"/>
    <x v="5"/>
    <n v="5984.94"/>
  </r>
  <r>
    <x v="6"/>
    <s v="1771"/>
    <n v="144"/>
    <s v="Students - Hourly"/>
    <x v="0"/>
    <x v="5"/>
    <n v="2239.9899999999998"/>
  </r>
  <r>
    <x v="6"/>
    <s v="1771"/>
    <n v="144"/>
    <s v="Students - Hourly"/>
    <x v="0"/>
    <x v="5"/>
    <n v="1511.19"/>
  </r>
  <r>
    <x v="6"/>
    <s v="1771"/>
    <n v="144"/>
    <s v="Students - Hourly"/>
    <x v="0"/>
    <x v="5"/>
    <n v="3026.29"/>
  </r>
  <r>
    <x v="6"/>
    <s v="1781"/>
    <n v="133"/>
    <s v="Work Study - Hourly"/>
    <x v="0"/>
    <x v="5"/>
    <n v="127.3"/>
  </r>
  <r>
    <x v="6"/>
    <s v="1781"/>
    <n v="133"/>
    <s v="Work Study - Hourly"/>
    <x v="0"/>
    <x v="5"/>
    <n v="26.86"/>
  </r>
  <r>
    <x v="6"/>
    <s v="1781"/>
    <n v="133"/>
    <s v="Work Study - Hourly"/>
    <x v="0"/>
    <x v="5"/>
    <n v="80.150000000000006"/>
  </r>
  <r>
    <x v="6"/>
    <s v="1781"/>
    <n v="144"/>
    <s v="Work Study - Hourly"/>
    <x v="0"/>
    <x v="5"/>
    <n v="215.22"/>
  </r>
  <r>
    <x v="6"/>
    <s v="1781"/>
    <n v="144"/>
    <s v="Work Study - Hourly"/>
    <x v="0"/>
    <x v="5"/>
    <n v="147.32"/>
  </r>
  <r>
    <x v="6"/>
    <s v="1781"/>
    <n v="144"/>
    <s v="Work Study - Hourly"/>
    <x v="0"/>
    <x v="5"/>
    <n v="243.3"/>
  </r>
  <r>
    <x v="7"/>
    <s v="1771"/>
    <n v="144"/>
    <s v="Students - Hourly"/>
    <x v="0"/>
    <x v="5"/>
    <n v="115.5"/>
  </r>
  <r>
    <x v="7"/>
    <s v="1771"/>
    <n v="144"/>
    <s v="Students - Hourly"/>
    <x v="0"/>
    <x v="5"/>
    <n v="475.25"/>
  </r>
  <r>
    <x v="7"/>
    <s v="1771"/>
    <n v="144"/>
    <s v="Students - Hourly"/>
    <x v="0"/>
    <x v="5"/>
    <n v="299.75"/>
  </r>
  <r>
    <x v="7"/>
    <s v="1771"/>
    <n v="144"/>
    <s v="Students - Hourly"/>
    <x v="0"/>
    <x v="5"/>
    <n v="127.5"/>
  </r>
  <r>
    <x v="8"/>
    <s v="1771"/>
    <n v="133"/>
    <s v="Students - Hourly"/>
    <x v="0"/>
    <x v="5"/>
    <n v="6223.45"/>
  </r>
  <r>
    <x v="8"/>
    <s v="1771"/>
    <n v="133"/>
    <s v="Students - Hourly"/>
    <x v="0"/>
    <x v="5"/>
    <n v="2977.25"/>
  </r>
  <r>
    <x v="8"/>
    <s v="1771"/>
    <n v="133"/>
    <s v="Students - Hourly"/>
    <x v="0"/>
    <x v="5"/>
    <n v="8185.6"/>
  </r>
  <r>
    <x v="8"/>
    <s v="1771"/>
    <n v="133"/>
    <s v="Students - Hourly"/>
    <x v="0"/>
    <x v="5"/>
    <n v="11075.75"/>
  </r>
  <r>
    <x v="8"/>
    <s v="1771"/>
    <n v="133"/>
    <s v="Students - Hourly"/>
    <x v="0"/>
    <x v="5"/>
    <n v="5348.62"/>
  </r>
  <r>
    <x v="8"/>
    <s v="1771"/>
    <n v="133"/>
    <s v="Students - Hourly"/>
    <x v="0"/>
    <x v="5"/>
    <n v="9856.85"/>
  </r>
  <r>
    <x v="8"/>
    <s v="1771"/>
    <n v="144"/>
    <s v="Students - Hourly"/>
    <x v="0"/>
    <x v="5"/>
    <n v="16880.54"/>
  </r>
  <r>
    <x v="8"/>
    <s v="1771"/>
    <n v="144"/>
    <s v="Students - Hourly"/>
    <x v="0"/>
    <x v="5"/>
    <n v="12357.46"/>
  </r>
  <r>
    <x v="8"/>
    <s v="1771"/>
    <n v="144"/>
    <s v="Students - Hourly"/>
    <x v="0"/>
    <x v="5"/>
    <n v="12708.02"/>
  </r>
  <r>
    <x v="8"/>
    <s v="1771"/>
    <n v="144"/>
    <s v="Students - Hourly"/>
    <x v="0"/>
    <x v="5"/>
    <n v="15321.89"/>
  </r>
  <r>
    <x v="8"/>
    <s v="1771"/>
    <n v="144"/>
    <s v="Students - Hourly"/>
    <x v="0"/>
    <x v="5"/>
    <n v="9368"/>
  </r>
  <r>
    <x v="8"/>
    <s v="1771"/>
    <n v="144"/>
    <s v="Students - Hourly"/>
    <x v="0"/>
    <x v="5"/>
    <n v="18708.830000000002"/>
  </r>
  <r>
    <x v="8"/>
    <s v="1772"/>
    <n v="133"/>
    <s v="Students - Lump Sum"/>
    <x v="0"/>
    <x v="5"/>
    <n v="8482.5"/>
  </r>
  <r>
    <x v="8"/>
    <s v="1772"/>
    <n v="133"/>
    <s v="Students - Lump Sum"/>
    <x v="0"/>
    <x v="5"/>
    <n v="3120"/>
  </r>
  <r>
    <x v="8"/>
    <s v="1772"/>
    <n v="133"/>
    <s v="Students - Lump Sum"/>
    <x v="0"/>
    <x v="5"/>
    <n v="195"/>
  </r>
  <r>
    <x v="8"/>
    <s v="1772"/>
    <n v="144"/>
    <s v="Students - Lump Sum"/>
    <x v="0"/>
    <x v="5"/>
    <n v="4259"/>
  </r>
  <r>
    <x v="8"/>
    <s v="1773"/>
    <n v="133"/>
    <s v="Students - Overtime"/>
    <x v="0"/>
    <x v="5"/>
    <n v="27"/>
  </r>
  <r>
    <x v="8"/>
    <s v="1773"/>
    <n v="133"/>
    <s v="Students - Overtime"/>
    <x v="0"/>
    <x v="5"/>
    <n v="10.5"/>
  </r>
  <r>
    <x v="8"/>
    <s v="1773"/>
    <n v="144"/>
    <s v="Students - Overtime"/>
    <x v="0"/>
    <x v="5"/>
    <n v="66"/>
  </r>
  <r>
    <x v="8"/>
    <s v="1773"/>
    <n v="144"/>
    <s v="Students - Overtime"/>
    <x v="0"/>
    <x v="5"/>
    <n v="-66"/>
  </r>
  <r>
    <x v="8"/>
    <s v="1781"/>
    <n v="133"/>
    <s v="Work Study - Hourly"/>
    <x v="0"/>
    <x v="5"/>
    <n v="24.75"/>
  </r>
  <r>
    <x v="8"/>
    <s v="1781"/>
    <n v="144"/>
    <s v="Work Study - Hourly"/>
    <x v="0"/>
    <x v="5"/>
    <n v="105.37"/>
  </r>
  <r>
    <x v="8"/>
    <s v="1781"/>
    <n v="144"/>
    <s v="Work Study - Hourly"/>
    <x v="0"/>
    <x v="5"/>
    <n v="-466.37"/>
  </r>
  <r>
    <x v="1"/>
    <s v="1001"/>
    <n v="144"/>
    <s v="Faculty - Annual"/>
    <x v="0"/>
    <x v="6"/>
    <n v="1579.43"/>
  </r>
  <r>
    <x v="1"/>
    <s v="1001"/>
    <n v="144"/>
    <s v="Faculty - Annual"/>
    <x v="0"/>
    <x v="6"/>
    <n v="831.29"/>
  </r>
  <r>
    <x v="1"/>
    <s v="1001"/>
    <n v="144"/>
    <s v="Faculty - Annual"/>
    <x v="0"/>
    <x v="6"/>
    <n v="831.29"/>
  </r>
  <r>
    <x v="1"/>
    <s v="1001"/>
    <n v="144"/>
    <s v="Faculty - Annual"/>
    <x v="0"/>
    <x v="6"/>
    <n v="428.48"/>
  </r>
  <r>
    <x v="1"/>
    <s v="1001"/>
    <n v="144"/>
    <s v="Faculty - Annual"/>
    <x v="0"/>
    <x v="6"/>
    <n v="408.09"/>
  </r>
  <r>
    <x v="1"/>
    <s v="1001"/>
    <n v="144"/>
    <s v="Faculty - Annual"/>
    <x v="0"/>
    <x v="6"/>
    <n v="428.48"/>
  </r>
  <r>
    <x v="5"/>
    <s v="1001"/>
    <n v="144"/>
    <s v="Faculty - Annual"/>
    <x v="0"/>
    <x v="6"/>
    <n v="1962.94"/>
  </r>
  <r>
    <x v="5"/>
    <s v="1001"/>
    <n v="144"/>
    <s v="Faculty - Annual"/>
    <x v="0"/>
    <x v="6"/>
    <n v="1843.99"/>
  </r>
  <r>
    <x v="5"/>
    <s v="1001"/>
    <n v="144"/>
    <s v="Faculty - Annual"/>
    <x v="0"/>
    <x v="6"/>
    <n v="1754.77"/>
  </r>
  <r>
    <x v="5"/>
    <s v="1001"/>
    <n v="144"/>
    <s v="Faculty - Annual"/>
    <x v="0"/>
    <x v="6"/>
    <n v="202.21"/>
  </r>
  <r>
    <x v="5"/>
    <s v="1001"/>
    <n v="144"/>
    <s v="Faculty - Annual"/>
    <x v="0"/>
    <x v="6"/>
    <n v="1843.99"/>
  </r>
  <r>
    <x v="1"/>
    <s v="1002"/>
    <n v="133"/>
    <s v="Faculty - Academic"/>
    <x v="0"/>
    <x v="6"/>
    <n v="4474.6099999999997"/>
  </r>
  <r>
    <x v="1"/>
    <s v="1002"/>
    <n v="133"/>
    <s v="Faculty - Academic"/>
    <x v="0"/>
    <x v="6"/>
    <n v="4392.95"/>
  </r>
  <r>
    <x v="1"/>
    <s v="1002"/>
    <n v="133"/>
    <s v="Faculty - Academic"/>
    <x v="0"/>
    <x v="6"/>
    <n v="4336.51"/>
  </r>
  <r>
    <x v="1"/>
    <s v="1002"/>
    <n v="133"/>
    <s v="Faculty - Academic"/>
    <x v="0"/>
    <x v="6"/>
    <n v="4569.47"/>
  </r>
  <r>
    <x v="1"/>
    <s v="1002"/>
    <n v="144"/>
    <s v="Faculty - Academic"/>
    <x v="0"/>
    <x v="6"/>
    <n v="374.11"/>
  </r>
  <r>
    <x v="1"/>
    <s v="1002"/>
    <n v="144"/>
    <s v="Faculty - Academic"/>
    <x v="0"/>
    <x v="6"/>
    <n v="365.41"/>
  </r>
  <r>
    <x v="1"/>
    <s v="1002"/>
    <n v="144"/>
    <s v="Faculty - Academic"/>
    <x v="0"/>
    <x v="6"/>
    <n v="382.81"/>
  </r>
  <r>
    <x v="1"/>
    <s v="1002"/>
    <n v="144"/>
    <s v="Faculty - Academic"/>
    <x v="0"/>
    <x v="6"/>
    <n v="382.81"/>
  </r>
  <r>
    <x v="2"/>
    <s v="1002"/>
    <n v="133"/>
    <s v="Faculty - Academic"/>
    <x v="0"/>
    <x v="6"/>
    <n v="2945.88"/>
  </r>
  <r>
    <x v="2"/>
    <s v="1002"/>
    <n v="133"/>
    <s v="Faculty - Academic"/>
    <x v="0"/>
    <x v="6"/>
    <n v="1945.88"/>
  </r>
  <r>
    <x v="2"/>
    <s v="1002"/>
    <n v="133"/>
    <s v="Faculty - Academic"/>
    <x v="0"/>
    <x v="6"/>
    <n v="1945.88"/>
  </r>
  <r>
    <x v="2"/>
    <s v="1002"/>
    <n v="133"/>
    <s v="Faculty - Academic"/>
    <x v="0"/>
    <x v="6"/>
    <n v="1945.88"/>
  </r>
  <r>
    <x v="2"/>
    <s v="1002"/>
    <n v="144"/>
    <s v="Faculty - Academic"/>
    <x v="0"/>
    <x v="6"/>
    <n v="2742.2"/>
  </r>
  <r>
    <x v="2"/>
    <s v="1002"/>
    <n v="144"/>
    <s v="Faculty - Academic"/>
    <x v="0"/>
    <x v="6"/>
    <n v="2742.2"/>
  </r>
  <r>
    <x v="2"/>
    <s v="1002"/>
    <n v="144"/>
    <s v="Faculty - Academic"/>
    <x v="0"/>
    <x v="6"/>
    <n v="2742.2"/>
  </r>
  <r>
    <x v="10"/>
    <s v="1002"/>
    <n v="133"/>
    <s v="Faculty - Academic"/>
    <x v="0"/>
    <x v="6"/>
    <n v="3623.19"/>
  </r>
  <r>
    <x v="10"/>
    <s v="1002"/>
    <n v="133"/>
    <s v="Faculty - Academic"/>
    <x v="0"/>
    <x v="6"/>
    <n v="1972.91"/>
  </r>
  <r>
    <x v="10"/>
    <s v="1002"/>
    <n v="133"/>
    <s v="Faculty - Academic"/>
    <x v="0"/>
    <x v="6"/>
    <n v="1972.91"/>
  </r>
  <r>
    <x v="10"/>
    <s v="1002"/>
    <n v="133"/>
    <s v="Faculty - Academic"/>
    <x v="0"/>
    <x v="6"/>
    <n v="1972.91"/>
  </r>
  <r>
    <x v="10"/>
    <s v="1002"/>
    <n v="144"/>
    <s v="Faculty - Academic"/>
    <x v="0"/>
    <x v="6"/>
    <n v="4439.25"/>
  </r>
  <r>
    <x v="10"/>
    <s v="1002"/>
    <n v="144"/>
    <s v="Faculty - Academic"/>
    <x v="0"/>
    <x v="6"/>
    <n v="11816.46"/>
  </r>
  <r>
    <x v="10"/>
    <s v="1002"/>
    <n v="144"/>
    <s v="Faculty - Academic"/>
    <x v="0"/>
    <x v="6"/>
    <n v="11816.45"/>
  </r>
  <r>
    <x v="10"/>
    <s v="1002"/>
    <n v="144"/>
    <s v="Faculty - Academic"/>
    <x v="0"/>
    <x v="6"/>
    <n v="11816.46"/>
  </r>
  <r>
    <x v="9"/>
    <s v="1002"/>
    <n v="133"/>
    <s v="Faculty - Academic"/>
    <x v="0"/>
    <x v="6"/>
    <n v="4739.71"/>
  </r>
  <r>
    <x v="9"/>
    <s v="1002"/>
    <n v="133"/>
    <s v="Faculty - Academic"/>
    <x v="0"/>
    <x v="6"/>
    <n v="-498.42"/>
  </r>
  <r>
    <x v="4"/>
    <s v="1002"/>
    <n v="133"/>
    <s v="Faculty - Academic"/>
    <x v="0"/>
    <x v="6"/>
    <n v="3007.09"/>
  </r>
  <r>
    <x v="4"/>
    <s v="1002"/>
    <n v="144"/>
    <s v="Faculty - Academic"/>
    <x v="0"/>
    <x v="6"/>
    <n v="2178.69"/>
  </r>
  <r>
    <x v="4"/>
    <s v="1002"/>
    <n v="144"/>
    <s v="Faculty - Academic"/>
    <x v="0"/>
    <x v="6"/>
    <n v="2178.69"/>
  </r>
  <r>
    <x v="4"/>
    <s v="1002"/>
    <n v="144"/>
    <s v="Faculty - Academic"/>
    <x v="0"/>
    <x v="6"/>
    <n v="2178.69"/>
  </r>
  <r>
    <x v="4"/>
    <s v="1002"/>
    <n v="144"/>
    <s v="Faculty - Academic"/>
    <x v="0"/>
    <x v="6"/>
    <n v="2178.69"/>
  </r>
  <r>
    <x v="11"/>
    <s v="1002"/>
    <n v="133"/>
    <s v="Faculty - Academic"/>
    <x v="0"/>
    <x v="6"/>
    <n v="4932.46"/>
  </r>
  <r>
    <x v="11"/>
    <s v="1002"/>
    <n v="133"/>
    <s v="Faculty - Academic"/>
    <x v="0"/>
    <x v="6"/>
    <n v="4932.46"/>
  </r>
  <r>
    <x v="11"/>
    <s v="1002"/>
    <n v="133"/>
    <s v="Faculty - Academic"/>
    <x v="0"/>
    <x v="6"/>
    <n v="4932.45"/>
  </r>
  <r>
    <x v="11"/>
    <s v="1002"/>
    <n v="133"/>
    <s v="Faculty - Academic"/>
    <x v="0"/>
    <x v="6"/>
    <n v="4932.45"/>
  </r>
  <r>
    <x v="11"/>
    <s v="1002"/>
    <n v="144"/>
    <s v="Faculty - Academic"/>
    <x v="0"/>
    <x v="6"/>
    <n v="1308.67"/>
  </r>
  <r>
    <x v="11"/>
    <s v="1002"/>
    <n v="144"/>
    <s v="Faculty - Academic"/>
    <x v="0"/>
    <x v="6"/>
    <n v="3162.51"/>
  </r>
  <r>
    <x v="11"/>
    <s v="1002"/>
    <n v="144"/>
    <s v="Faculty - Academic"/>
    <x v="0"/>
    <x v="6"/>
    <n v="1308.68"/>
  </r>
  <r>
    <x v="11"/>
    <s v="1002"/>
    <n v="144"/>
    <s v="Faculty - Academic"/>
    <x v="0"/>
    <x v="6"/>
    <n v="3162.5"/>
  </r>
  <r>
    <x v="6"/>
    <s v="1002"/>
    <n v="133"/>
    <s v="Faculty - Academic"/>
    <x v="0"/>
    <x v="6"/>
    <n v="1709.34"/>
  </r>
  <r>
    <x v="8"/>
    <s v="1002"/>
    <n v="144"/>
    <s v="Faculty - Academic"/>
    <x v="0"/>
    <x v="6"/>
    <n v="13806.51"/>
  </r>
  <r>
    <x v="8"/>
    <s v="1002"/>
    <n v="144"/>
    <s v="Faculty - Academic"/>
    <x v="0"/>
    <x v="6"/>
    <n v="9710.1"/>
  </r>
  <r>
    <x v="8"/>
    <s v="1002"/>
    <n v="144"/>
    <s v="Faculty - Academic"/>
    <x v="0"/>
    <x v="6"/>
    <n v="-1755.7"/>
  </r>
  <r>
    <x v="8"/>
    <s v="1002"/>
    <n v="144"/>
    <s v="Faculty - Academic"/>
    <x v="0"/>
    <x v="6"/>
    <n v="28063.57"/>
  </r>
  <r>
    <x v="8"/>
    <s v="1002"/>
    <n v="144"/>
    <s v="Faculty - Academic"/>
    <x v="0"/>
    <x v="6"/>
    <n v="14657.87"/>
  </r>
  <r>
    <x v="0"/>
    <s v="1003"/>
    <n v="133"/>
    <s v="Faculty - Summer"/>
    <x v="0"/>
    <x v="6"/>
    <n v="23993.23"/>
  </r>
  <r>
    <x v="0"/>
    <s v="1003"/>
    <n v="133"/>
    <s v="Faculty - Summer"/>
    <x v="0"/>
    <x v="6"/>
    <n v="40027.279999999999"/>
  </r>
  <r>
    <x v="0"/>
    <s v="1003"/>
    <n v="144"/>
    <s v="Faculty - Summer"/>
    <x v="0"/>
    <x v="6"/>
    <n v="26526.41"/>
  </r>
  <r>
    <x v="0"/>
    <s v="1003"/>
    <n v="144"/>
    <s v="Faculty - Summer"/>
    <x v="0"/>
    <x v="6"/>
    <n v="38926.089999999997"/>
  </r>
  <r>
    <x v="1"/>
    <s v="1003"/>
    <n v="133"/>
    <s v="Faculty - Summer"/>
    <x v="0"/>
    <x v="6"/>
    <n v="15101.62"/>
  </r>
  <r>
    <x v="1"/>
    <s v="1003"/>
    <n v="133"/>
    <s v="Faculty - Summer"/>
    <x v="0"/>
    <x v="6"/>
    <n v="12832.01"/>
  </r>
  <r>
    <x v="1"/>
    <s v="1003"/>
    <n v="133"/>
    <s v="Faculty - Summer"/>
    <x v="0"/>
    <x v="6"/>
    <n v="200"/>
  </r>
  <r>
    <x v="1"/>
    <s v="1003"/>
    <n v="144"/>
    <s v="Faculty - Summer"/>
    <x v="0"/>
    <x v="6"/>
    <n v="13845.88"/>
  </r>
  <r>
    <x v="1"/>
    <s v="1003"/>
    <n v="144"/>
    <s v="Faculty - Summer"/>
    <x v="0"/>
    <x v="6"/>
    <n v="23533.07"/>
  </r>
  <r>
    <x v="2"/>
    <s v="1003"/>
    <n v="133"/>
    <s v="Faculty - Summer"/>
    <x v="0"/>
    <x v="6"/>
    <n v="1982.63"/>
  </r>
  <r>
    <x v="2"/>
    <s v="1003"/>
    <n v="133"/>
    <s v="Faculty - Summer"/>
    <x v="0"/>
    <x v="6"/>
    <n v="1749"/>
  </r>
  <r>
    <x v="2"/>
    <s v="1003"/>
    <n v="133"/>
    <s v="Faculty - Summer"/>
    <x v="0"/>
    <x v="6"/>
    <n v="4880.05"/>
  </r>
  <r>
    <x v="2"/>
    <s v="1003"/>
    <n v="133"/>
    <s v="Faculty - Summer"/>
    <x v="0"/>
    <x v="6"/>
    <n v="1999.99"/>
  </r>
  <r>
    <x v="2"/>
    <s v="1003"/>
    <n v="144"/>
    <s v="Faculty - Summer"/>
    <x v="0"/>
    <x v="6"/>
    <n v="70333.98"/>
  </r>
  <r>
    <x v="2"/>
    <s v="1003"/>
    <n v="144"/>
    <s v="Faculty - Summer"/>
    <x v="0"/>
    <x v="6"/>
    <n v="11000"/>
  </r>
  <r>
    <x v="2"/>
    <s v="1003"/>
    <n v="144"/>
    <s v="Faculty - Summer"/>
    <x v="0"/>
    <x v="6"/>
    <n v="77883.28"/>
  </r>
  <r>
    <x v="2"/>
    <s v="1003"/>
    <n v="144"/>
    <s v="Faculty - Summer"/>
    <x v="0"/>
    <x v="6"/>
    <n v="5500"/>
  </r>
  <r>
    <x v="10"/>
    <s v="1003"/>
    <n v="133"/>
    <s v="Faculty - Summer"/>
    <x v="0"/>
    <x v="6"/>
    <n v="9298.56"/>
  </r>
  <r>
    <x v="10"/>
    <s v="1003"/>
    <n v="133"/>
    <s v="Faculty - Summer"/>
    <x v="0"/>
    <x v="6"/>
    <n v="29591.99"/>
  </r>
  <r>
    <x v="10"/>
    <s v="1003"/>
    <n v="133"/>
    <s v="Faculty - Summer"/>
    <x v="0"/>
    <x v="6"/>
    <n v="26485.39"/>
  </r>
  <r>
    <x v="10"/>
    <s v="1003"/>
    <n v="133"/>
    <s v="Faculty - Summer"/>
    <x v="0"/>
    <x v="6"/>
    <n v="-7734.72"/>
  </r>
  <r>
    <x v="10"/>
    <s v="1003"/>
    <n v="144"/>
    <s v="Faculty - Summer"/>
    <x v="0"/>
    <x v="6"/>
    <n v="900"/>
  </r>
  <r>
    <x v="10"/>
    <s v="1003"/>
    <n v="144"/>
    <s v="Faculty - Summer"/>
    <x v="0"/>
    <x v="6"/>
    <n v="3760.72"/>
  </r>
  <r>
    <x v="10"/>
    <s v="1003"/>
    <n v="144"/>
    <s v="Faculty - Summer"/>
    <x v="0"/>
    <x v="6"/>
    <n v="18003.98"/>
  </r>
  <r>
    <x v="10"/>
    <s v="1003"/>
    <n v="144"/>
    <s v="Faculty - Summer"/>
    <x v="0"/>
    <x v="6"/>
    <n v="47679.4"/>
  </r>
  <r>
    <x v="3"/>
    <s v="1003"/>
    <n v="144"/>
    <s v="Faculty - Summer"/>
    <x v="0"/>
    <x v="6"/>
    <n v="6893.98"/>
  </r>
  <r>
    <x v="3"/>
    <s v="1003"/>
    <n v="144"/>
    <s v="Faculty - Summer"/>
    <x v="0"/>
    <x v="6"/>
    <n v="5695.02"/>
  </r>
  <r>
    <x v="9"/>
    <s v="1003"/>
    <n v="133"/>
    <s v="Faculty - Summer"/>
    <x v="0"/>
    <x v="6"/>
    <n v="30157.040000000001"/>
  </r>
  <r>
    <x v="9"/>
    <s v="1003"/>
    <n v="133"/>
    <s v="Faculty - Summer"/>
    <x v="0"/>
    <x v="6"/>
    <n v="6687.01"/>
  </r>
  <r>
    <x v="9"/>
    <s v="1003"/>
    <n v="133"/>
    <s v="Faculty - Summer"/>
    <x v="0"/>
    <x v="6"/>
    <n v="628.98"/>
  </r>
  <r>
    <x v="9"/>
    <s v="1003"/>
    <n v="144"/>
    <s v="Faculty - Summer"/>
    <x v="0"/>
    <x v="6"/>
    <n v="6216.97"/>
  </r>
  <r>
    <x v="9"/>
    <s v="1003"/>
    <n v="144"/>
    <s v="Faculty - Summer"/>
    <x v="0"/>
    <x v="6"/>
    <n v="-192.07"/>
  </r>
  <r>
    <x v="9"/>
    <s v="1003"/>
    <n v="144"/>
    <s v="Faculty - Summer"/>
    <x v="0"/>
    <x v="6"/>
    <n v="-1101.4000000000001"/>
  </r>
  <r>
    <x v="9"/>
    <s v="1003"/>
    <n v="144"/>
    <s v="Faculty - Summer"/>
    <x v="0"/>
    <x v="6"/>
    <n v="18741.990000000002"/>
  </r>
  <r>
    <x v="4"/>
    <s v="1003"/>
    <n v="133"/>
    <s v="Faculty - Summer"/>
    <x v="0"/>
    <x v="6"/>
    <n v="12900.02"/>
  </r>
  <r>
    <x v="4"/>
    <s v="1003"/>
    <n v="133"/>
    <s v="Faculty - Summer"/>
    <x v="0"/>
    <x v="6"/>
    <n v="3600"/>
  </r>
  <r>
    <x v="4"/>
    <s v="1003"/>
    <n v="133"/>
    <s v="Faculty - Summer"/>
    <x v="0"/>
    <x v="6"/>
    <n v="19566.52"/>
  </r>
  <r>
    <x v="4"/>
    <s v="1003"/>
    <n v="144"/>
    <s v="Faculty - Summer"/>
    <x v="0"/>
    <x v="6"/>
    <n v="54051.199999999997"/>
  </r>
  <r>
    <x v="4"/>
    <s v="1003"/>
    <n v="144"/>
    <s v="Faculty - Summer"/>
    <x v="0"/>
    <x v="6"/>
    <n v="45646.720000000001"/>
  </r>
  <r>
    <x v="4"/>
    <s v="1003"/>
    <n v="144"/>
    <s v="Faculty - Summer"/>
    <x v="0"/>
    <x v="6"/>
    <n v="32899.86"/>
  </r>
  <r>
    <x v="11"/>
    <s v="1003"/>
    <n v="133"/>
    <s v="Faculty - Summer"/>
    <x v="0"/>
    <x v="6"/>
    <n v="20415"/>
  </r>
  <r>
    <x v="11"/>
    <s v="1003"/>
    <n v="133"/>
    <s v="Faculty - Summer"/>
    <x v="0"/>
    <x v="6"/>
    <n v="25675.77"/>
  </r>
  <r>
    <x v="11"/>
    <s v="1003"/>
    <n v="144"/>
    <s v="Faculty - Summer"/>
    <x v="0"/>
    <x v="6"/>
    <n v="13072.73"/>
  </r>
  <r>
    <x v="11"/>
    <s v="1003"/>
    <n v="144"/>
    <s v="Faculty - Summer"/>
    <x v="0"/>
    <x v="6"/>
    <n v="15646.78"/>
  </r>
  <r>
    <x v="5"/>
    <s v="1003"/>
    <n v="133"/>
    <s v="Faculty - Summer"/>
    <x v="0"/>
    <x v="6"/>
    <n v="11183.29"/>
  </r>
  <r>
    <x v="5"/>
    <s v="1003"/>
    <n v="133"/>
    <s v="Faculty - Summer"/>
    <x v="0"/>
    <x v="6"/>
    <n v="13809"/>
  </r>
  <r>
    <x v="5"/>
    <s v="1003"/>
    <n v="133"/>
    <s v="Faculty - Summer"/>
    <x v="0"/>
    <x v="6"/>
    <n v="750"/>
  </r>
  <r>
    <x v="5"/>
    <s v="1003"/>
    <n v="144"/>
    <s v="Faculty - Summer"/>
    <x v="0"/>
    <x v="6"/>
    <n v="33692.89"/>
  </r>
  <r>
    <x v="5"/>
    <s v="1003"/>
    <n v="144"/>
    <s v="Faculty - Summer"/>
    <x v="0"/>
    <x v="6"/>
    <n v="19587"/>
  </r>
  <r>
    <x v="6"/>
    <s v="1003"/>
    <n v="133"/>
    <s v="Faculty - Summer"/>
    <x v="0"/>
    <x v="6"/>
    <n v="2500"/>
  </r>
  <r>
    <x v="6"/>
    <s v="1003"/>
    <n v="133"/>
    <s v="Faculty - Summer"/>
    <x v="0"/>
    <x v="6"/>
    <n v="12294"/>
  </r>
  <r>
    <x v="6"/>
    <s v="1003"/>
    <n v="133"/>
    <s v="Faculty - Summer"/>
    <x v="0"/>
    <x v="6"/>
    <n v="3000"/>
  </r>
  <r>
    <x v="6"/>
    <s v="1003"/>
    <n v="144"/>
    <s v="Faculty - Summer"/>
    <x v="0"/>
    <x v="6"/>
    <n v="2000"/>
  </r>
  <r>
    <x v="6"/>
    <s v="1003"/>
    <n v="144"/>
    <s v="Faculty - Summer"/>
    <x v="0"/>
    <x v="6"/>
    <n v="81000"/>
  </r>
  <r>
    <x v="8"/>
    <s v="1003"/>
    <n v="133"/>
    <s v="Faculty - Summer"/>
    <x v="0"/>
    <x v="6"/>
    <n v="16350"/>
  </r>
  <r>
    <x v="8"/>
    <s v="1003"/>
    <n v="133"/>
    <s v="Faculty - Summer"/>
    <x v="0"/>
    <x v="6"/>
    <n v="-900"/>
  </r>
  <r>
    <x v="8"/>
    <s v="1003"/>
    <n v="133"/>
    <s v="Faculty - Summer"/>
    <x v="0"/>
    <x v="6"/>
    <n v="3800"/>
  </r>
  <r>
    <x v="8"/>
    <s v="1003"/>
    <n v="133"/>
    <s v="Faculty - Summer"/>
    <x v="0"/>
    <x v="6"/>
    <n v="3600"/>
  </r>
  <r>
    <x v="8"/>
    <s v="1003"/>
    <n v="144"/>
    <s v="Faculty - Summer"/>
    <x v="0"/>
    <x v="6"/>
    <n v="3767.61"/>
  </r>
  <r>
    <x v="8"/>
    <s v="1003"/>
    <n v="144"/>
    <s v="Faculty - Summer"/>
    <x v="0"/>
    <x v="6"/>
    <n v="39510.699999999997"/>
  </r>
  <r>
    <x v="8"/>
    <s v="1003"/>
    <n v="144"/>
    <s v="Faculty - Summer"/>
    <x v="0"/>
    <x v="6"/>
    <n v="32678.560000000001"/>
  </r>
  <r>
    <x v="0"/>
    <s v="1005"/>
    <n v="133"/>
    <s v="Faculty - Lump Sum"/>
    <x v="0"/>
    <x v="6"/>
    <n v="2027"/>
  </r>
  <r>
    <x v="0"/>
    <s v="1005"/>
    <n v="133"/>
    <s v="Faculty - Lump Sum"/>
    <x v="0"/>
    <x v="6"/>
    <n v="4054"/>
  </r>
  <r>
    <x v="0"/>
    <s v="1005"/>
    <n v="133"/>
    <s v="Faculty - Lump Sum"/>
    <x v="0"/>
    <x v="6"/>
    <n v="2027"/>
  </r>
  <r>
    <x v="0"/>
    <s v="1005"/>
    <n v="144"/>
    <s v="Faculty - Lump Sum"/>
    <x v="0"/>
    <x v="6"/>
    <n v="1197.78"/>
  </r>
  <r>
    <x v="0"/>
    <s v="1005"/>
    <n v="144"/>
    <s v="Faculty - Lump Sum"/>
    <x v="0"/>
    <x v="6"/>
    <n v="150"/>
  </r>
  <r>
    <x v="0"/>
    <s v="1005"/>
    <n v="144"/>
    <s v="Faculty - Lump Sum"/>
    <x v="0"/>
    <x v="6"/>
    <n v="2245.56"/>
  </r>
  <r>
    <x v="0"/>
    <s v="1005"/>
    <n v="144"/>
    <s v="Faculty - Lump Sum"/>
    <x v="0"/>
    <x v="6"/>
    <n v="1197.78"/>
  </r>
  <r>
    <x v="1"/>
    <s v="1005"/>
    <n v="133"/>
    <s v="Faculty - Lump Sum"/>
    <x v="0"/>
    <x v="6"/>
    <n v="1472.96"/>
  </r>
  <r>
    <x v="1"/>
    <s v="1005"/>
    <n v="133"/>
    <s v="Faculty - Lump Sum"/>
    <x v="0"/>
    <x v="6"/>
    <n v="972.96"/>
  </r>
  <r>
    <x v="1"/>
    <s v="1005"/>
    <n v="133"/>
    <s v="Faculty - Lump Sum"/>
    <x v="0"/>
    <x v="6"/>
    <n v="1472.96"/>
  </r>
  <r>
    <x v="1"/>
    <s v="1005"/>
    <n v="133"/>
    <s v="Faculty - Lump Sum"/>
    <x v="0"/>
    <x v="6"/>
    <n v="972.96"/>
  </r>
  <r>
    <x v="1"/>
    <s v="1005"/>
    <n v="144"/>
    <s v="Faculty - Lump Sum"/>
    <x v="0"/>
    <x v="6"/>
    <n v="888.88"/>
  </r>
  <r>
    <x v="1"/>
    <s v="1005"/>
    <n v="144"/>
    <s v="Faculty - Lump Sum"/>
    <x v="0"/>
    <x v="6"/>
    <n v="-888.88"/>
  </r>
  <r>
    <x v="2"/>
    <s v="1005"/>
    <n v="133"/>
    <s v="Faculty - Lump Sum"/>
    <x v="0"/>
    <x v="6"/>
    <n v="4108"/>
  </r>
  <r>
    <x v="2"/>
    <s v="1005"/>
    <n v="133"/>
    <s v="Faculty - Lump Sum"/>
    <x v="0"/>
    <x v="6"/>
    <n v="2250"/>
  </r>
  <r>
    <x v="2"/>
    <s v="1005"/>
    <n v="133"/>
    <s v="Faculty - Lump Sum"/>
    <x v="0"/>
    <x v="6"/>
    <n v="2000"/>
  </r>
  <r>
    <x v="2"/>
    <s v="1005"/>
    <n v="133"/>
    <s v="Faculty - Lump Sum"/>
    <x v="0"/>
    <x v="6"/>
    <n v="8899.36"/>
  </r>
  <r>
    <x v="2"/>
    <s v="1005"/>
    <n v="133"/>
    <s v="Faculty - Lump Sum"/>
    <x v="0"/>
    <x v="6"/>
    <n v="1899.35"/>
  </r>
  <r>
    <x v="2"/>
    <s v="1005"/>
    <n v="144"/>
    <s v="Faculty - Lump Sum"/>
    <x v="0"/>
    <x v="6"/>
    <n v="11635.1"/>
  </r>
  <r>
    <x v="2"/>
    <s v="1005"/>
    <n v="144"/>
    <s v="Faculty - Lump Sum"/>
    <x v="0"/>
    <x v="6"/>
    <n v="6055.55"/>
  </r>
  <r>
    <x v="2"/>
    <s v="1005"/>
    <n v="144"/>
    <s v="Faculty - Lump Sum"/>
    <x v="0"/>
    <x v="6"/>
    <n v="15305.55"/>
  </r>
  <r>
    <x v="2"/>
    <s v="1005"/>
    <n v="144"/>
    <s v="Faculty - Lump Sum"/>
    <x v="0"/>
    <x v="6"/>
    <n v="4000"/>
  </r>
  <r>
    <x v="10"/>
    <s v="1005"/>
    <n v="133"/>
    <s v="Faculty - Lump Sum"/>
    <x v="0"/>
    <x v="6"/>
    <n v="900"/>
  </r>
  <r>
    <x v="3"/>
    <s v="1005"/>
    <n v="133"/>
    <s v="Faculty - Lump Sum"/>
    <x v="0"/>
    <x v="6"/>
    <n v="1041.67"/>
  </r>
  <r>
    <x v="3"/>
    <s v="1005"/>
    <n v="133"/>
    <s v="Faculty - Lump Sum"/>
    <x v="0"/>
    <x v="6"/>
    <n v="1916.68"/>
  </r>
  <r>
    <x v="3"/>
    <s v="1005"/>
    <n v="133"/>
    <s v="Faculty - Lump Sum"/>
    <x v="0"/>
    <x v="6"/>
    <n v="1041.67"/>
  </r>
  <r>
    <x v="3"/>
    <s v="1005"/>
    <n v="133"/>
    <s v="Faculty - Lump Sum"/>
    <x v="0"/>
    <x v="6"/>
    <n v="250"/>
  </r>
  <r>
    <x v="3"/>
    <s v="1005"/>
    <n v="133"/>
    <s v="Faculty - Lump Sum"/>
    <x v="0"/>
    <x v="6"/>
    <n v="1041.67"/>
  </r>
  <r>
    <x v="4"/>
    <s v="1005"/>
    <n v="133"/>
    <s v="Faculty - Lump Sum"/>
    <x v="0"/>
    <x v="6"/>
    <n v="1975"/>
  </r>
  <r>
    <x v="4"/>
    <s v="1005"/>
    <n v="133"/>
    <s v="Faculty - Lump Sum"/>
    <x v="0"/>
    <x v="6"/>
    <n v="2200"/>
  </r>
  <r>
    <x v="4"/>
    <s v="1005"/>
    <n v="133"/>
    <s v="Faculty - Lump Sum"/>
    <x v="0"/>
    <x v="6"/>
    <n v="1975"/>
  </r>
  <r>
    <x v="4"/>
    <s v="1005"/>
    <n v="133"/>
    <s v="Faculty - Lump Sum"/>
    <x v="0"/>
    <x v="6"/>
    <n v="1975"/>
  </r>
  <r>
    <x v="4"/>
    <s v="1005"/>
    <n v="144"/>
    <s v="Faculty - Lump Sum"/>
    <x v="0"/>
    <x v="6"/>
    <n v="797.02"/>
  </r>
  <r>
    <x v="11"/>
    <s v="1005"/>
    <n v="133"/>
    <s v="Faculty - Lump Sum"/>
    <x v="0"/>
    <x v="6"/>
    <n v="2258.56"/>
  </r>
  <r>
    <x v="11"/>
    <s v="1005"/>
    <n v="133"/>
    <s v="Faculty - Lump Sum"/>
    <x v="0"/>
    <x v="6"/>
    <n v="190.71"/>
  </r>
  <r>
    <x v="11"/>
    <s v="1005"/>
    <n v="133"/>
    <s v="Faculty - Lump Sum"/>
    <x v="0"/>
    <x v="6"/>
    <n v="750"/>
  </r>
  <r>
    <x v="11"/>
    <s v="1005"/>
    <n v="133"/>
    <s v="Faculty - Lump Sum"/>
    <x v="0"/>
    <x v="6"/>
    <n v="1576.41"/>
  </r>
  <r>
    <x v="5"/>
    <s v="1005"/>
    <n v="133"/>
    <s v="Faculty - Lump Sum"/>
    <x v="0"/>
    <x v="6"/>
    <n v="5183.09"/>
  </r>
  <r>
    <x v="5"/>
    <s v="1005"/>
    <n v="133"/>
    <s v="Faculty - Lump Sum"/>
    <x v="0"/>
    <x v="6"/>
    <n v="6225.38"/>
  </r>
  <r>
    <x v="5"/>
    <s v="1005"/>
    <n v="133"/>
    <s v="Faculty - Lump Sum"/>
    <x v="0"/>
    <x v="6"/>
    <n v="3476.73"/>
  </r>
  <r>
    <x v="5"/>
    <s v="1005"/>
    <n v="133"/>
    <s v="Faculty - Lump Sum"/>
    <x v="0"/>
    <x v="6"/>
    <n v="4208.71"/>
  </r>
  <r>
    <x v="5"/>
    <s v="1005"/>
    <n v="144"/>
    <s v="Faculty - Lump Sum"/>
    <x v="0"/>
    <x v="6"/>
    <n v="5485.71"/>
  </r>
  <r>
    <x v="5"/>
    <s v="1005"/>
    <n v="144"/>
    <s v="Faculty - Lump Sum"/>
    <x v="0"/>
    <x v="6"/>
    <n v="314.45999999999998"/>
  </r>
  <r>
    <x v="5"/>
    <s v="1005"/>
    <n v="144"/>
    <s v="Faculty - Lump Sum"/>
    <x v="0"/>
    <x v="6"/>
    <n v="1314.45"/>
  </r>
  <r>
    <x v="5"/>
    <s v="1005"/>
    <n v="144"/>
    <s v="Faculty - Lump Sum"/>
    <x v="0"/>
    <x v="6"/>
    <n v="3314.46"/>
  </r>
  <r>
    <x v="6"/>
    <s v="1005"/>
    <n v="133"/>
    <s v="Faculty - Lump Sum"/>
    <x v="0"/>
    <x v="6"/>
    <n v="2500"/>
  </r>
  <r>
    <x v="6"/>
    <s v="1005"/>
    <n v="144"/>
    <s v="Faculty - Lump Sum"/>
    <x v="0"/>
    <x v="6"/>
    <n v="3300"/>
  </r>
  <r>
    <x v="6"/>
    <s v="1005"/>
    <n v="144"/>
    <s v="Faculty - Lump Sum"/>
    <x v="0"/>
    <x v="6"/>
    <n v="-1053.6600000000001"/>
  </r>
  <r>
    <x v="6"/>
    <s v="1005"/>
    <n v="144"/>
    <s v="Faculty - Lump Sum"/>
    <x v="0"/>
    <x v="6"/>
    <n v="2666.69"/>
  </r>
  <r>
    <x v="6"/>
    <s v="1005"/>
    <n v="144"/>
    <s v="Faculty - Lump Sum"/>
    <x v="0"/>
    <x v="6"/>
    <n v="1666.63"/>
  </r>
  <r>
    <x v="6"/>
    <s v="1005"/>
    <n v="144"/>
    <s v="Faculty - Lump Sum"/>
    <x v="0"/>
    <x v="6"/>
    <n v="6032.67"/>
  </r>
  <r>
    <x v="8"/>
    <s v="1005"/>
    <n v="133"/>
    <s v="Faculty - Lump Sum"/>
    <x v="0"/>
    <x v="6"/>
    <n v="1297.5"/>
  </r>
  <r>
    <x v="8"/>
    <s v="1005"/>
    <n v="133"/>
    <s v="Faculty - Lump Sum"/>
    <x v="0"/>
    <x v="6"/>
    <n v="1500"/>
  </r>
  <r>
    <x v="8"/>
    <s v="1005"/>
    <n v="133"/>
    <s v="Faculty - Lump Sum"/>
    <x v="0"/>
    <x v="6"/>
    <n v="1500"/>
  </r>
  <r>
    <x v="8"/>
    <s v="1005"/>
    <n v="133"/>
    <s v="Faculty - Lump Sum"/>
    <x v="0"/>
    <x v="6"/>
    <n v="4500"/>
  </r>
  <r>
    <x v="8"/>
    <s v="1005"/>
    <n v="144"/>
    <s v="Faculty - Lump Sum"/>
    <x v="0"/>
    <x v="6"/>
    <n v="583.5"/>
  </r>
  <r>
    <x v="8"/>
    <s v="1005"/>
    <n v="144"/>
    <s v="Faculty - Lump Sum"/>
    <x v="0"/>
    <x v="6"/>
    <n v="1642.5"/>
  </r>
  <r>
    <x v="0"/>
    <s v="1051"/>
    <n v="133"/>
    <s v="Academic Staff - Annual"/>
    <x v="0"/>
    <x v="6"/>
    <n v="11789.14"/>
  </r>
  <r>
    <x v="0"/>
    <s v="1051"/>
    <n v="133"/>
    <s v="Academic Staff - Annual"/>
    <x v="0"/>
    <x v="6"/>
    <n v="4834.13"/>
  </r>
  <r>
    <x v="0"/>
    <s v="1051"/>
    <n v="133"/>
    <s v="Academic Staff - Annual"/>
    <x v="0"/>
    <x v="6"/>
    <n v="11789.14"/>
  </r>
  <r>
    <x v="0"/>
    <s v="1051"/>
    <n v="133"/>
    <s v="Academic Staff - Annual"/>
    <x v="0"/>
    <x v="6"/>
    <n v="11789.14"/>
  </r>
  <r>
    <x v="0"/>
    <s v="1051"/>
    <n v="133"/>
    <s v="Academic Staff - Annual"/>
    <x v="0"/>
    <x v="6"/>
    <n v="12713.22"/>
  </r>
  <r>
    <x v="0"/>
    <s v="1051"/>
    <n v="133"/>
    <s v="Academic Staff - Annual"/>
    <x v="0"/>
    <x v="6"/>
    <n v="9930.7999999999993"/>
  </r>
  <r>
    <x v="0"/>
    <s v="1051"/>
    <n v="144"/>
    <s v="Academic Staff - Annual"/>
    <x v="0"/>
    <x v="6"/>
    <n v="69596.429999999993"/>
  </r>
  <r>
    <x v="0"/>
    <s v="1051"/>
    <n v="144"/>
    <s v="Academic Staff - Annual"/>
    <x v="0"/>
    <x v="6"/>
    <n v="71957.06"/>
  </r>
  <r>
    <x v="0"/>
    <s v="1051"/>
    <n v="144"/>
    <s v="Academic Staff - Annual"/>
    <x v="0"/>
    <x v="6"/>
    <n v="69805.42"/>
  </r>
  <r>
    <x v="0"/>
    <s v="1051"/>
    <n v="144"/>
    <s v="Academic Staff - Annual"/>
    <x v="0"/>
    <x v="6"/>
    <n v="86824.13"/>
  </r>
  <r>
    <x v="0"/>
    <s v="1051"/>
    <n v="144"/>
    <s v="Academic Staff - Annual"/>
    <x v="0"/>
    <x v="6"/>
    <n v="107785.98"/>
  </r>
  <r>
    <x v="0"/>
    <s v="1051"/>
    <n v="144"/>
    <s v="Academic Staff - Annual"/>
    <x v="0"/>
    <x v="6"/>
    <n v="65452.32"/>
  </r>
  <r>
    <x v="1"/>
    <s v="1051"/>
    <n v="133"/>
    <s v="Academic Staff - Annual"/>
    <x v="0"/>
    <x v="6"/>
    <n v="35662.019999999997"/>
  </r>
  <r>
    <x v="1"/>
    <s v="1051"/>
    <n v="133"/>
    <s v="Academic Staff - Annual"/>
    <x v="0"/>
    <x v="6"/>
    <n v="38267.769999999997"/>
  </r>
  <r>
    <x v="1"/>
    <s v="1051"/>
    <n v="133"/>
    <s v="Academic Staff - Annual"/>
    <x v="0"/>
    <x v="6"/>
    <n v="34592.620000000003"/>
  </r>
  <r>
    <x v="1"/>
    <s v="1051"/>
    <n v="133"/>
    <s v="Academic Staff - Annual"/>
    <x v="0"/>
    <x v="6"/>
    <n v="35421.910000000003"/>
  </r>
  <r>
    <x v="1"/>
    <s v="1051"/>
    <n v="133"/>
    <s v="Academic Staff - Annual"/>
    <x v="0"/>
    <x v="6"/>
    <n v="34764.06"/>
  </r>
  <r>
    <x v="1"/>
    <s v="1051"/>
    <n v="133"/>
    <s v="Academic Staff - Annual"/>
    <x v="0"/>
    <x v="6"/>
    <n v="39478.1"/>
  </r>
  <r>
    <x v="1"/>
    <s v="1051"/>
    <n v="144"/>
    <s v="Academic Staff - Annual"/>
    <x v="0"/>
    <x v="6"/>
    <n v="58515.63"/>
  </r>
  <r>
    <x v="1"/>
    <s v="1051"/>
    <n v="144"/>
    <s v="Academic Staff - Annual"/>
    <x v="0"/>
    <x v="6"/>
    <n v="47468.68"/>
  </r>
  <r>
    <x v="1"/>
    <s v="1051"/>
    <n v="144"/>
    <s v="Academic Staff - Annual"/>
    <x v="0"/>
    <x v="6"/>
    <n v="45087.08"/>
  </r>
  <r>
    <x v="1"/>
    <s v="1051"/>
    <n v="144"/>
    <s v="Academic Staff - Annual"/>
    <x v="0"/>
    <x v="6"/>
    <n v="46045.81"/>
  </r>
  <r>
    <x v="1"/>
    <s v="1051"/>
    <n v="144"/>
    <s v="Academic Staff - Annual"/>
    <x v="0"/>
    <x v="6"/>
    <n v="45131.37"/>
  </r>
  <r>
    <x v="1"/>
    <s v="1051"/>
    <n v="144"/>
    <s v="Academic Staff - Annual"/>
    <x v="0"/>
    <x v="6"/>
    <n v="78471.12"/>
  </r>
  <r>
    <x v="2"/>
    <s v="1051"/>
    <n v="133"/>
    <s v="Academic Staff - Annual"/>
    <x v="0"/>
    <x v="6"/>
    <n v="23343.34"/>
  </r>
  <r>
    <x v="2"/>
    <s v="1051"/>
    <n v="133"/>
    <s v="Academic Staff - Annual"/>
    <x v="0"/>
    <x v="6"/>
    <n v="4939.5200000000004"/>
  </r>
  <r>
    <x v="2"/>
    <s v="1051"/>
    <n v="133"/>
    <s v="Academic Staff - Annual"/>
    <x v="0"/>
    <x v="6"/>
    <n v="25477.19"/>
  </r>
  <r>
    <x v="2"/>
    <s v="1051"/>
    <n v="133"/>
    <s v="Academic Staff - Annual"/>
    <x v="0"/>
    <x v="6"/>
    <n v="26544.58"/>
  </r>
  <r>
    <x v="2"/>
    <s v="1051"/>
    <n v="133"/>
    <s v="Academic Staff - Annual"/>
    <x v="0"/>
    <x v="6"/>
    <n v="26107.86"/>
  </r>
  <r>
    <x v="2"/>
    <s v="1051"/>
    <n v="133"/>
    <s v="Academic Staff - Annual"/>
    <x v="0"/>
    <x v="6"/>
    <n v="26646.9"/>
  </r>
  <r>
    <x v="2"/>
    <s v="1051"/>
    <n v="144"/>
    <s v="Academic Staff - Annual"/>
    <x v="0"/>
    <x v="6"/>
    <n v="49936.49"/>
  </r>
  <r>
    <x v="2"/>
    <s v="1051"/>
    <n v="144"/>
    <s v="Academic Staff - Annual"/>
    <x v="0"/>
    <x v="6"/>
    <n v="88928.58"/>
  </r>
  <r>
    <x v="2"/>
    <s v="1051"/>
    <n v="144"/>
    <s v="Academic Staff - Annual"/>
    <x v="0"/>
    <x v="6"/>
    <n v="94585.05"/>
  </r>
  <r>
    <x v="2"/>
    <s v="1051"/>
    <n v="144"/>
    <s v="Academic Staff - Annual"/>
    <x v="0"/>
    <x v="6"/>
    <n v="75148.2"/>
  </r>
  <r>
    <x v="2"/>
    <s v="1051"/>
    <n v="144"/>
    <s v="Academic Staff - Annual"/>
    <x v="0"/>
    <x v="6"/>
    <n v="57223.88"/>
  </r>
  <r>
    <x v="2"/>
    <s v="1051"/>
    <n v="144"/>
    <s v="Academic Staff - Annual"/>
    <x v="0"/>
    <x v="6"/>
    <n v="84260.45"/>
  </r>
  <r>
    <x v="10"/>
    <s v="1051"/>
    <n v="133"/>
    <s v="Academic Staff - Annual"/>
    <x v="0"/>
    <x v="6"/>
    <n v="38346.019999999997"/>
  </r>
  <r>
    <x v="10"/>
    <s v="1051"/>
    <n v="133"/>
    <s v="Academic Staff - Annual"/>
    <x v="0"/>
    <x v="6"/>
    <n v="112078.33"/>
  </r>
  <r>
    <x v="10"/>
    <s v="1051"/>
    <n v="133"/>
    <s v="Academic Staff - Annual"/>
    <x v="0"/>
    <x v="6"/>
    <n v="86620.83"/>
  </r>
  <r>
    <x v="10"/>
    <s v="1051"/>
    <n v="133"/>
    <s v="Academic Staff - Annual"/>
    <x v="0"/>
    <x v="6"/>
    <n v="30406.19"/>
  </r>
  <r>
    <x v="10"/>
    <s v="1051"/>
    <n v="133"/>
    <s v="Academic Staff - Annual"/>
    <x v="0"/>
    <x v="6"/>
    <n v="40444.43"/>
  </r>
  <r>
    <x v="10"/>
    <s v="1051"/>
    <n v="133"/>
    <s v="Academic Staff - Annual"/>
    <x v="0"/>
    <x v="6"/>
    <n v="-2023.35"/>
  </r>
  <r>
    <x v="10"/>
    <s v="1051"/>
    <n v="144"/>
    <s v="Academic Staff - Annual"/>
    <x v="0"/>
    <x v="6"/>
    <n v="138255.71"/>
  </r>
  <r>
    <x v="10"/>
    <s v="1051"/>
    <n v="144"/>
    <s v="Academic Staff - Annual"/>
    <x v="0"/>
    <x v="6"/>
    <n v="166420.96"/>
  </r>
  <r>
    <x v="10"/>
    <s v="1051"/>
    <n v="144"/>
    <s v="Academic Staff - Annual"/>
    <x v="0"/>
    <x v="6"/>
    <n v="125398.08"/>
  </r>
  <r>
    <x v="10"/>
    <s v="1051"/>
    <n v="144"/>
    <s v="Academic Staff - Annual"/>
    <x v="0"/>
    <x v="6"/>
    <n v="131624.20000000001"/>
  </r>
  <r>
    <x v="10"/>
    <s v="1051"/>
    <n v="144"/>
    <s v="Academic Staff - Annual"/>
    <x v="0"/>
    <x v="6"/>
    <n v="123632.57"/>
  </r>
  <r>
    <x v="10"/>
    <s v="1051"/>
    <n v="144"/>
    <s v="Academic Staff - Annual"/>
    <x v="0"/>
    <x v="6"/>
    <n v="111253.6"/>
  </r>
  <r>
    <x v="3"/>
    <s v="1051"/>
    <n v="133"/>
    <s v="Academic Staff - Annual"/>
    <x v="0"/>
    <x v="6"/>
    <n v="1422.64"/>
  </r>
  <r>
    <x v="3"/>
    <s v="1051"/>
    <n v="133"/>
    <s v="Academic Staff - Annual"/>
    <x v="0"/>
    <x v="6"/>
    <n v="9166.66"/>
  </r>
  <r>
    <x v="3"/>
    <s v="1051"/>
    <n v="133"/>
    <s v="Academic Staff - Annual"/>
    <x v="0"/>
    <x v="6"/>
    <n v="3333.34"/>
  </r>
  <r>
    <x v="3"/>
    <s v="1051"/>
    <n v="144"/>
    <s v="Academic Staff - Annual"/>
    <x v="0"/>
    <x v="6"/>
    <n v="14771.37"/>
  </r>
  <r>
    <x v="3"/>
    <s v="1051"/>
    <n v="144"/>
    <s v="Academic Staff - Annual"/>
    <x v="0"/>
    <x v="6"/>
    <n v="17788.79"/>
  </r>
  <r>
    <x v="3"/>
    <s v="1051"/>
    <n v="144"/>
    <s v="Academic Staff - Annual"/>
    <x v="0"/>
    <x v="6"/>
    <n v="33562.17"/>
  </r>
  <r>
    <x v="3"/>
    <s v="1051"/>
    <n v="144"/>
    <s v="Academic Staff - Annual"/>
    <x v="0"/>
    <x v="6"/>
    <n v="17021.900000000001"/>
  </r>
  <r>
    <x v="3"/>
    <s v="1051"/>
    <n v="144"/>
    <s v="Academic Staff - Annual"/>
    <x v="0"/>
    <x v="6"/>
    <n v="16789.830000000002"/>
  </r>
  <r>
    <x v="3"/>
    <s v="1051"/>
    <n v="144"/>
    <s v="Academic Staff - Annual"/>
    <x v="0"/>
    <x v="6"/>
    <n v="16743.82"/>
  </r>
  <r>
    <x v="9"/>
    <s v="1051"/>
    <n v="133"/>
    <s v="Academic Staff - Annual"/>
    <x v="0"/>
    <x v="6"/>
    <n v="4118"/>
  </r>
  <r>
    <x v="9"/>
    <s v="1051"/>
    <n v="133"/>
    <s v="Academic Staff - Annual"/>
    <x v="0"/>
    <x v="6"/>
    <n v="5218"/>
  </r>
  <r>
    <x v="9"/>
    <s v="1051"/>
    <n v="144"/>
    <s v="Academic Staff - Annual"/>
    <x v="0"/>
    <x v="6"/>
    <n v="24065.11"/>
  </r>
  <r>
    <x v="9"/>
    <s v="1051"/>
    <n v="144"/>
    <s v="Academic Staff - Annual"/>
    <x v="0"/>
    <x v="6"/>
    <n v="23041.47"/>
  </r>
  <r>
    <x v="9"/>
    <s v="1051"/>
    <n v="144"/>
    <s v="Academic Staff - Annual"/>
    <x v="0"/>
    <x v="6"/>
    <n v="19291.47"/>
  </r>
  <r>
    <x v="9"/>
    <s v="1051"/>
    <n v="144"/>
    <s v="Academic Staff - Annual"/>
    <x v="0"/>
    <x v="6"/>
    <n v="13483.21"/>
  </r>
  <r>
    <x v="9"/>
    <s v="1051"/>
    <n v="144"/>
    <s v="Academic Staff - Annual"/>
    <x v="0"/>
    <x v="6"/>
    <n v="22870.37"/>
  </r>
  <r>
    <x v="9"/>
    <s v="1051"/>
    <n v="144"/>
    <s v="Academic Staff - Annual"/>
    <x v="0"/>
    <x v="6"/>
    <n v="27825.96"/>
  </r>
  <r>
    <x v="4"/>
    <s v="1051"/>
    <n v="144"/>
    <s v="Academic Staff - Annual"/>
    <x v="0"/>
    <x v="6"/>
    <n v="40259.17"/>
  </r>
  <r>
    <x v="4"/>
    <s v="1051"/>
    <n v="144"/>
    <s v="Academic Staff - Annual"/>
    <x v="0"/>
    <x v="6"/>
    <n v="59164.09"/>
  </r>
  <r>
    <x v="4"/>
    <s v="1051"/>
    <n v="144"/>
    <s v="Academic Staff - Annual"/>
    <x v="0"/>
    <x v="6"/>
    <n v="36037.360000000001"/>
  </r>
  <r>
    <x v="4"/>
    <s v="1051"/>
    <n v="144"/>
    <s v="Academic Staff - Annual"/>
    <x v="0"/>
    <x v="6"/>
    <n v="50962.87"/>
  </r>
  <r>
    <x v="4"/>
    <s v="1051"/>
    <n v="144"/>
    <s v="Academic Staff - Annual"/>
    <x v="0"/>
    <x v="6"/>
    <n v="34285.879999999997"/>
  </r>
  <r>
    <x v="4"/>
    <s v="1051"/>
    <n v="144"/>
    <s v="Academic Staff - Annual"/>
    <x v="0"/>
    <x v="6"/>
    <n v="62490.61"/>
  </r>
  <r>
    <x v="11"/>
    <s v="1051"/>
    <n v="133"/>
    <s v="Academic Staff - Annual"/>
    <x v="0"/>
    <x v="6"/>
    <n v="5897.79"/>
  </r>
  <r>
    <x v="11"/>
    <s v="1051"/>
    <n v="133"/>
    <s v="Academic Staff - Annual"/>
    <x v="0"/>
    <x v="6"/>
    <n v="6277"/>
  </r>
  <r>
    <x v="11"/>
    <s v="1051"/>
    <n v="133"/>
    <s v="Academic Staff - Annual"/>
    <x v="0"/>
    <x v="6"/>
    <n v="8610.92"/>
  </r>
  <r>
    <x v="11"/>
    <s v="1051"/>
    <n v="133"/>
    <s v="Academic Staff - Annual"/>
    <x v="0"/>
    <x v="6"/>
    <n v="8024.12"/>
  </r>
  <r>
    <x v="11"/>
    <s v="1051"/>
    <n v="133"/>
    <s v="Academic Staff - Annual"/>
    <x v="0"/>
    <x v="6"/>
    <n v="5763.38"/>
  </r>
  <r>
    <x v="11"/>
    <s v="1051"/>
    <n v="133"/>
    <s v="Academic Staff - Annual"/>
    <x v="0"/>
    <x v="6"/>
    <n v="6405.54"/>
  </r>
  <r>
    <x v="11"/>
    <s v="1051"/>
    <n v="144"/>
    <s v="Academic Staff - Annual"/>
    <x v="0"/>
    <x v="6"/>
    <n v="118529.1"/>
  </r>
  <r>
    <x v="11"/>
    <s v="1051"/>
    <n v="144"/>
    <s v="Academic Staff - Annual"/>
    <x v="0"/>
    <x v="6"/>
    <n v="119918.86"/>
  </r>
  <r>
    <x v="11"/>
    <s v="1051"/>
    <n v="144"/>
    <s v="Academic Staff - Annual"/>
    <x v="0"/>
    <x v="6"/>
    <n v="122135.87"/>
  </r>
  <r>
    <x v="11"/>
    <s v="1051"/>
    <n v="144"/>
    <s v="Academic Staff - Annual"/>
    <x v="0"/>
    <x v="6"/>
    <n v="116125.69"/>
  </r>
  <r>
    <x v="11"/>
    <s v="1051"/>
    <n v="144"/>
    <s v="Academic Staff - Annual"/>
    <x v="0"/>
    <x v="6"/>
    <n v="126689.22"/>
  </r>
  <r>
    <x v="11"/>
    <s v="1051"/>
    <n v="144"/>
    <s v="Academic Staff - Annual"/>
    <x v="0"/>
    <x v="6"/>
    <n v="113082.39"/>
  </r>
  <r>
    <x v="5"/>
    <s v="1051"/>
    <n v="133"/>
    <s v="Academic Staff - Annual"/>
    <x v="0"/>
    <x v="6"/>
    <n v="89356.65"/>
  </r>
  <r>
    <x v="5"/>
    <s v="1051"/>
    <n v="133"/>
    <s v="Academic Staff - Annual"/>
    <x v="0"/>
    <x v="6"/>
    <n v="91741.1"/>
  </r>
  <r>
    <x v="5"/>
    <s v="1051"/>
    <n v="133"/>
    <s v="Academic Staff - Annual"/>
    <x v="0"/>
    <x v="6"/>
    <n v="91239.23"/>
  </r>
  <r>
    <x v="5"/>
    <s v="1051"/>
    <n v="133"/>
    <s v="Academic Staff - Annual"/>
    <x v="0"/>
    <x v="6"/>
    <n v="95045.23"/>
  </r>
  <r>
    <x v="5"/>
    <s v="1051"/>
    <n v="133"/>
    <s v="Academic Staff - Annual"/>
    <x v="0"/>
    <x v="6"/>
    <n v="83404.56"/>
  </r>
  <r>
    <x v="5"/>
    <s v="1051"/>
    <n v="133"/>
    <s v="Academic Staff - Annual"/>
    <x v="0"/>
    <x v="6"/>
    <n v="90796.78"/>
  </r>
  <r>
    <x v="5"/>
    <s v="1051"/>
    <n v="144"/>
    <s v="Academic Staff - Annual"/>
    <x v="0"/>
    <x v="6"/>
    <n v="65382.81"/>
  </r>
  <r>
    <x v="5"/>
    <s v="1051"/>
    <n v="144"/>
    <s v="Academic Staff - Annual"/>
    <x v="0"/>
    <x v="6"/>
    <n v="64572.54"/>
  </r>
  <r>
    <x v="5"/>
    <s v="1051"/>
    <n v="144"/>
    <s v="Academic Staff - Annual"/>
    <x v="0"/>
    <x v="6"/>
    <n v="53397.919999999998"/>
  </r>
  <r>
    <x v="5"/>
    <s v="1051"/>
    <n v="144"/>
    <s v="Academic Staff - Annual"/>
    <x v="0"/>
    <x v="6"/>
    <n v="43226.46"/>
  </r>
  <r>
    <x v="5"/>
    <s v="1051"/>
    <n v="144"/>
    <s v="Academic Staff - Annual"/>
    <x v="0"/>
    <x v="6"/>
    <n v="57508.72"/>
  </r>
  <r>
    <x v="5"/>
    <s v="1051"/>
    <n v="144"/>
    <s v="Academic Staff - Annual"/>
    <x v="0"/>
    <x v="6"/>
    <n v="52706.46"/>
  </r>
  <r>
    <x v="6"/>
    <s v="1051"/>
    <n v="133"/>
    <s v="Academic Staff - Annual"/>
    <x v="0"/>
    <x v="6"/>
    <n v="6890.02"/>
  </r>
  <r>
    <x v="6"/>
    <s v="1051"/>
    <n v="133"/>
    <s v="Academic Staff - Annual"/>
    <x v="0"/>
    <x v="6"/>
    <n v="3703.22"/>
  </r>
  <r>
    <x v="6"/>
    <s v="1051"/>
    <n v="133"/>
    <s v="Academic Staff - Annual"/>
    <x v="0"/>
    <x v="6"/>
    <n v="6823.73"/>
  </r>
  <r>
    <x v="6"/>
    <s v="1051"/>
    <n v="133"/>
    <s v="Academic Staff - Annual"/>
    <x v="0"/>
    <x v="6"/>
    <n v="3742.55"/>
  </r>
  <r>
    <x v="6"/>
    <s v="1051"/>
    <n v="133"/>
    <s v="Academic Staff - Annual"/>
    <x v="0"/>
    <x v="6"/>
    <n v="5132.38"/>
  </r>
  <r>
    <x v="6"/>
    <s v="1051"/>
    <n v="133"/>
    <s v="Academic Staff - Annual"/>
    <x v="0"/>
    <x v="6"/>
    <n v="13346.45"/>
  </r>
  <r>
    <x v="6"/>
    <s v="1051"/>
    <n v="144"/>
    <s v="Academic Staff - Annual"/>
    <x v="0"/>
    <x v="6"/>
    <n v="69817.119999999995"/>
  </r>
  <r>
    <x v="6"/>
    <s v="1051"/>
    <n v="144"/>
    <s v="Academic Staff - Annual"/>
    <x v="0"/>
    <x v="6"/>
    <n v="84446.07"/>
  </r>
  <r>
    <x v="6"/>
    <s v="1051"/>
    <n v="144"/>
    <s v="Academic Staff - Annual"/>
    <x v="0"/>
    <x v="6"/>
    <n v="87508.08"/>
  </r>
  <r>
    <x v="6"/>
    <s v="1051"/>
    <n v="144"/>
    <s v="Academic Staff - Annual"/>
    <x v="0"/>
    <x v="6"/>
    <n v="75201.55"/>
  </r>
  <r>
    <x v="6"/>
    <s v="1051"/>
    <n v="144"/>
    <s v="Academic Staff - Annual"/>
    <x v="0"/>
    <x v="6"/>
    <n v="69176.429999999993"/>
  </r>
  <r>
    <x v="6"/>
    <s v="1051"/>
    <n v="144"/>
    <s v="Academic Staff - Annual"/>
    <x v="0"/>
    <x v="6"/>
    <n v="80149.66"/>
  </r>
  <r>
    <x v="7"/>
    <s v="1051"/>
    <n v="133"/>
    <s v="Academic Staff - Annual"/>
    <x v="0"/>
    <x v="6"/>
    <n v="27912.89"/>
  </r>
  <r>
    <x v="7"/>
    <s v="1051"/>
    <n v="133"/>
    <s v="Academic Staff - Annual"/>
    <x v="0"/>
    <x v="6"/>
    <n v="25562.86"/>
  </r>
  <r>
    <x v="7"/>
    <s v="1051"/>
    <n v="133"/>
    <s v="Academic Staff - Annual"/>
    <x v="0"/>
    <x v="6"/>
    <n v="25156.36"/>
  </r>
  <r>
    <x v="7"/>
    <s v="1051"/>
    <n v="133"/>
    <s v="Academic Staff - Annual"/>
    <x v="0"/>
    <x v="6"/>
    <n v="25734.77"/>
  </r>
  <r>
    <x v="7"/>
    <s v="1051"/>
    <n v="133"/>
    <s v="Academic Staff - Annual"/>
    <x v="0"/>
    <x v="6"/>
    <n v="27347.74"/>
  </r>
  <r>
    <x v="7"/>
    <s v="1051"/>
    <n v="133"/>
    <s v="Academic Staff - Annual"/>
    <x v="0"/>
    <x v="6"/>
    <n v="38426.76"/>
  </r>
  <r>
    <x v="7"/>
    <s v="1051"/>
    <n v="144"/>
    <s v="Academic Staff - Annual"/>
    <x v="0"/>
    <x v="6"/>
    <n v="111074.8"/>
  </r>
  <r>
    <x v="7"/>
    <s v="1051"/>
    <n v="144"/>
    <s v="Academic Staff - Annual"/>
    <x v="0"/>
    <x v="6"/>
    <n v="110505.09"/>
  </r>
  <r>
    <x v="7"/>
    <s v="1051"/>
    <n v="144"/>
    <s v="Academic Staff - Annual"/>
    <x v="0"/>
    <x v="6"/>
    <n v="89092.33"/>
  </r>
  <r>
    <x v="7"/>
    <s v="1051"/>
    <n v="144"/>
    <s v="Academic Staff - Annual"/>
    <x v="0"/>
    <x v="6"/>
    <n v="107163.74"/>
  </r>
  <r>
    <x v="7"/>
    <s v="1051"/>
    <n v="144"/>
    <s v="Academic Staff - Annual"/>
    <x v="0"/>
    <x v="6"/>
    <n v="105440.5"/>
  </r>
  <r>
    <x v="7"/>
    <s v="1051"/>
    <n v="144"/>
    <s v="Academic Staff - Annual"/>
    <x v="0"/>
    <x v="6"/>
    <n v="96330.37"/>
  </r>
  <r>
    <x v="8"/>
    <s v="1051"/>
    <n v="133"/>
    <s v="Academic Staff - Annual"/>
    <x v="0"/>
    <x v="6"/>
    <n v="46979.17"/>
  </r>
  <r>
    <x v="8"/>
    <s v="1051"/>
    <n v="133"/>
    <s v="Academic Staff - Annual"/>
    <x v="0"/>
    <x v="6"/>
    <n v="37872.89"/>
  </r>
  <r>
    <x v="8"/>
    <s v="1051"/>
    <n v="133"/>
    <s v="Academic Staff - Annual"/>
    <x v="0"/>
    <x v="6"/>
    <n v="46172.08"/>
  </r>
  <r>
    <x v="8"/>
    <s v="1051"/>
    <n v="133"/>
    <s v="Academic Staff - Annual"/>
    <x v="0"/>
    <x v="6"/>
    <n v="46172.08"/>
  </r>
  <r>
    <x v="8"/>
    <s v="1051"/>
    <n v="133"/>
    <s v="Academic Staff - Annual"/>
    <x v="0"/>
    <x v="6"/>
    <n v="39247.53"/>
  </r>
  <r>
    <x v="8"/>
    <s v="1051"/>
    <n v="133"/>
    <s v="Academic Staff - Annual"/>
    <x v="0"/>
    <x v="6"/>
    <n v="41129.550000000003"/>
  </r>
  <r>
    <x v="8"/>
    <s v="1051"/>
    <n v="144"/>
    <s v="Academic Staff - Annual"/>
    <x v="0"/>
    <x v="6"/>
    <n v="65599.02"/>
  </r>
  <r>
    <x v="8"/>
    <s v="1051"/>
    <n v="144"/>
    <s v="Academic Staff - Annual"/>
    <x v="0"/>
    <x v="6"/>
    <n v="48564.72"/>
  </r>
  <r>
    <x v="8"/>
    <s v="1051"/>
    <n v="144"/>
    <s v="Academic Staff - Annual"/>
    <x v="0"/>
    <x v="6"/>
    <n v="87729.08"/>
  </r>
  <r>
    <x v="8"/>
    <s v="1051"/>
    <n v="144"/>
    <s v="Academic Staff - Annual"/>
    <x v="0"/>
    <x v="6"/>
    <n v="51660.56"/>
  </r>
  <r>
    <x v="8"/>
    <s v="1051"/>
    <n v="144"/>
    <s v="Academic Staff - Annual"/>
    <x v="0"/>
    <x v="6"/>
    <n v="71140.3"/>
  </r>
  <r>
    <x v="8"/>
    <s v="1051"/>
    <n v="144"/>
    <s v="Academic Staff - Annual"/>
    <x v="0"/>
    <x v="6"/>
    <n v="47943.88"/>
  </r>
  <r>
    <x v="0"/>
    <s v="1052"/>
    <n v="144"/>
    <s v="Academic Staff - Academic"/>
    <x v="0"/>
    <x v="6"/>
    <n v="3989.77"/>
  </r>
  <r>
    <x v="0"/>
    <s v="1052"/>
    <n v="144"/>
    <s v="Academic Staff - Academic"/>
    <x v="0"/>
    <x v="6"/>
    <n v="2912.88"/>
  </r>
  <r>
    <x v="0"/>
    <s v="1052"/>
    <n v="144"/>
    <s v="Academic Staff - Academic"/>
    <x v="0"/>
    <x v="6"/>
    <n v="1076.8900000000001"/>
  </r>
  <r>
    <x v="0"/>
    <s v="1052"/>
    <n v="144"/>
    <s v="Academic Staff - Academic"/>
    <x v="0"/>
    <x v="6"/>
    <n v="5066.67"/>
  </r>
  <r>
    <x v="1"/>
    <s v="1052"/>
    <n v="133"/>
    <s v="Academic Staff - Academic"/>
    <x v="0"/>
    <x v="6"/>
    <n v="9579.1299999999992"/>
  </r>
  <r>
    <x v="1"/>
    <s v="1052"/>
    <n v="133"/>
    <s v="Academic Staff - Academic"/>
    <x v="0"/>
    <x v="6"/>
    <n v="9316.49"/>
  </r>
  <r>
    <x v="1"/>
    <s v="1052"/>
    <n v="133"/>
    <s v="Academic Staff - Academic"/>
    <x v="0"/>
    <x v="6"/>
    <n v="9579.15"/>
  </r>
  <r>
    <x v="1"/>
    <s v="1052"/>
    <n v="133"/>
    <s v="Academic Staff - Academic"/>
    <x v="0"/>
    <x v="6"/>
    <n v="9072.36"/>
  </r>
  <r>
    <x v="1"/>
    <s v="1052"/>
    <n v="144"/>
    <s v="Academic Staff - Academic"/>
    <x v="0"/>
    <x v="6"/>
    <n v="1138.8900000000001"/>
  </r>
  <r>
    <x v="1"/>
    <s v="1052"/>
    <n v="144"/>
    <s v="Academic Staff - Academic"/>
    <x v="0"/>
    <x v="6"/>
    <n v="1138.8900000000001"/>
  </r>
  <r>
    <x v="1"/>
    <s v="1052"/>
    <n v="144"/>
    <s v="Academic Staff - Academic"/>
    <x v="0"/>
    <x v="6"/>
    <n v="1388.89"/>
  </r>
  <r>
    <x v="1"/>
    <s v="1052"/>
    <n v="144"/>
    <s v="Academic Staff - Academic"/>
    <x v="0"/>
    <x v="6"/>
    <n v="1388.89"/>
  </r>
  <r>
    <x v="2"/>
    <s v="1052"/>
    <n v="133"/>
    <s v="Academic Staff - Academic"/>
    <x v="0"/>
    <x v="6"/>
    <n v="-301.5"/>
  </r>
  <r>
    <x v="2"/>
    <s v="1052"/>
    <n v="133"/>
    <s v="Academic Staff - Academic"/>
    <x v="0"/>
    <x v="6"/>
    <n v="301.5"/>
  </r>
  <r>
    <x v="2"/>
    <s v="1052"/>
    <n v="144"/>
    <s v="Academic Staff - Academic"/>
    <x v="0"/>
    <x v="6"/>
    <n v="11856.03"/>
  </r>
  <r>
    <x v="2"/>
    <s v="1052"/>
    <n v="144"/>
    <s v="Academic Staff - Academic"/>
    <x v="0"/>
    <x v="6"/>
    <n v="3199.02"/>
  </r>
  <r>
    <x v="2"/>
    <s v="1052"/>
    <n v="144"/>
    <s v="Academic Staff - Academic"/>
    <x v="0"/>
    <x v="6"/>
    <n v="8976.59"/>
  </r>
  <r>
    <x v="2"/>
    <s v="1052"/>
    <n v="144"/>
    <s v="Academic Staff - Academic"/>
    <x v="0"/>
    <x v="6"/>
    <n v="9503.5300000000007"/>
  </r>
  <r>
    <x v="10"/>
    <s v="1052"/>
    <n v="133"/>
    <s v="Academic Staff - Academic"/>
    <x v="0"/>
    <x v="6"/>
    <n v="8751.09"/>
  </r>
  <r>
    <x v="10"/>
    <s v="1052"/>
    <n v="133"/>
    <s v="Academic Staff - Academic"/>
    <x v="0"/>
    <x v="6"/>
    <n v="11336.01"/>
  </r>
  <r>
    <x v="10"/>
    <s v="1052"/>
    <n v="133"/>
    <s v="Academic Staff - Academic"/>
    <x v="0"/>
    <x v="6"/>
    <n v="11336.01"/>
  </r>
  <r>
    <x v="10"/>
    <s v="1052"/>
    <n v="133"/>
    <s v="Academic Staff - Academic"/>
    <x v="0"/>
    <x v="6"/>
    <n v="8751.09"/>
  </r>
  <r>
    <x v="10"/>
    <s v="1052"/>
    <n v="144"/>
    <s v="Academic Staff - Academic"/>
    <x v="0"/>
    <x v="6"/>
    <n v="230941.6"/>
  </r>
  <r>
    <x v="10"/>
    <s v="1052"/>
    <n v="144"/>
    <s v="Academic Staff - Academic"/>
    <x v="0"/>
    <x v="6"/>
    <n v="203338.49"/>
  </r>
  <r>
    <x v="10"/>
    <s v="1052"/>
    <n v="144"/>
    <s v="Academic Staff - Academic"/>
    <x v="0"/>
    <x v="6"/>
    <n v="211860.51"/>
  </r>
  <r>
    <x v="10"/>
    <s v="1052"/>
    <n v="144"/>
    <s v="Academic Staff - Academic"/>
    <x v="0"/>
    <x v="6"/>
    <n v="208919.09"/>
  </r>
  <r>
    <x v="3"/>
    <s v="1052"/>
    <n v="133"/>
    <s v="Academic Staff - Academic"/>
    <x v="0"/>
    <x v="6"/>
    <n v="5472.22"/>
  </r>
  <r>
    <x v="3"/>
    <s v="1052"/>
    <n v="133"/>
    <s v="Academic Staff - Academic"/>
    <x v="0"/>
    <x v="6"/>
    <n v="4060.03"/>
  </r>
  <r>
    <x v="3"/>
    <s v="1052"/>
    <n v="133"/>
    <s v="Academic Staff - Academic"/>
    <x v="0"/>
    <x v="6"/>
    <n v="5472.22"/>
  </r>
  <r>
    <x v="3"/>
    <s v="1052"/>
    <n v="133"/>
    <s v="Academic Staff - Academic"/>
    <x v="0"/>
    <x v="6"/>
    <n v="5472.22"/>
  </r>
  <r>
    <x v="9"/>
    <s v="1052"/>
    <n v="144"/>
    <s v="Academic Staff - Academic"/>
    <x v="0"/>
    <x v="6"/>
    <n v="15219.56"/>
  </r>
  <r>
    <x v="9"/>
    <s v="1052"/>
    <n v="144"/>
    <s v="Academic Staff - Academic"/>
    <x v="0"/>
    <x v="6"/>
    <n v="20019.560000000001"/>
  </r>
  <r>
    <x v="9"/>
    <s v="1052"/>
    <n v="144"/>
    <s v="Academic Staff - Academic"/>
    <x v="0"/>
    <x v="6"/>
    <n v="15219.56"/>
  </r>
  <r>
    <x v="9"/>
    <s v="1052"/>
    <n v="144"/>
    <s v="Academic Staff - Academic"/>
    <x v="0"/>
    <x v="6"/>
    <n v="15219.56"/>
  </r>
  <r>
    <x v="4"/>
    <s v="1052"/>
    <n v="144"/>
    <s v="Academic Staff - Academic"/>
    <x v="0"/>
    <x v="6"/>
    <n v="2599.59"/>
  </r>
  <r>
    <x v="4"/>
    <s v="1052"/>
    <n v="144"/>
    <s v="Academic Staff - Academic"/>
    <x v="0"/>
    <x v="6"/>
    <n v="2212.9499999999998"/>
  </r>
  <r>
    <x v="4"/>
    <s v="1052"/>
    <n v="144"/>
    <s v="Academic Staff - Academic"/>
    <x v="0"/>
    <x v="6"/>
    <n v="2792.91"/>
  </r>
  <r>
    <x v="4"/>
    <s v="1052"/>
    <n v="144"/>
    <s v="Academic Staff - Academic"/>
    <x v="0"/>
    <x v="6"/>
    <n v="2792.91"/>
  </r>
  <r>
    <x v="11"/>
    <s v="1052"/>
    <n v="133"/>
    <s v="Academic Staff - Academic"/>
    <x v="0"/>
    <x v="6"/>
    <n v="2646.82"/>
  </r>
  <r>
    <x v="11"/>
    <s v="1052"/>
    <n v="133"/>
    <s v="Academic Staff - Academic"/>
    <x v="0"/>
    <x v="6"/>
    <n v="2646.82"/>
  </r>
  <r>
    <x v="11"/>
    <s v="1052"/>
    <n v="133"/>
    <s v="Academic Staff - Academic"/>
    <x v="0"/>
    <x v="6"/>
    <n v="2646.82"/>
  </r>
  <r>
    <x v="11"/>
    <s v="1052"/>
    <n v="133"/>
    <s v="Academic Staff - Academic"/>
    <x v="0"/>
    <x v="6"/>
    <n v="2646.82"/>
  </r>
  <r>
    <x v="11"/>
    <s v="1052"/>
    <n v="144"/>
    <s v="Academic Staff - Academic"/>
    <x v="0"/>
    <x v="6"/>
    <n v="2098.2399999999998"/>
  </r>
  <r>
    <x v="11"/>
    <s v="1052"/>
    <n v="144"/>
    <s v="Academic Staff - Academic"/>
    <x v="0"/>
    <x v="6"/>
    <n v="1393.35"/>
  </r>
  <r>
    <x v="5"/>
    <s v="1052"/>
    <n v="144"/>
    <s v="Academic Staff - Academic"/>
    <x v="0"/>
    <x v="6"/>
    <n v="4905.7700000000004"/>
  </r>
  <r>
    <x v="8"/>
    <s v="1052"/>
    <n v="133"/>
    <s v="Academic Staff - Academic"/>
    <x v="0"/>
    <x v="6"/>
    <n v="146.18"/>
  </r>
  <r>
    <x v="8"/>
    <s v="1052"/>
    <n v="144"/>
    <s v="Academic Staff - Academic"/>
    <x v="0"/>
    <x v="6"/>
    <n v="7687.24"/>
  </r>
  <r>
    <x v="8"/>
    <s v="1052"/>
    <n v="144"/>
    <s v="Academic Staff - Academic"/>
    <x v="0"/>
    <x v="6"/>
    <n v="8037.74"/>
  </r>
  <r>
    <x v="8"/>
    <s v="1052"/>
    <n v="144"/>
    <s v="Academic Staff - Academic"/>
    <x v="0"/>
    <x v="6"/>
    <n v="6814.58"/>
  </r>
  <r>
    <x v="8"/>
    <s v="1052"/>
    <n v="144"/>
    <s v="Academic Staff - Academic"/>
    <x v="0"/>
    <x v="6"/>
    <n v="4288.63"/>
  </r>
  <r>
    <x v="0"/>
    <s v="1053"/>
    <n v="144"/>
    <s v="Academic Staff - Summer"/>
    <x v="0"/>
    <x v="6"/>
    <n v="814.66"/>
  </r>
  <r>
    <x v="0"/>
    <s v="1053"/>
    <n v="144"/>
    <s v="Academic Staff - Summer"/>
    <x v="0"/>
    <x v="6"/>
    <n v="4130"/>
  </r>
  <r>
    <x v="0"/>
    <s v="1053"/>
    <n v="144"/>
    <s v="Academic Staff - Summer"/>
    <x v="0"/>
    <x v="6"/>
    <n v="814.67"/>
  </r>
  <r>
    <x v="0"/>
    <s v="1053"/>
    <n v="144"/>
    <s v="Academic Staff - Summer"/>
    <x v="0"/>
    <x v="6"/>
    <n v="2000"/>
  </r>
  <r>
    <x v="1"/>
    <s v="1053"/>
    <n v="133"/>
    <s v="Academic Staff - Summer"/>
    <x v="0"/>
    <x v="6"/>
    <n v="6946.87"/>
  </r>
  <r>
    <x v="1"/>
    <s v="1053"/>
    <n v="133"/>
    <s v="Academic Staff - Summer"/>
    <x v="0"/>
    <x v="6"/>
    <n v="5796.88"/>
  </r>
  <r>
    <x v="1"/>
    <s v="1053"/>
    <n v="144"/>
    <s v="Academic Staff - Summer"/>
    <x v="0"/>
    <x v="6"/>
    <n v="4055.55"/>
  </r>
  <r>
    <x v="1"/>
    <s v="1053"/>
    <n v="144"/>
    <s v="Academic Staff - Summer"/>
    <x v="0"/>
    <x v="6"/>
    <n v="4055.56"/>
  </r>
  <r>
    <x v="2"/>
    <s v="1053"/>
    <n v="133"/>
    <s v="Academic Staff - Summer"/>
    <x v="0"/>
    <x v="6"/>
    <n v="301.5"/>
  </r>
  <r>
    <x v="2"/>
    <s v="1053"/>
    <n v="144"/>
    <s v="Academic Staff - Summer"/>
    <x v="0"/>
    <x v="6"/>
    <n v="12707.01"/>
  </r>
  <r>
    <x v="2"/>
    <s v="1053"/>
    <n v="144"/>
    <s v="Academic Staff - Summer"/>
    <x v="0"/>
    <x v="6"/>
    <n v="3707"/>
  </r>
  <r>
    <x v="2"/>
    <s v="1053"/>
    <n v="144"/>
    <s v="Academic Staff - Summer"/>
    <x v="0"/>
    <x v="6"/>
    <n v="500"/>
  </r>
  <r>
    <x v="10"/>
    <s v="1053"/>
    <n v="133"/>
    <s v="Academic Staff - Summer"/>
    <x v="0"/>
    <x v="6"/>
    <n v="-400"/>
  </r>
  <r>
    <x v="10"/>
    <s v="1053"/>
    <n v="133"/>
    <s v="Academic Staff - Summer"/>
    <x v="0"/>
    <x v="6"/>
    <n v="5925"/>
  </r>
  <r>
    <x v="10"/>
    <s v="1053"/>
    <n v="133"/>
    <s v="Academic Staff - Summer"/>
    <x v="0"/>
    <x v="6"/>
    <n v="9451.4"/>
  </r>
  <r>
    <x v="10"/>
    <s v="1053"/>
    <n v="144"/>
    <s v="Academic Staff - Summer"/>
    <x v="0"/>
    <x v="6"/>
    <n v="7361.12"/>
  </r>
  <r>
    <x v="10"/>
    <s v="1053"/>
    <n v="144"/>
    <s v="Academic Staff - Summer"/>
    <x v="0"/>
    <x v="6"/>
    <n v="228975.13"/>
  </r>
  <r>
    <x v="10"/>
    <s v="1053"/>
    <n v="144"/>
    <s v="Academic Staff - Summer"/>
    <x v="0"/>
    <x v="6"/>
    <n v="20843.38"/>
  </r>
  <r>
    <x v="9"/>
    <s v="1053"/>
    <n v="133"/>
    <s v="Academic Staff - Summer"/>
    <x v="0"/>
    <x v="6"/>
    <n v="1944.02"/>
  </r>
  <r>
    <x v="9"/>
    <s v="1053"/>
    <n v="144"/>
    <s v="Academic Staff - Summer"/>
    <x v="0"/>
    <x v="6"/>
    <n v="17564.009999999998"/>
  </r>
  <r>
    <x v="9"/>
    <s v="1053"/>
    <n v="144"/>
    <s v="Academic Staff - Summer"/>
    <x v="0"/>
    <x v="6"/>
    <n v="8701"/>
  </r>
  <r>
    <x v="4"/>
    <s v="1053"/>
    <n v="133"/>
    <s v="Academic Staff - Summer"/>
    <x v="0"/>
    <x v="6"/>
    <n v="500"/>
  </r>
  <r>
    <x v="4"/>
    <s v="1053"/>
    <n v="133"/>
    <s v="Academic Staff - Summer"/>
    <x v="0"/>
    <x v="6"/>
    <n v="500"/>
  </r>
  <r>
    <x v="4"/>
    <s v="1053"/>
    <n v="144"/>
    <s v="Academic Staff - Summer"/>
    <x v="0"/>
    <x v="6"/>
    <n v="6125.01"/>
  </r>
  <r>
    <x v="4"/>
    <s v="1053"/>
    <n v="144"/>
    <s v="Academic Staff - Summer"/>
    <x v="0"/>
    <x v="6"/>
    <n v="1000"/>
  </r>
  <r>
    <x v="4"/>
    <s v="1053"/>
    <n v="144"/>
    <s v="Academic Staff - Summer"/>
    <x v="0"/>
    <x v="6"/>
    <n v="12125"/>
  </r>
  <r>
    <x v="11"/>
    <s v="1053"/>
    <n v="133"/>
    <s v="Academic Staff - Summer"/>
    <x v="0"/>
    <x v="6"/>
    <n v="2963.2"/>
  </r>
  <r>
    <x v="11"/>
    <s v="1053"/>
    <n v="133"/>
    <s v="Academic Staff - Summer"/>
    <x v="0"/>
    <x v="6"/>
    <n v="3238.18"/>
  </r>
  <r>
    <x v="11"/>
    <s v="1053"/>
    <n v="144"/>
    <s v="Academic Staff - Summer"/>
    <x v="0"/>
    <x v="6"/>
    <n v="333.33"/>
  </r>
  <r>
    <x v="11"/>
    <s v="1053"/>
    <n v="144"/>
    <s v="Academic Staff - Summer"/>
    <x v="0"/>
    <x v="6"/>
    <n v="712"/>
  </r>
  <r>
    <x v="11"/>
    <s v="1053"/>
    <n v="144"/>
    <s v="Academic Staff - Summer"/>
    <x v="0"/>
    <x v="6"/>
    <n v="333.34"/>
  </r>
  <r>
    <x v="6"/>
    <s v="1053"/>
    <n v="133"/>
    <s v="Academic Staff - Summer"/>
    <x v="0"/>
    <x v="6"/>
    <n v="999.99"/>
  </r>
  <r>
    <x v="6"/>
    <s v="1053"/>
    <n v="133"/>
    <s v="Academic Staff - Summer"/>
    <x v="0"/>
    <x v="6"/>
    <n v="500.01"/>
  </r>
  <r>
    <x v="6"/>
    <s v="1053"/>
    <n v="133"/>
    <s v="Academic Staff - Summer"/>
    <x v="0"/>
    <x v="6"/>
    <n v="5500"/>
  </r>
  <r>
    <x v="6"/>
    <s v="1053"/>
    <n v="144"/>
    <s v="Academic Staff - Summer"/>
    <x v="0"/>
    <x v="6"/>
    <n v="29100"/>
  </r>
  <r>
    <x v="8"/>
    <s v="1053"/>
    <n v="133"/>
    <s v="Academic Staff - Summer"/>
    <x v="0"/>
    <x v="6"/>
    <n v="800"/>
  </r>
  <r>
    <x v="8"/>
    <s v="1053"/>
    <n v="144"/>
    <s v="Academic Staff - Summer"/>
    <x v="0"/>
    <x v="6"/>
    <n v="1369.43"/>
  </r>
  <r>
    <x v="8"/>
    <s v="1053"/>
    <n v="144"/>
    <s v="Academic Staff - Summer"/>
    <x v="0"/>
    <x v="6"/>
    <n v="2206.19"/>
  </r>
  <r>
    <x v="0"/>
    <s v="1055"/>
    <n v="133"/>
    <s v="Academic Staff - Lump Sum"/>
    <x v="0"/>
    <x v="6"/>
    <n v="300"/>
  </r>
  <r>
    <x v="0"/>
    <s v="1055"/>
    <n v="133"/>
    <s v="Academic Staff - Lump Sum"/>
    <x v="0"/>
    <x v="6"/>
    <n v="900"/>
  </r>
  <r>
    <x v="0"/>
    <s v="1055"/>
    <n v="144"/>
    <s v="Academic Staff - Lump Sum"/>
    <x v="0"/>
    <x v="6"/>
    <n v="866.67"/>
  </r>
  <r>
    <x v="0"/>
    <s v="1055"/>
    <n v="144"/>
    <s v="Academic Staff - Lump Sum"/>
    <x v="0"/>
    <x v="6"/>
    <n v="2956.09"/>
  </r>
  <r>
    <x v="0"/>
    <s v="1055"/>
    <n v="144"/>
    <s v="Academic Staff - Lump Sum"/>
    <x v="0"/>
    <x v="6"/>
    <n v="1031.5999999999999"/>
  </r>
  <r>
    <x v="0"/>
    <s v="1055"/>
    <n v="144"/>
    <s v="Academic Staff - Lump Sum"/>
    <x v="0"/>
    <x v="6"/>
    <n v="3733.33"/>
  </r>
  <r>
    <x v="1"/>
    <s v="1055"/>
    <n v="133"/>
    <s v="Academic Staff - Lump Sum"/>
    <x v="0"/>
    <x v="6"/>
    <n v="7087.27"/>
  </r>
  <r>
    <x v="1"/>
    <s v="1055"/>
    <n v="133"/>
    <s v="Academic Staff - Lump Sum"/>
    <x v="0"/>
    <x v="6"/>
    <n v="1000"/>
  </r>
  <r>
    <x v="1"/>
    <s v="1055"/>
    <n v="133"/>
    <s v="Academic Staff - Lump Sum"/>
    <x v="0"/>
    <x v="6"/>
    <n v="-1587.27"/>
  </r>
  <r>
    <x v="1"/>
    <s v="1055"/>
    <n v="133"/>
    <s v="Academic Staff - Lump Sum"/>
    <x v="0"/>
    <x v="6"/>
    <n v="4000"/>
  </r>
  <r>
    <x v="1"/>
    <s v="1055"/>
    <n v="144"/>
    <s v="Academic Staff - Lump Sum"/>
    <x v="0"/>
    <x v="6"/>
    <n v="-7230.91"/>
  </r>
  <r>
    <x v="1"/>
    <s v="1055"/>
    <n v="144"/>
    <s v="Academic Staff - Lump Sum"/>
    <x v="0"/>
    <x v="6"/>
    <n v="7230.91"/>
  </r>
  <r>
    <x v="2"/>
    <s v="1055"/>
    <n v="133"/>
    <s v="Academic Staff - Lump Sum"/>
    <x v="0"/>
    <x v="6"/>
    <n v="928"/>
  </r>
  <r>
    <x v="2"/>
    <s v="1055"/>
    <n v="144"/>
    <s v="Academic Staff - Lump Sum"/>
    <x v="0"/>
    <x v="6"/>
    <n v="33352.94"/>
  </r>
  <r>
    <x v="2"/>
    <s v="1055"/>
    <n v="144"/>
    <s v="Academic Staff - Lump Sum"/>
    <x v="0"/>
    <x v="6"/>
    <n v="67749.98"/>
  </r>
  <r>
    <x v="2"/>
    <s v="1055"/>
    <n v="144"/>
    <s v="Academic Staff - Lump Sum"/>
    <x v="0"/>
    <x v="6"/>
    <n v="31282.03"/>
  </r>
  <r>
    <x v="2"/>
    <s v="1055"/>
    <n v="144"/>
    <s v="Academic Staff - Lump Sum"/>
    <x v="0"/>
    <x v="6"/>
    <n v="92864.42"/>
  </r>
  <r>
    <x v="2"/>
    <s v="1055"/>
    <n v="144"/>
    <s v="Academic Staff - Lump Sum"/>
    <x v="0"/>
    <x v="6"/>
    <n v="2145"/>
  </r>
  <r>
    <x v="2"/>
    <s v="1055"/>
    <n v="144"/>
    <s v="Academic Staff - Lump Sum"/>
    <x v="0"/>
    <x v="6"/>
    <n v="3750"/>
  </r>
  <r>
    <x v="10"/>
    <s v="1055"/>
    <n v="133"/>
    <s v="Academic Staff - Lump Sum"/>
    <x v="0"/>
    <x v="6"/>
    <n v="9823.52"/>
  </r>
  <r>
    <x v="10"/>
    <s v="1055"/>
    <n v="133"/>
    <s v="Academic Staff - Lump Sum"/>
    <x v="0"/>
    <x v="6"/>
    <n v="750"/>
  </r>
  <r>
    <x v="10"/>
    <s v="1055"/>
    <n v="133"/>
    <s v="Academic Staff - Lump Sum"/>
    <x v="0"/>
    <x v="6"/>
    <n v="3300"/>
  </r>
  <r>
    <x v="10"/>
    <s v="1055"/>
    <n v="133"/>
    <s v="Academic Staff - Lump Sum"/>
    <x v="0"/>
    <x v="6"/>
    <n v="-2152.08"/>
  </r>
  <r>
    <x v="10"/>
    <s v="1055"/>
    <n v="133"/>
    <s v="Academic Staff - Lump Sum"/>
    <x v="0"/>
    <x v="6"/>
    <n v="3734.48"/>
  </r>
  <r>
    <x v="10"/>
    <s v="1055"/>
    <n v="133"/>
    <s v="Academic Staff - Lump Sum"/>
    <x v="0"/>
    <x v="6"/>
    <n v="2428"/>
  </r>
  <r>
    <x v="10"/>
    <s v="1055"/>
    <n v="144"/>
    <s v="Academic Staff - Lump Sum"/>
    <x v="0"/>
    <x v="6"/>
    <n v="1423.8"/>
  </r>
  <r>
    <x v="10"/>
    <s v="1055"/>
    <n v="144"/>
    <s v="Academic Staff - Lump Sum"/>
    <x v="0"/>
    <x v="6"/>
    <n v="1423.96"/>
  </r>
  <r>
    <x v="10"/>
    <s v="1055"/>
    <n v="144"/>
    <s v="Academic Staff - Lump Sum"/>
    <x v="0"/>
    <x v="6"/>
    <n v="12925.89"/>
  </r>
  <r>
    <x v="10"/>
    <s v="1055"/>
    <n v="144"/>
    <s v="Academic Staff - Lump Sum"/>
    <x v="0"/>
    <x v="6"/>
    <n v="5353.25"/>
  </r>
  <r>
    <x v="10"/>
    <s v="1055"/>
    <n v="144"/>
    <s v="Academic Staff - Lump Sum"/>
    <x v="0"/>
    <x v="6"/>
    <n v="2309.29"/>
  </r>
  <r>
    <x v="3"/>
    <s v="1055"/>
    <n v="133"/>
    <s v="Academic Staff - Lump Sum"/>
    <x v="0"/>
    <x v="6"/>
    <n v="3625"/>
  </r>
  <r>
    <x v="3"/>
    <s v="1055"/>
    <n v="133"/>
    <s v="Academic Staff - Lump Sum"/>
    <x v="0"/>
    <x v="6"/>
    <n v="14708.05"/>
  </r>
  <r>
    <x v="3"/>
    <s v="1055"/>
    <n v="133"/>
    <s v="Academic Staff - Lump Sum"/>
    <x v="0"/>
    <x v="6"/>
    <n v="625"/>
  </r>
  <r>
    <x v="3"/>
    <s v="1055"/>
    <n v="133"/>
    <s v="Academic Staff - Lump Sum"/>
    <x v="0"/>
    <x v="6"/>
    <n v="875"/>
  </r>
  <r>
    <x v="3"/>
    <s v="1055"/>
    <n v="133"/>
    <s v="Academic Staff - Lump Sum"/>
    <x v="0"/>
    <x v="6"/>
    <n v="3625"/>
  </r>
  <r>
    <x v="3"/>
    <s v="1055"/>
    <n v="144"/>
    <s v="Academic Staff - Lump Sum"/>
    <x v="0"/>
    <x v="6"/>
    <n v="4372.25"/>
  </r>
  <r>
    <x v="3"/>
    <s v="1055"/>
    <n v="144"/>
    <s v="Academic Staff - Lump Sum"/>
    <x v="0"/>
    <x v="6"/>
    <n v="542.25"/>
  </r>
  <r>
    <x v="3"/>
    <s v="1055"/>
    <n v="144"/>
    <s v="Academic Staff - Lump Sum"/>
    <x v="0"/>
    <x v="6"/>
    <n v="6541.25"/>
  </r>
  <r>
    <x v="3"/>
    <s v="1055"/>
    <n v="144"/>
    <s v="Academic Staff - Lump Sum"/>
    <x v="0"/>
    <x v="6"/>
    <n v="1747.25"/>
  </r>
  <r>
    <x v="9"/>
    <s v="1055"/>
    <n v="144"/>
    <s v="Academic Staff - Lump Sum"/>
    <x v="0"/>
    <x v="6"/>
    <n v="47000"/>
  </r>
  <r>
    <x v="9"/>
    <s v="1055"/>
    <n v="144"/>
    <s v="Academic Staff - Lump Sum"/>
    <x v="0"/>
    <x v="6"/>
    <n v="25.32"/>
  </r>
  <r>
    <x v="9"/>
    <s v="1055"/>
    <n v="144"/>
    <s v="Academic Staff - Lump Sum"/>
    <x v="0"/>
    <x v="6"/>
    <n v="2484"/>
  </r>
  <r>
    <x v="4"/>
    <s v="1055"/>
    <n v="133"/>
    <s v="Academic Staff - Lump Sum"/>
    <x v="0"/>
    <x v="6"/>
    <n v="350"/>
  </r>
  <r>
    <x v="4"/>
    <s v="1055"/>
    <n v="133"/>
    <s v="Academic Staff - Lump Sum"/>
    <x v="0"/>
    <x v="6"/>
    <n v="350"/>
  </r>
  <r>
    <x v="4"/>
    <s v="1055"/>
    <n v="133"/>
    <s v="Academic Staff - Lump Sum"/>
    <x v="0"/>
    <x v="6"/>
    <n v="350"/>
  </r>
  <r>
    <x v="4"/>
    <s v="1055"/>
    <n v="133"/>
    <s v="Academic Staff - Lump Sum"/>
    <x v="0"/>
    <x v="6"/>
    <n v="1050"/>
  </r>
  <r>
    <x v="4"/>
    <s v="1055"/>
    <n v="144"/>
    <s v="Academic Staff - Lump Sum"/>
    <x v="0"/>
    <x v="6"/>
    <n v="1000"/>
  </r>
  <r>
    <x v="4"/>
    <s v="1055"/>
    <n v="144"/>
    <s v="Academic Staff - Lump Sum"/>
    <x v="0"/>
    <x v="6"/>
    <n v="1000"/>
  </r>
  <r>
    <x v="4"/>
    <s v="1055"/>
    <n v="144"/>
    <s v="Academic Staff - Lump Sum"/>
    <x v="0"/>
    <x v="6"/>
    <n v="2000"/>
  </r>
  <r>
    <x v="11"/>
    <s v="1055"/>
    <n v="133"/>
    <s v="Academic Staff - Lump Sum"/>
    <x v="0"/>
    <x v="6"/>
    <n v="58.08"/>
  </r>
  <r>
    <x v="11"/>
    <s v="1055"/>
    <n v="133"/>
    <s v="Academic Staff - Lump Sum"/>
    <x v="0"/>
    <x v="6"/>
    <n v="500"/>
  </r>
  <r>
    <x v="11"/>
    <s v="1055"/>
    <n v="133"/>
    <s v="Academic Staff - Lump Sum"/>
    <x v="0"/>
    <x v="6"/>
    <n v="500"/>
  </r>
  <r>
    <x v="11"/>
    <s v="1055"/>
    <n v="144"/>
    <s v="Academic Staff - Lump Sum"/>
    <x v="0"/>
    <x v="6"/>
    <n v="1190.45"/>
  </r>
  <r>
    <x v="11"/>
    <s v="1055"/>
    <n v="144"/>
    <s v="Academic Staff - Lump Sum"/>
    <x v="0"/>
    <x v="6"/>
    <n v="2488.02"/>
  </r>
  <r>
    <x v="11"/>
    <s v="1055"/>
    <n v="144"/>
    <s v="Academic Staff - Lump Sum"/>
    <x v="0"/>
    <x v="6"/>
    <n v="751.8"/>
  </r>
  <r>
    <x v="11"/>
    <s v="1055"/>
    <n v="144"/>
    <s v="Academic Staff - Lump Sum"/>
    <x v="0"/>
    <x v="6"/>
    <n v="1550.12"/>
  </r>
  <r>
    <x v="5"/>
    <s v="1055"/>
    <n v="133"/>
    <s v="Academic Staff - Lump Sum"/>
    <x v="0"/>
    <x v="6"/>
    <n v="4000"/>
  </r>
  <r>
    <x v="5"/>
    <s v="1055"/>
    <n v="133"/>
    <s v="Academic Staff - Lump Sum"/>
    <x v="0"/>
    <x v="6"/>
    <n v="450"/>
  </r>
  <r>
    <x v="5"/>
    <s v="1055"/>
    <n v="133"/>
    <s v="Academic Staff - Lump Sum"/>
    <x v="0"/>
    <x v="6"/>
    <n v="3500"/>
  </r>
  <r>
    <x v="5"/>
    <s v="1055"/>
    <n v="133"/>
    <s v="Academic Staff - Lump Sum"/>
    <x v="0"/>
    <x v="6"/>
    <n v="450"/>
  </r>
  <r>
    <x v="5"/>
    <s v="1055"/>
    <n v="133"/>
    <s v="Academic Staff - Lump Sum"/>
    <x v="0"/>
    <x v="6"/>
    <n v="259.44"/>
  </r>
  <r>
    <x v="5"/>
    <s v="1055"/>
    <n v="144"/>
    <s v="Academic Staff - Lump Sum"/>
    <x v="0"/>
    <x v="6"/>
    <n v="2671.42"/>
  </r>
  <r>
    <x v="5"/>
    <s v="1055"/>
    <n v="144"/>
    <s v="Academic Staff - Lump Sum"/>
    <x v="0"/>
    <x v="6"/>
    <n v="5669.85"/>
  </r>
  <r>
    <x v="5"/>
    <s v="1055"/>
    <n v="144"/>
    <s v="Academic Staff - Lump Sum"/>
    <x v="0"/>
    <x v="6"/>
    <n v="291.43"/>
  </r>
  <r>
    <x v="5"/>
    <s v="1055"/>
    <n v="144"/>
    <s v="Academic Staff - Lump Sum"/>
    <x v="0"/>
    <x v="6"/>
    <n v="4912.41"/>
  </r>
  <r>
    <x v="5"/>
    <s v="1055"/>
    <n v="144"/>
    <s v="Academic Staff - Lump Sum"/>
    <x v="0"/>
    <x v="6"/>
    <n v="4051.18"/>
  </r>
  <r>
    <x v="6"/>
    <s v="1055"/>
    <n v="133"/>
    <s v="Academic Staff - Lump Sum"/>
    <x v="0"/>
    <x v="6"/>
    <n v="2476.75"/>
  </r>
  <r>
    <x v="6"/>
    <s v="1055"/>
    <n v="133"/>
    <s v="Academic Staff - Lump Sum"/>
    <x v="0"/>
    <x v="6"/>
    <n v="4259.1400000000003"/>
  </r>
  <r>
    <x v="6"/>
    <s v="1055"/>
    <n v="133"/>
    <s v="Academic Staff - Lump Sum"/>
    <x v="0"/>
    <x v="6"/>
    <n v="2175"/>
  </r>
  <r>
    <x v="6"/>
    <s v="1055"/>
    <n v="133"/>
    <s v="Academic Staff - Lump Sum"/>
    <x v="0"/>
    <x v="6"/>
    <n v="383.07"/>
  </r>
  <r>
    <x v="6"/>
    <s v="1055"/>
    <n v="133"/>
    <s v="Academic Staff - Lump Sum"/>
    <x v="0"/>
    <x v="6"/>
    <n v="1798.67"/>
  </r>
  <r>
    <x v="6"/>
    <s v="1055"/>
    <n v="144"/>
    <s v="Academic Staff - Lump Sum"/>
    <x v="0"/>
    <x v="6"/>
    <n v="1895.97"/>
  </r>
  <r>
    <x v="6"/>
    <s v="1055"/>
    <n v="144"/>
    <s v="Academic Staff - Lump Sum"/>
    <x v="0"/>
    <x v="6"/>
    <n v="4629.3599999999997"/>
  </r>
  <r>
    <x v="6"/>
    <s v="1055"/>
    <n v="144"/>
    <s v="Academic Staff - Lump Sum"/>
    <x v="0"/>
    <x v="6"/>
    <n v="-666"/>
  </r>
  <r>
    <x v="6"/>
    <s v="1055"/>
    <n v="144"/>
    <s v="Academic Staff - Lump Sum"/>
    <x v="0"/>
    <x v="6"/>
    <n v="4162"/>
  </r>
  <r>
    <x v="6"/>
    <s v="1055"/>
    <n v="144"/>
    <s v="Academic Staff - Lump Sum"/>
    <x v="0"/>
    <x v="6"/>
    <n v="3240.77"/>
  </r>
  <r>
    <x v="7"/>
    <s v="1055"/>
    <n v="133"/>
    <s v="Academic Staff - Lump Sum"/>
    <x v="0"/>
    <x v="6"/>
    <n v="6365.26"/>
  </r>
  <r>
    <x v="7"/>
    <s v="1055"/>
    <n v="133"/>
    <s v="Academic Staff - Lump Sum"/>
    <x v="0"/>
    <x v="6"/>
    <n v="6666"/>
  </r>
  <r>
    <x v="7"/>
    <s v="1055"/>
    <n v="144"/>
    <s v="Academic Staff - Lump Sum"/>
    <x v="0"/>
    <x v="6"/>
    <n v="3465.71"/>
  </r>
  <r>
    <x v="7"/>
    <s v="1055"/>
    <n v="144"/>
    <s v="Academic Staff - Lump Sum"/>
    <x v="0"/>
    <x v="6"/>
    <n v="619.75"/>
  </r>
  <r>
    <x v="7"/>
    <s v="1055"/>
    <n v="144"/>
    <s v="Academic Staff - Lump Sum"/>
    <x v="0"/>
    <x v="6"/>
    <n v="619.75"/>
  </r>
  <r>
    <x v="7"/>
    <s v="1055"/>
    <n v="144"/>
    <s v="Academic Staff - Lump Sum"/>
    <x v="0"/>
    <x v="6"/>
    <n v="619.75"/>
  </r>
  <r>
    <x v="7"/>
    <s v="1055"/>
    <n v="144"/>
    <s v="Academic Staff - Lump Sum"/>
    <x v="0"/>
    <x v="6"/>
    <n v="619.75"/>
  </r>
  <r>
    <x v="8"/>
    <s v="1055"/>
    <n v="133"/>
    <s v="Academic Staff - Lump Sum"/>
    <x v="0"/>
    <x v="6"/>
    <n v="2384"/>
  </r>
  <r>
    <x v="8"/>
    <s v="1055"/>
    <n v="133"/>
    <s v="Academic Staff - Lump Sum"/>
    <x v="0"/>
    <x v="6"/>
    <n v="8951.5"/>
  </r>
  <r>
    <x v="8"/>
    <s v="1055"/>
    <n v="133"/>
    <s v="Academic Staff - Lump Sum"/>
    <x v="0"/>
    <x v="6"/>
    <n v="884"/>
  </r>
  <r>
    <x v="8"/>
    <s v="1055"/>
    <n v="133"/>
    <s v="Academic Staff - Lump Sum"/>
    <x v="0"/>
    <x v="6"/>
    <n v="884"/>
  </r>
  <r>
    <x v="8"/>
    <s v="1055"/>
    <n v="133"/>
    <s v="Academic Staff - Lump Sum"/>
    <x v="0"/>
    <x v="6"/>
    <n v="3884"/>
  </r>
  <r>
    <x v="8"/>
    <s v="1055"/>
    <n v="133"/>
    <s v="Academic Staff - Lump Sum"/>
    <x v="0"/>
    <x v="6"/>
    <n v="2630.95"/>
  </r>
  <r>
    <x v="8"/>
    <s v="1055"/>
    <n v="144"/>
    <s v="Academic Staff - Lump Sum"/>
    <x v="0"/>
    <x v="6"/>
    <n v="750"/>
  </r>
  <r>
    <x v="8"/>
    <s v="1055"/>
    <n v="144"/>
    <s v="Academic Staff - Lump Sum"/>
    <x v="0"/>
    <x v="6"/>
    <n v="1600"/>
  </r>
  <r>
    <x v="10"/>
    <s v="1056"/>
    <n v="133"/>
    <s v="Acad Staff-Term Lv-Lump Sum"/>
    <x v="0"/>
    <x v="6"/>
    <n v="205.46"/>
  </r>
  <r>
    <x v="2"/>
    <s v="1057"/>
    <n v="144"/>
    <s v="Academic Staff - Overtime"/>
    <x v="0"/>
    <x v="6"/>
    <n v="1627.5"/>
  </r>
  <r>
    <x v="2"/>
    <s v="1057"/>
    <n v="144"/>
    <s v="Academic Staff - Overtime"/>
    <x v="0"/>
    <x v="6"/>
    <n v="1894.88"/>
  </r>
  <r>
    <x v="2"/>
    <s v="1057"/>
    <n v="144"/>
    <s v="Academic Staff - Overtime"/>
    <x v="0"/>
    <x v="6"/>
    <n v="186"/>
  </r>
  <r>
    <x v="2"/>
    <s v="1057"/>
    <n v="144"/>
    <s v="Academic Staff - Overtime"/>
    <x v="0"/>
    <x v="6"/>
    <n v="255.75"/>
  </r>
  <r>
    <x v="5"/>
    <s v="1531"/>
    <n v="133"/>
    <s v="University Staff - Hourly"/>
    <x v="0"/>
    <x v="6"/>
    <n v="2138.98"/>
  </r>
  <r>
    <x v="5"/>
    <s v="1541"/>
    <n v="133"/>
    <s v="University Staff - Overtime"/>
    <x v="0"/>
    <x v="1"/>
    <n v="50"/>
  </r>
  <r>
    <x v="5"/>
    <s v="1543"/>
    <n v="133"/>
    <s v="University Staff - Differential"/>
    <x v="0"/>
    <x v="1"/>
    <n v="0.24"/>
  </r>
  <r>
    <x v="0"/>
    <s v="1003"/>
    <n v="133"/>
    <s v="Faculty - Summer"/>
    <x v="0"/>
    <x v="6"/>
    <n v="7000"/>
  </r>
  <r>
    <x v="0"/>
    <s v="1003"/>
    <n v="133"/>
    <s v="Faculty - Summer"/>
    <x v="0"/>
    <x v="6"/>
    <n v="21795.759999999998"/>
  </r>
  <r>
    <x v="0"/>
    <s v="1003"/>
    <n v="144"/>
    <s v="Faculty - Summer"/>
    <x v="0"/>
    <x v="6"/>
    <n v="51578.39"/>
  </r>
  <r>
    <x v="0"/>
    <s v="1005"/>
    <n v="133"/>
    <s v="Faculty - Lump Sum"/>
    <x v="0"/>
    <x v="6"/>
    <n v="1275"/>
  </r>
  <r>
    <x v="0"/>
    <s v="1005"/>
    <n v="133"/>
    <s v="Faculty - Lump Sum"/>
    <x v="0"/>
    <x v="6"/>
    <n v="1275.01"/>
  </r>
  <r>
    <x v="0"/>
    <s v="1005"/>
    <n v="133"/>
    <s v="Faculty - Lump Sum"/>
    <x v="0"/>
    <x v="6"/>
    <n v="1275"/>
  </r>
  <r>
    <x v="0"/>
    <s v="1005"/>
    <n v="133"/>
    <s v="Faculty - Lump Sum"/>
    <x v="0"/>
    <x v="6"/>
    <n v="1275"/>
  </r>
  <r>
    <x v="0"/>
    <s v="1005"/>
    <n v="144"/>
    <s v="Faculty - Lump Sum"/>
    <x v="0"/>
    <x v="6"/>
    <n v="1197.78"/>
  </r>
  <r>
    <x v="0"/>
    <s v="1005"/>
    <n v="144"/>
    <s v="Faculty - Lump Sum"/>
    <x v="0"/>
    <x v="6"/>
    <n v="1197.78"/>
  </r>
  <r>
    <x v="0"/>
    <s v="1005"/>
    <n v="144"/>
    <s v="Faculty - Lump Sum"/>
    <x v="0"/>
    <x v="6"/>
    <n v="-2196"/>
  </r>
  <r>
    <x v="0"/>
    <s v="1005"/>
    <n v="144"/>
    <s v="Faculty - Lump Sum"/>
    <x v="0"/>
    <x v="6"/>
    <n v="2521.7800000000002"/>
  </r>
  <r>
    <x v="0"/>
    <s v="1005"/>
    <n v="144"/>
    <s v="Faculty - Lump Sum"/>
    <x v="0"/>
    <x v="6"/>
    <n v="5211.76"/>
  </r>
  <r>
    <x v="0"/>
    <s v="1005"/>
    <n v="144"/>
    <s v="Faculty - Lump Sum"/>
    <x v="0"/>
    <x v="6"/>
    <n v="1197.78"/>
  </r>
  <r>
    <x v="0"/>
    <s v="1051"/>
    <n v="133"/>
    <s v="Academic Staff - Annual"/>
    <x v="0"/>
    <x v="6"/>
    <n v="12024.95"/>
  </r>
  <r>
    <x v="0"/>
    <s v="1051"/>
    <n v="133"/>
    <s v="Academic Staff - Annual"/>
    <x v="0"/>
    <x v="6"/>
    <n v="7625.95"/>
  </r>
  <r>
    <x v="0"/>
    <s v="1051"/>
    <n v="133"/>
    <s v="Academic Staff - Annual"/>
    <x v="0"/>
    <x v="6"/>
    <n v="12024.95"/>
  </r>
  <r>
    <x v="0"/>
    <s v="1051"/>
    <n v="133"/>
    <s v="Academic Staff - Annual"/>
    <x v="0"/>
    <x v="6"/>
    <n v="12024.95"/>
  </r>
  <r>
    <x v="0"/>
    <s v="1051"/>
    <n v="133"/>
    <s v="Academic Staff - Annual"/>
    <x v="0"/>
    <x v="6"/>
    <n v="12024.95"/>
  </r>
  <r>
    <x v="0"/>
    <s v="1051"/>
    <n v="133"/>
    <s v="Academic Staff - Annual"/>
    <x v="0"/>
    <x v="6"/>
    <n v="12024.95"/>
  </r>
  <r>
    <x v="0"/>
    <s v="1051"/>
    <n v="144"/>
    <s v="Academic Staff - Annual"/>
    <x v="0"/>
    <x v="6"/>
    <n v="77725.429999999993"/>
  </r>
  <r>
    <x v="0"/>
    <s v="1051"/>
    <n v="144"/>
    <s v="Academic Staff - Annual"/>
    <x v="0"/>
    <x v="6"/>
    <n v="82249.06"/>
  </r>
  <r>
    <x v="0"/>
    <s v="1051"/>
    <n v="144"/>
    <s v="Academic Staff - Annual"/>
    <x v="0"/>
    <x v="6"/>
    <n v="73810.55"/>
  </r>
  <r>
    <x v="0"/>
    <s v="1051"/>
    <n v="144"/>
    <s v="Academic Staff - Annual"/>
    <x v="0"/>
    <x v="6"/>
    <n v="65181.77"/>
  </r>
  <r>
    <x v="0"/>
    <s v="1051"/>
    <n v="144"/>
    <s v="Academic Staff - Annual"/>
    <x v="0"/>
    <x v="6"/>
    <n v="80875.67"/>
  </r>
  <r>
    <x v="0"/>
    <s v="1051"/>
    <n v="144"/>
    <s v="Academic Staff - Annual"/>
    <x v="0"/>
    <x v="6"/>
    <n v="73329.84"/>
  </r>
  <r>
    <x v="0"/>
    <s v="1052"/>
    <n v="144"/>
    <s v="Academic Staff - Academic"/>
    <x v="0"/>
    <x v="6"/>
    <n v="5695.96"/>
  </r>
  <r>
    <x v="0"/>
    <s v="1052"/>
    <n v="144"/>
    <s v="Academic Staff - Academic"/>
    <x v="0"/>
    <x v="6"/>
    <n v="2720.13"/>
  </r>
  <r>
    <x v="0"/>
    <s v="1052"/>
    <n v="144"/>
    <s v="Academic Staff - Academic"/>
    <x v="0"/>
    <x v="6"/>
    <n v="6059.41"/>
  </r>
  <r>
    <x v="0"/>
    <s v="1052"/>
    <n v="144"/>
    <s v="Academic Staff - Academic"/>
    <x v="0"/>
    <x v="6"/>
    <n v="5574.81"/>
  </r>
  <r>
    <x v="0"/>
    <s v="1052"/>
    <n v="144"/>
    <s v="Academic Staff - Academic"/>
    <x v="0"/>
    <x v="6"/>
    <n v="5574.81"/>
  </r>
  <r>
    <x v="0"/>
    <s v="1053"/>
    <n v="144"/>
    <s v="Academic Staff - Summer"/>
    <x v="0"/>
    <x v="6"/>
    <n v="6333.34"/>
  </r>
  <r>
    <x v="0"/>
    <s v="1055"/>
    <n v="133"/>
    <s v="Academic Staff - Lump Sum"/>
    <x v="0"/>
    <x v="6"/>
    <n v="1175"/>
  </r>
  <r>
    <x v="0"/>
    <s v="1055"/>
    <n v="133"/>
    <s v="Academic Staff - Lump Sum"/>
    <x v="0"/>
    <x v="6"/>
    <n v="1175"/>
  </r>
  <r>
    <x v="0"/>
    <s v="1055"/>
    <n v="133"/>
    <s v="Academic Staff - Lump Sum"/>
    <x v="0"/>
    <x v="6"/>
    <n v="1175"/>
  </r>
  <r>
    <x v="0"/>
    <s v="1055"/>
    <n v="133"/>
    <s v="Academic Staff - Lump Sum"/>
    <x v="0"/>
    <x v="6"/>
    <n v="1175"/>
  </r>
  <r>
    <x v="0"/>
    <s v="1055"/>
    <n v="133"/>
    <s v="Academic Staff - Lump Sum"/>
    <x v="0"/>
    <x v="6"/>
    <n v="300"/>
  </r>
  <r>
    <x v="0"/>
    <s v="1055"/>
    <n v="133"/>
    <s v="Academic Staff - Lump Sum"/>
    <x v="0"/>
    <x v="6"/>
    <n v="300"/>
  </r>
  <r>
    <x v="0"/>
    <s v="1055"/>
    <n v="144"/>
    <s v="Academic Staff - Lump Sum"/>
    <x v="0"/>
    <x v="6"/>
    <n v="4490"/>
  </r>
  <r>
    <x v="0"/>
    <s v="1055"/>
    <n v="144"/>
    <s v="Academic Staff - Lump Sum"/>
    <x v="0"/>
    <x v="6"/>
    <n v="4620"/>
  </r>
  <r>
    <x v="0"/>
    <s v="1055"/>
    <n v="144"/>
    <s v="Academic Staff - Lump Sum"/>
    <x v="0"/>
    <x v="6"/>
    <n v="6240"/>
  </r>
  <r>
    <x v="1"/>
    <s v="1001"/>
    <n v="144"/>
    <s v="Faculty - Annual"/>
    <x v="0"/>
    <x v="6"/>
    <n v="1058.0999999999999"/>
  </r>
  <r>
    <x v="1"/>
    <s v="1001"/>
    <n v="144"/>
    <s v="Faculty - Annual"/>
    <x v="0"/>
    <x v="6"/>
    <n v="448.89"/>
  </r>
  <r>
    <x v="1"/>
    <s v="1002"/>
    <n v="133"/>
    <s v="Faculty - Academic"/>
    <x v="0"/>
    <x v="6"/>
    <n v="5316.08"/>
  </r>
  <r>
    <x v="1"/>
    <s v="1002"/>
    <n v="133"/>
    <s v="Faculty - Academic"/>
    <x v="0"/>
    <x v="6"/>
    <n v="6113.2"/>
  </r>
  <r>
    <x v="1"/>
    <s v="1002"/>
    <n v="133"/>
    <s v="Faculty - Academic"/>
    <x v="0"/>
    <x v="6"/>
    <n v="6113.2"/>
  </r>
  <r>
    <x v="1"/>
    <s v="1002"/>
    <n v="133"/>
    <s v="Faculty - Academic"/>
    <x v="0"/>
    <x v="6"/>
    <n v="6113.22"/>
  </r>
  <r>
    <x v="1"/>
    <s v="1002"/>
    <n v="133"/>
    <s v="Faculty - Academic"/>
    <x v="0"/>
    <x v="6"/>
    <n v="-8766.51"/>
  </r>
  <r>
    <x v="1"/>
    <s v="1002"/>
    <n v="133"/>
    <s v="Faculty - Academic"/>
    <x v="0"/>
    <x v="6"/>
    <n v="6113.21"/>
  </r>
  <r>
    <x v="1"/>
    <s v="1002"/>
    <n v="144"/>
    <s v="Faculty - Academic"/>
    <x v="0"/>
    <x v="6"/>
    <n v="1866.12"/>
  </r>
  <r>
    <x v="1"/>
    <s v="1002"/>
    <n v="144"/>
    <s v="Faculty - Academic"/>
    <x v="0"/>
    <x v="6"/>
    <n v="386.63"/>
  </r>
  <r>
    <x v="1"/>
    <s v="1002"/>
    <n v="144"/>
    <s v="Faculty - Academic"/>
    <x v="0"/>
    <x v="6"/>
    <n v="390.47"/>
  </r>
  <r>
    <x v="1"/>
    <s v="1002"/>
    <n v="144"/>
    <s v="Faculty - Academic"/>
    <x v="0"/>
    <x v="6"/>
    <n v="4942.78"/>
  </r>
  <r>
    <x v="1"/>
    <s v="1002"/>
    <n v="144"/>
    <s v="Faculty - Academic"/>
    <x v="0"/>
    <x v="6"/>
    <n v="1866.12"/>
  </r>
  <r>
    <x v="1"/>
    <s v="1003"/>
    <n v="133"/>
    <s v="Faculty - Summer"/>
    <x v="0"/>
    <x v="6"/>
    <n v="10049.879999999999"/>
  </r>
  <r>
    <x v="1"/>
    <s v="1003"/>
    <n v="144"/>
    <s v="Faculty - Summer"/>
    <x v="0"/>
    <x v="6"/>
    <n v="12845.19"/>
  </r>
  <r>
    <x v="1"/>
    <s v="1005"/>
    <n v="133"/>
    <s v="Faculty - Lump Sum"/>
    <x v="0"/>
    <x v="6"/>
    <n v="4395.8999999999996"/>
  </r>
  <r>
    <x v="1"/>
    <s v="1005"/>
    <n v="133"/>
    <s v="Faculty - Lump Sum"/>
    <x v="0"/>
    <x v="6"/>
    <n v="3440.93"/>
  </r>
  <r>
    <x v="1"/>
    <s v="1005"/>
    <n v="133"/>
    <s v="Faculty - Lump Sum"/>
    <x v="0"/>
    <x v="6"/>
    <n v="2299.9899999999998"/>
  </r>
  <r>
    <x v="1"/>
    <s v="1005"/>
    <n v="133"/>
    <s v="Faculty - Lump Sum"/>
    <x v="0"/>
    <x v="6"/>
    <n v="4175.9799999999996"/>
  </r>
  <r>
    <x v="1"/>
    <s v="1005"/>
    <n v="133"/>
    <s v="Faculty - Lump Sum"/>
    <x v="0"/>
    <x v="6"/>
    <n v="2812.65"/>
  </r>
  <r>
    <x v="1"/>
    <s v="1005"/>
    <n v="144"/>
    <s v="Faculty - Lump Sum"/>
    <x v="0"/>
    <x v="6"/>
    <n v="225"/>
  </r>
  <r>
    <x v="1"/>
    <s v="1005"/>
    <n v="144"/>
    <s v="Faculty - Lump Sum"/>
    <x v="0"/>
    <x v="6"/>
    <n v="1875.99"/>
  </r>
  <r>
    <x v="1"/>
    <s v="1051"/>
    <n v="133"/>
    <s v="Academic Staff - Annual"/>
    <x v="0"/>
    <x v="6"/>
    <n v="5871.16"/>
  </r>
  <r>
    <x v="1"/>
    <s v="1051"/>
    <n v="133"/>
    <s v="Academic Staff - Annual"/>
    <x v="0"/>
    <x v="6"/>
    <n v="39412.03"/>
  </r>
  <r>
    <x v="1"/>
    <s v="1051"/>
    <n v="133"/>
    <s v="Academic Staff - Annual"/>
    <x v="0"/>
    <x v="6"/>
    <n v="38507.760000000002"/>
  </r>
  <r>
    <x v="1"/>
    <s v="1051"/>
    <n v="133"/>
    <s v="Academic Staff - Annual"/>
    <x v="0"/>
    <x v="6"/>
    <n v="36814.74"/>
  </r>
  <r>
    <x v="1"/>
    <s v="1051"/>
    <n v="133"/>
    <s v="Academic Staff - Annual"/>
    <x v="0"/>
    <x v="6"/>
    <n v="25958.5"/>
  </r>
  <r>
    <x v="1"/>
    <s v="1051"/>
    <n v="133"/>
    <s v="Academic Staff - Annual"/>
    <x v="0"/>
    <x v="6"/>
    <n v="39040.370000000003"/>
  </r>
  <r>
    <x v="1"/>
    <s v="1051"/>
    <n v="133"/>
    <s v="Academic Staff - Annual"/>
    <x v="0"/>
    <x v="6"/>
    <n v="40552.370000000003"/>
  </r>
  <r>
    <x v="1"/>
    <s v="1051"/>
    <n v="144"/>
    <s v="Academic Staff - Annual"/>
    <x v="0"/>
    <x v="6"/>
    <n v="58968.160000000003"/>
  </r>
  <r>
    <x v="1"/>
    <s v="1051"/>
    <n v="144"/>
    <s v="Academic Staff - Annual"/>
    <x v="0"/>
    <x v="6"/>
    <n v="65166.49"/>
  </r>
  <r>
    <x v="1"/>
    <s v="1051"/>
    <n v="144"/>
    <s v="Academic Staff - Annual"/>
    <x v="0"/>
    <x v="6"/>
    <n v="58193.440000000002"/>
  </r>
  <r>
    <x v="1"/>
    <s v="1051"/>
    <n v="144"/>
    <s v="Academic Staff - Annual"/>
    <x v="0"/>
    <x v="6"/>
    <n v="60388.83"/>
  </r>
  <r>
    <x v="1"/>
    <s v="1051"/>
    <n v="144"/>
    <s v="Academic Staff - Annual"/>
    <x v="0"/>
    <x v="6"/>
    <n v="56415.55"/>
  </r>
  <r>
    <x v="1"/>
    <s v="1051"/>
    <n v="144"/>
    <s v="Academic Staff - Annual"/>
    <x v="0"/>
    <x v="6"/>
    <n v="-108037.73"/>
  </r>
  <r>
    <x v="1"/>
    <s v="1051"/>
    <n v="144"/>
    <s v="Academic Staff - Annual"/>
    <x v="0"/>
    <x v="6"/>
    <n v="46471.95"/>
  </r>
  <r>
    <x v="1"/>
    <s v="1052"/>
    <n v="133"/>
    <s v="Academic Staff - Academic"/>
    <x v="0"/>
    <x v="6"/>
    <n v="4963.74"/>
  </r>
  <r>
    <x v="1"/>
    <s v="1052"/>
    <n v="133"/>
    <s v="Academic Staff - Academic"/>
    <x v="0"/>
    <x v="6"/>
    <n v="4963.74"/>
  </r>
  <r>
    <x v="1"/>
    <s v="1052"/>
    <n v="133"/>
    <s v="Academic Staff - Academic"/>
    <x v="0"/>
    <x v="6"/>
    <n v="4963.74"/>
  </r>
  <r>
    <x v="1"/>
    <s v="1052"/>
    <n v="133"/>
    <s v="Academic Staff - Academic"/>
    <x v="0"/>
    <x v="6"/>
    <n v="4963.74"/>
  </r>
  <r>
    <x v="1"/>
    <s v="1052"/>
    <n v="133"/>
    <s v="Academic Staff - Academic"/>
    <x v="0"/>
    <x v="6"/>
    <n v="7146.44"/>
  </r>
  <r>
    <x v="1"/>
    <s v="1052"/>
    <n v="144"/>
    <s v="Academic Staff - Academic"/>
    <x v="0"/>
    <x v="6"/>
    <n v="1388.89"/>
  </r>
  <r>
    <x v="1"/>
    <s v="1052"/>
    <n v="144"/>
    <s v="Academic Staff - Academic"/>
    <x v="0"/>
    <x v="6"/>
    <n v="1388.89"/>
  </r>
  <r>
    <x v="1"/>
    <s v="1052"/>
    <n v="144"/>
    <s v="Academic Staff - Academic"/>
    <x v="0"/>
    <x v="6"/>
    <n v="1388.89"/>
  </r>
  <r>
    <x v="1"/>
    <s v="1052"/>
    <n v="144"/>
    <s v="Academic Staff - Academic"/>
    <x v="0"/>
    <x v="6"/>
    <n v="1388.89"/>
  </r>
  <r>
    <x v="1"/>
    <s v="1052"/>
    <n v="144"/>
    <s v="Academic Staff - Academic"/>
    <x v="0"/>
    <x v="6"/>
    <n v="1388.89"/>
  </r>
  <r>
    <x v="1"/>
    <s v="1053"/>
    <n v="133"/>
    <s v="Academic Staff - Summer"/>
    <x v="0"/>
    <x v="6"/>
    <n v="3008.6"/>
  </r>
  <r>
    <x v="1"/>
    <s v="1053"/>
    <n v="144"/>
    <s v="Academic Staff - Summer"/>
    <x v="0"/>
    <x v="6"/>
    <n v="4470"/>
  </r>
  <r>
    <x v="1"/>
    <s v="1055"/>
    <n v="133"/>
    <s v="Academic Staff - Lump Sum"/>
    <x v="0"/>
    <x v="6"/>
    <n v="1000"/>
  </r>
  <r>
    <x v="1"/>
    <s v="1055"/>
    <n v="133"/>
    <s v="Academic Staff - Lump Sum"/>
    <x v="0"/>
    <x v="6"/>
    <n v="400"/>
  </r>
  <r>
    <x v="2"/>
    <s v="1002"/>
    <n v="133"/>
    <s v="Faculty - Academic"/>
    <x v="0"/>
    <x v="6"/>
    <n v="3273.5"/>
  </r>
  <r>
    <x v="2"/>
    <s v="1002"/>
    <n v="133"/>
    <s v="Faculty - Academic"/>
    <x v="0"/>
    <x v="6"/>
    <n v="3273.5"/>
  </r>
  <r>
    <x v="2"/>
    <s v="1002"/>
    <n v="133"/>
    <s v="Faculty - Academic"/>
    <x v="0"/>
    <x v="6"/>
    <n v="2609.69"/>
  </r>
  <r>
    <x v="2"/>
    <s v="1002"/>
    <n v="133"/>
    <s v="Faculty - Academic"/>
    <x v="0"/>
    <x v="6"/>
    <n v="3273.5"/>
  </r>
  <r>
    <x v="2"/>
    <s v="1002"/>
    <n v="133"/>
    <s v="Faculty - Academic"/>
    <x v="0"/>
    <x v="6"/>
    <n v="3273.5"/>
  </r>
  <r>
    <x v="2"/>
    <s v="1002"/>
    <n v="133"/>
    <s v="Faculty - Academic"/>
    <x v="0"/>
    <x v="6"/>
    <n v="-6946.87"/>
  </r>
  <r>
    <x v="2"/>
    <s v="1002"/>
    <n v="144"/>
    <s v="Faculty - Academic"/>
    <x v="0"/>
    <x v="6"/>
    <n v="2797.06"/>
  </r>
  <r>
    <x v="2"/>
    <s v="1002"/>
    <n v="144"/>
    <s v="Faculty - Academic"/>
    <x v="0"/>
    <x v="6"/>
    <n v="2769.64"/>
  </r>
  <r>
    <x v="2"/>
    <s v="1002"/>
    <n v="144"/>
    <s v="Faculty - Academic"/>
    <x v="0"/>
    <x v="6"/>
    <n v="5293.61"/>
  </r>
  <r>
    <x v="2"/>
    <s v="1002"/>
    <n v="144"/>
    <s v="Faculty - Academic"/>
    <x v="0"/>
    <x v="6"/>
    <n v="2797.06"/>
  </r>
  <r>
    <x v="2"/>
    <s v="1002"/>
    <n v="144"/>
    <s v="Faculty - Academic"/>
    <x v="0"/>
    <x v="6"/>
    <n v="2797.05"/>
  </r>
  <r>
    <x v="2"/>
    <s v="1003"/>
    <n v="133"/>
    <s v="Faculty - Summer"/>
    <x v="0"/>
    <x v="6"/>
    <n v="6873.72"/>
  </r>
  <r>
    <x v="2"/>
    <s v="1003"/>
    <n v="144"/>
    <s v="Faculty - Summer"/>
    <x v="0"/>
    <x v="6"/>
    <n v="56175.8"/>
  </r>
  <r>
    <x v="2"/>
    <s v="1003"/>
    <n v="144"/>
    <s v="Faculty - Summer"/>
    <x v="0"/>
    <x v="6"/>
    <n v="-300"/>
  </r>
  <r>
    <x v="2"/>
    <s v="1003"/>
    <n v="144"/>
    <s v="Faculty - Summer"/>
    <x v="0"/>
    <x v="6"/>
    <n v="-69.16"/>
  </r>
  <r>
    <x v="2"/>
    <s v="1005"/>
    <n v="133"/>
    <s v="Faculty - Lump Sum"/>
    <x v="0"/>
    <x v="6"/>
    <n v="3868.46"/>
  </r>
  <r>
    <x v="2"/>
    <s v="1005"/>
    <n v="133"/>
    <s v="Faculty - Lump Sum"/>
    <x v="0"/>
    <x v="6"/>
    <n v="2000"/>
  </r>
  <r>
    <x v="2"/>
    <s v="1005"/>
    <n v="133"/>
    <s v="Faculty - Lump Sum"/>
    <x v="0"/>
    <x v="6"/>
    <n v="2500"/>
  </r>
  <r>
    <x v="2"/>
    <s v="1005"/>
    <n v="133"/>
    <s v="Faculty - Lump Sum"/>
    <x v="0"/>
    <x v="6"/>
    <n v="17512"/>
  </r>
  <r>
    <x v="2"/>
    <s v="1005"/>
    <n v="133"/>
    <s v="Faculty - Lump Sum"/>
    <x v="0"/>
    <x v="6"/>
    <n v="2000"/>
  </r>
  <r>
    <x v="2"/>
    <s v="1005"/>
    <n v="133"/>
    <s v="Faculty - Lump Sum"/>
    <x v="0"/>
    <x v="6"/>
    <n v="1250"/>
  </r>
  <r>
    <x v="2"/>
    <s v="1005"/>
    <n v="144"/>
    <s v="Faculty - Lump Sum"/>
    <x v="0"/>
    <x v="6"/>
    <n v="11842.56"/>
  </r>
  <r>
    <x v="2"/>
    <s v="1005"/>
    <n v="144"/>
    <s v="Faculty - Lump Sum"/>
    <x v="0"/>
    <x v="6"/>
    <n v="14386.52"/>
  </r>
  <r>
    <x v="2"/>
    <s v="1005"/>
    <n v="144"/>
    <s v="Faculty - Lump Sum"/>
    <x v="0"/>
    <x v="6"/>
    <n v="-3528.83"/>
  </r>
  <r>
    <x v="2"/>
    <s v="1005"/>
    <n v="144"/>
    <s v="Faculty - Lump Sum"/>
    <x v="0"/>
    <x v="6"/>
    <n v="-5776.71"/>
  </r>
  <r>
    <x v="2"/>
    <s v="1005"/>
    <n v="144"/>
    <s v="Faculty - Lump Sum"/>
    <x v="0"/>
    <x v="6"/>
    <n v="4075.31"/>
  </r>
  <r>
    <x v="2"/>
    <s v="1051"/>
    <n v="133"/>
    <s v="Academic Staff - Annual"/>
    <x v="0"/>
    <x v="6"/>
    <n v="25209.48"/>
  </r>
  <r>
    <x v="2"/>
    <s v="1051"/>
    <n v="133"/>
    <s v="Academic Staff - Annual"/>
    <x v="0"/>
    <x v="6"/>
    <n v="21566.45"/>
  </r>
  <r>
    <x v="2"/>
    <s v="1051"/>
    <n v="133"/>
    <s v="Academic Staff - Annual"/>
    <x v="0"/>
    <x v="6"/>
    <n v="26666.05"/>
  </r>
  <r>
    <x v="2"/>
    <s v="1051"/>
    <n v="133"/>
    <s v="Academic Staff - Annual"/>
    <x v="0"/>
    <x v="6"/>
    <n v="27229.45"/>
  </r>
  <r>
    <x v="2"/>
    <s v="1051"/>
    <n v="133"/>
    <s v="Academic Staff - Annual"/>
    <x v="0"/>
    <x v="6"/>
    <n v="26666.1"/>
  </r>
  <r>
    <x v="2"/>
    <s v="1051"/>
    <n v="133"/>
    <s v="Academic Staff - Annual"/>
    <x v="0"/>
    <x v="6"/>
    <n v="26271.57"/>
  </r>
  <r>
    <x v="2"/>
    <s v="1051"/>
    <n v="133"/>
    <s v="Academic Staff - Annual"/>
    <x v="0"/>
    <x v="6"/>
    <n v="25525.1"/>
  </r>
  <r>
    <x v="2"/>
    <s v="1051"/>
    <n v="144"/>
    <s v="Academic Staff - Annual"/>
    <x v="0"/>
    <x v="6"/>
    <n v="21809.35"/>
  </r>
  <r>
    <x v="2"/>
    <s v="1051"/>
    <n v="144"/>
    <s v="Academic Staff - Annual"/>
    <x v="0"/>
    <x v="6"/>
    <n v="74147.009999999995"/>
  </r>
  <r>
    <x v="2"/>
    <s v="1051"/>
    <n v="144"/>
    <s v="Academic Staff - Annual"/>
    <x v="0"/>
    <x v="6"/>
    <n v="74337.210000000006"/>
  </r>
  <r>
    <x v="2"/>
    <s v="1051"/>
    <n v="144"/>
    <s v="Academic Staff - Annual"/>
    <x v="0"/>
    <x v="6"/>
    <n v="73550.62"/>
  </r>
  <r>
    <x v="2"/>
    <s v="1051"/>
    <n v="144"/>
    <s v="Academic Staff - Annual"/>
    <x v="0"/>
    <x v="6"/>
    <n v="125.14"/>
  </r>
  <r>
    <x v="2"/>
    <s v="1051"/>
    <n v="144"/>
    <s v="Academic Staff - Annual"/>
    <x v="0"/>
    <x v="6"/>
    <n v="82771.429999999993"/>
  </r>
  <r>
    <x v="2"/>
    <s v="1051"/>
    <n v="144"/>
    <s v="Academic Staff - Annual"/>
    <x v="0"/>
    <x v="6"/>
    <n v="71697.66"/>
  </r>
  <r>
    <x v="2"/>
    <s v="1052"/>
    <n v="133"/>
    <s v="Academic Staff - Academic"/>
    <x v="0"/>
    <x v="6"/>
    <n v="1895.26"/>
  </r>
  <r>
    <x v="2"/>
    <s v="1052"/>
    <n v="133"/>
    <s v="Academic Staff - Academic"/>
    <x v="0"/>
    <x v="6"/>
    <n v="1895.26"/>
  </r>
  <r>
    <x v="2"/>
    <s v="1052"/>
    <n v="133"/>
    <s v="Academic Staff - Academic"/>
    <x v="0"/>
    <x v="6"/>
    <n v="1895.26"/>
  </r>
  <r>
    <x v="2"/>
    <s v="1052"/>
    <n v="133"/>
    <s v="Academic Staff - Academic"/>
    <x v="0"/>
    <x v="6"/>
    <n v="1895.26"/>
  </r>
  <r>
    <x v="2"/>
    <s v="1052"/>
    <n v="133"/>
    <s v="Academic Staff - Academic"/>
    <x v="0"/>
    <x v="6"/>
    <n v="947.63"/>
  </r>
  <r>
    <x v="2"/>
    <s v="1052"/>
    <n v="144"/>
    <s v="Academic Staff - Academic"/>
    <x v="0"/>
    <x v="6"/>
    <n v="7640.85"/>
  </r>
  <r>
    <x v="2"/>
    <s v="1052"/>
    <n v="144"/>
    <s v="Academic Staff - Academic"/>
    <x v="0"/>
    <x v="6"/>
    <n v="4784.95"/>
  </r>
  <r>
    <x v="2"/>
    <s v="1052"/>
    <n v="144"/>
    <s v="Academic Staff - Academic"/>
    <x v="0"/>
    <x v="6"/>
    <n v="4529.9799999999996"/>
  </r>
  <r>
    <x v="2"/>
    <s v="1052"/>
    <n v="144"/>
    <s v="Academic Staff - Academic"/>
    <x v="0"/>
    <x v="6"/>
    <n v="4529.99"/>
  </r>
  <r>
    <x v="2"/>
    <s v="1052"/>
    <n v="144"/>
    <s v="Academic Staff - Academic"/>
    <x v="0"/>
    <x v="6"/>
    <n v="8992.7800000000007"/>
  </r>
  <r>
    <x v="2"/>
    <s v="1052"/>
    <n v="144"/>
    <s v="Academic Staff - Academic"/>
    <x v="0"/>
    <x v="6"/>
    <n v="633.29999999999995"/>
  </r>
  <r>
    <x v="2"/>
    <s v="1053"/>
    <n v="144"/>
    <s v="Academic Staff - Summer"/>
    <x v="0"/>
    <x v="6"/>
    <n v="2876.34"/>
  </r>
  <r>
    <x v="2"/>
    <s v="1055"/>
    <n v="133"/>
    <s v="Academic Staff - Lump Sum"/>
    <x v="0"/>
    <x v="6"/>
    <n v="2784"/>
  </r>
  <r>
    <x v="2"/>
    <s v="1055"/>
    <n v="133"/>
    <s v="Academic Staff - Lump Sum"/>
    <x v="0"/>
    <x v="6"/>
    <n v="3333.32"/>
  </r>
  <r>
    <x v="2"/>
    <s v="1055"/>
    <n v="133"/>
    <s v="Academic Staff - Lump Sum"/>
    <x v="0"/>
    <x v="6"/>
    <n v="201"/>
  </r>
  <r>
    <x v="2"/>
    <s v="1055"/>
    <n v="133"/>
    <s v="Academic Staff - Lump Sum"/>
    <x v="0"/>
    <x v="6"/>
    <n v="812"/>
  </r>
  <r>
    <x v="2"/>
    <s v="1055"/>
    <n v="133"/>
    <s v="Academic Staff - Lump Sum"/>
    <x v="0"/>
    <x v="6"/>
    <n v="500"/>
  </r>
  <r>
    <x v="2"/>
    <s v="1055"/>
    <n v="133"/>
    <s v="Academic Staff - Lump Sum"/>
    <x v="0"/>
    <x v="6"/>
    <n v="-3333.32"/>
  </r>
  <r>
    <x v="2"/>
    <s v="1055"/>
    <n v="144"/>
    <s v="Academic Staff - Lump Sum"/>
    <x v="0"/>
    <x v="6"/>
    <n v="2793.35"/>
  </r>
  <r>
    <x v="2"/>
    <s v="1055"/>
    <n v="144"/>
    <s v="Academic Staff - Lump Sum"/>
    <x v="0"/>
    <x v="6"/>
    <n v="9579.9699999999993"/>
  </r>
  <r>
    <x v="2"/>
    <s v="1055"/>
    <n v="144"/>
    <s v="Academic Staff - Lump Sum"/>
    <x v="0"/>
    <x v="6"/>
    <n v="16336.59"/>
  </r>
  <r>
    <x v="2"/>
    <s v="1055"/>
    <n v="144"/>
    <s v="Academic Staff - Lump Sum"/>
    <x v="0"/>
    <x v="6"/>
    <n v="4975.8599999999997"/>
  </r>
  <r>
    <x v="2"/>
    <s v="1055"/>
    <n v="144"/>
    <s v="Academic Staff - Lump Sum"/>
    <x v="0"/>
    <x v="6"/>
    <n v="-392.14"/>
  </r>
  <r>
    <x v="2"/>
    <s v="1055"/>
    <n v="144"/>
    <s v="Academic Staff - Lump Sum"/>
    <x v="0"/>
    <x v="6"/>
    <n v="1507.84"/>
  </r>
  <r>
    <x v="2"/>
    <s v="1057"/>
    <n v="144"/>
    <s v="Academic Staff - Overtime"/>
    <x v="0"/>
    <x v="6"/>
    <n v="220.88"/>
  </r>
  <r>
    <x v="2"/>
    <s v="1057"/>
    <n v="144"/>
    <s v="Academic Staff - Overtime"/>
    <x v="0"/>
    <x v="6"/>
    <n v="186"/>
  </r>
  <r>
    <x v="10"/>
    <s v="1002"/>
    <n v="133"/>
    <s v="Faculty - Academic"/>
    <x v="0"/>
    <x v="6"/>
    <n v="1989.67"/>
  </r>
  <r>
    <x v="10"/>
    <s v="1002"/>
    <n v="133"/>
    <s v="Faculty - Academic"/>
    <x v="0"/>
    <x v="6"/>
    <n v="2006.43"/>
  </r>
  <r>
    <x v="10"/>
    <s v="1002"/>
    <n v="133"/>
    <s v="Faculty - Academic"/>
    <x v="0"/>
    <x v="6"/>
    <n v="3979.34"/>
  </r>
  <r>
    <x v="10"/>
    <s v="1002"/>
    <n v="133"/>
    <s v="Faculty - Academic"/>
    <x v="0"/>
    <x v="6"/>
    <n v="2006.43"/>
  </r>
  <r>
    <x v="10"/>
    <s v="1002"/>
    <n v="133"/>
    <s v="Faculty - Academic"/>
    <x v="0"/>
    <x v="6"/>
    <n v="2006.43"/>
  </r>
  <r>
    <x v="10"/>
    <s v="1002"/>
    <n v="144"/>
    <s v="Faculty - Academic"/>
    <x v="0"/>
    <x v="6"/>
    <n v="7377.2"/>
  </r>
  <r>
    <x v="10"/>
    <s v="1002"/>
    <n v="144"/>
    <s v="Faculty - Academic"/>
    <x v="0"/>
    <x v="6"/>
    <n v="12426.61"/>
  </r>
  <r>
    <x v="10"/>
    <s v="1002"/>
    <n v="144"/>
    <s v="Faculty - Academic"/>
    <x v="0"/>
    <x v="6"/>
    <n v="12426.61"/>
  </r>
  <r>
    <x v="10"/>
    <s v="1002"/>
    <n v="144"/>
    <s v="Faculty - Academic"/>
    <x v="0"/>
    <x v="6"/>
    <n v="12426.6"/>
  </r>
  <r>
    <x v="10"/>
    <s v="1002"/>
    <n v="144"/>
    <s v="Faculty - Academic"/>
    <x v="0"/>
    <x v="6"/>
    <n v="28397.599999999999"/>
  </r>
  <r>
    <x v="10"/>
    <s v="1002"/>
    <n v="144"/>
    <s v="Faculty - Academic"/>
    <x v="0"/>
    <x v="6"/>
    <n v="12322.75"/>
  </r>
  <r>
    <x v="10"/>
    <s v="1003"/>
    <n v="133"/>
    <s v="Faculty - Summer"/>
    <x v="0"/>
    <x v="6"/>
    <n v="14654.94"/>
  </r>
  <r>
    <x v="10"/>
    <s v="1003"/>
    <n v="144"/>
    <s v="Faculty - Summer"/>
    <x v="0"/>
    <x v="6"/>
    <n v="12832.57"/>
  </r>
  <r>
    <x v="10"/>
    <s v="1005"/>
    <n v="133"/>
    <s v="Faculty - Lump Sum"/>
    <x v="0"/>
    <x v="6"/>
    <n v="700"/>
  </r>
  <r>
    <x v="10"/>
    <s v="1005"/>
    <n v="133"/>
    <s v="Faculty - Lump Sum"/>
    <x v="0"/>
    <x v="6"/>
    <n v="625"/>
  </r>
  <r>
    <x v="10"/>
    <s v="1005"/>
    <n v="133"/>
    <s v="Faculty - Lump Sum"/>
    <x v="0"/>
    <x v="6"/>
    <n v="54.04"/>
  </r>
  <r>
    <x v="10"/>
    <s v="1005"/>
    <n v="144"/>
    <s v="Faculty - Lump Sum"/>
    <x v="0"/>
    <x v="6"/>
    <n v="4030"/>
  </r>
  <r>
    <x v="10"/>
    <s v="1051"/>
    <n v="133"/>
    <s v="Academic Staff - Annual"/>
    <x v="0"/>
    <x v="6"/>
    <n v="22946.6"/>
  </r>
  <r>
    <x v="10"/>
    <s v="1051"/>
    <n v="133"/>
    <s v="Academic Staff - Annual"/>
    <x v="0"/>
    <x v="6"/>
    <n v="36469.730000000003"/>
  </r>
  <r>
    <x v="10"/>
    <s v="1051"/>
    <n v="133"/>
    <s v="Academic Staff - Annual"/>
    <x v="0"/>
    <x v="6"/>
    <n v="28731.61"/>
  </r>
  <r>
    <x v="10"/>
    <s v="1051"/>
    <n v="133"/>
    <s v="Academic Staff - Annual"/>
    <x v="0"/>
    <x v="6"/>
    <n v="43738.59"/>
  </r>
  <r>
    <x v="10"/>
    <s v="1051"/>
    <n v="133"/>
    <s v="Academic Staff - Annual"/>
    <x v="0"/>
    <x v="6"/>
    <n v="37681.33"/>
  </r>
  <r>
    <x v="10"/>
    <s v="1051"/>
    <n v="133"/>
    <s v="Academic Staff - Annual"/>
    <x v="0"/>
    <x v="6"/>
    <n v="165.84"/>
  </r>
  <r>
    <x v="10"/>
    <s v="1051"/>
    <n v="133"/>
    <s v="Academic Staff - Annual"/>
    <x v="0"/>
    <x v="6"/>
    <n v="32900.480000000003"/>
  </r>
  <r>
    <x v="10"/>
    <s v="1051"/>
    <n v="144"/>
    <s v="Academic Staff - Annual"/>
    <x v="0"/>
    <x v="6"/>
    <n v="131769.67000000001"/>
  </r>
  <r>
    <x v="10"/>
    <s v="1051"/>
    <n v="144"/>
    <s v="Academic Staff - Annual"/>
    <x v="0"/>
    <x v="6"/>
    <n v="40931.24"/>
  </r>
  <r>
    <x v="10"/>
    <s v="1051"/>
    <n v="144"/>
    <s v="Academic Staff - Annual"/>
    <x v="0"/>
    <x v="6"/>
    <n v="185100.14"/>
  </r>
  <r>
    <x v="10"/>
    <s v="1051"/>
    <n v="144"/>
    <s v="Academic Staff - Annual"/>
    <x v="0"/>
    <x v="6"/>
    <n v="134181.12"/>
  </r>
  <r>
    <x v="10"/>
    <s v="1051"/>
    <n v="144"/>
    <s v="Academic Staff - Annual"/>
    <x v="0"/>
    <x v="6"/>
    <n v="131603.70000000001"/>
  </r>
  <r>
    <x v="10"/>
    <s v="1051"/>
    <n v="144"/>
    <s v="Academic Staff - Annual"/>
    <x v="0"/>
    <x v="6"/>
    <n v="-1.23"/>
  </r>
  <r>
    <x v="10"/>
    <s v="1051"/>
    <n v="144"/>
    <s v="Academic Staff - Annual"/>
    <x v="0"/>
    <x v="6"/>
    <n v="133352.01999999999"/>
  </r>
  <r>
    <x v="10"/>
    <s v="1051"/>
    <n v="144"/>
    <s v="Academic Staff - Annual"/>
    <x v="0"/>
    <x v="6"/>
    <n v="130895.02"/>
  </r>
  <r>
    <x v="10"/>
    <s v="1052"/>
    <n v="133"/>
    <s v="Academic Staff - Academic"/>
    <x v="0"/>
    <x v="6"/>
    <n v="11336.01"/>
  </r>
  <r>
    <x v="10"/>
    <s v="1052"/>
    <n v="133"/>
    <s v="Academic Staff - Academic"/>
    <x v="0"/>
    <x v="6"/>
    <n v="11336"/>
  </r>
  <r>
    <x v="10"/>
    <s v="1052"/>
    <n v="133"/>
    <s v="Academic Staff - Academic"/>
    <x v="0"/>
    <x v="6"/>
    <n v="11336.01"/>
  </r>
  <r>
    <x v="10"/>
    <s v="1052"/>
    <n v="133"/>
    <s v="Academic Staff - Academic"/>
    <x v="0"/>
    <x v="6"/>
    <n v="658"/>
  </r>
  <r>
    <x v="10"/>
    <s v="1052"/>
    <n v="133"/>
    <s v="Academic Staff - Academic"/>
    <x v="0"/>
    <x v="6"/>
    <n v="11336.01"/>
  </r>
  <r>
    <x v="10"/>
    <s v="1052"/>
    <n v="133"/>
    <s v="Academic Staff - Academic"/>
    <x v="0"/>
    <x v="6"/>
    <n v="-6166.18"/>
  </r>
  <r>
    <x v="10"/>
    <s v="1052"/>
    <n v="144"/>
    <s v="Academic Staff - Academic"/>
    <x v="0"/>
    <x v="6"/>
    <n v="2397.5700000000002"/>
  </r>
  <r>
    <x v="10"/>
    <s v="1052"/>
    <n v="144"/>
    <s v="Academic Staff - Academic"/>
    <x v="0"/>
    <x v="6"/>
    <n v="236348.58"/>
  </r>
  <r>
    <x v="10"/>
    <s v="1052"/>
    <n v="144"/>
    <s v="Academic Staff - Academic"/>
    <x v="0"/>
    <x v="6"/>
    <n v="235377.38"/>
  </r>
  <r>
    <x v="10"/>
    <s v="1052"/>
    <n v="144"/>
    <s v="Academic Staff - Academic"/>
    <x v="0"/>
    <x v="6"/>
    <n v="236498.89"/>
  </r>
  <r>
    <x v="10"/>
    <s v="1052"/>
    <n v="144"/>
    <s v="Academic Staff - Academic"/>
    <x v="0"/>
    <x v="6"/>
    <n v="5523.47"/>
  </r>
  <r>
    <x v="10"/>
    <s v="1052"/>
    <n v="144"/>
    <s v="Academic Staff - Academic"/>
    <x v="0"/>
    <x v="6"/>
    <n v="261893.63"/>
  </r>
  <r>
    <x v="10"/>
    <s v="1052"/>
    <n v="144"/>
    <s v="Academic Staff - Academic"/>
    <x v="0"/>
    <x v="6"/>
    <n v="233945.14"/>
  </r>
  <r>
    <x v="10"/>
    <s v="1052"/>
    <n v="144"/>
    <s v="Academic Staff - Academic"/>
    <x v="0"/>
    <x v="6"/>
    <n v="5302.51"/>
  </r>
  <r>
    <x v="10"/>
    <s v="1053"/>
    <n v="144"/>
    <s v="Academic Staff - Summer"/>
    <x v="0"/>
    <x v="6"/>
    <n v="1395.2"/>
  </r>
  <r>
    <x v="10"/>
    <s v="1055"/>
    <n v="133"/>
    <s v="Academic Staff - Lump Sum"/>
    <x v="0"/>
    <x v="6"/>
    <n v="1350"/>
  </r>
  <r>
    <x v="10"/>
    <s v="1055"/>
    <n v="133"/>
    <s v="Academic Staff - Lump Sum"/>
    <x v="0"/>
    <x v="6"/>
    <n v="160"/>
  </r>
  <r>
    <x v="10"/>
    <s v="1055"/>
    <n v="133"/>
    <s v="Academic Staff - Lump Sum"/>
    <x v="0"/>
    <x v="6"/>
    <n v="161.04"/>
  </r>
  <r>
    <x v="10"/>
    <s v="1055"/>
    <n v="144"/>
    <s v="Academic Staff - Lump Sum"/>
    <x v="0"/>
    <x v="6"/>
    <n v="4863.51"/>
  </r>
  <r>
    <x v="10"/>
    <s v="1055"/>
    <n v="144"/>
    <s v="Academic Staff - Lump Sum"/>
    <x v="0"/>
    <x v="6"/>
    <n v="7311.33"/>
  </r>
  <r>
    <x v="10"/>
    <s v="1055"/>
    <n v="144"/>
    <s v="Academic Staff - Lump Sum"/>
    <x v="0"/>
    <x v="6"/>
    <n v="2773.44"/>
  </r>
  <r>
    <x v="10"/>
    <s v="1055"/>
    <n v="144"/>
    <s v="Academic Staff - Lump Sum"/>
    <x v="0"/>
    <x v="6"/>
    <n v="1448"/>
  </r>
  <r>
    <x v="10"/>
    <s v="1055"/>
    <n v="144"/>
    <s v="Academic Staff - Lump Sum"/>
    <x v="0"/>
    <x v="6"/>
    <n v="1448.16"/>
  </r>
  <r>
    <x v="10"/>
    <s v="1055"/>
    <n v="144"/>
    <s v="Academic Staff - Lump Sum"/>
    <x v="0"/>
    <x v="6"/>
    <n v="1550"/>
  </r>
  <r>
    <x v="10"/>
    <s v="1055"/>
    <n v="144"/>
    <s v="Academic Staff - Lump Sum"/>
    <x v="0"/>
    <x v="6"/>
    <n v="7768.27"/>
  </r>
  <r>
    <x v="10"/>
    <s v="1533"/>
    <n v="144"/>
    <s v="University Staff Project - Hourly"/>
    <x v="0"/>
    <x v="6"/>
    <n v="2220"/>
  </r>
  <r>
    <x v="10"/>
    <s v="1601"/>
    <n v="144"/>
    <s v="LTE - Hourly"/>
    <x v="0"/>
    <x v="6"/>
    <n v="3487.5"/>
  </r>
  <r>
    <x v="10"/>
    <s v="1601"/>
    <n v="144"/>
    <s v="LTE - Hourly"/>
    <x v="0"/>
    <x v="6"/>
    <n v="1356.25"/>
  </r>
  <r>
    <x v="10"/>
    <s v="1603"/>
    <n v="144"/>
    <s v="LTE - Overtime"/>
    <x v="0"/>
    <x v="6"/>
    <n v="121.95"/>
  </r>
  <r>
    <x v="10"/>
    <s v="1603"/>
    <n v="144"/>
    <s v="LTE - Overtime"/>
    <x v="0"/>
    <x v="6"/>
    <n v="131.35"/>
  </r>
  <r>
    <x v="10"/>
    <s v="1643"/>
    <n v="144"/>
    <s v="LTE Differential"/>
    <x v="0"/>
    <x v="6"/>
    <n v="3.75"/>
  </r>
  <r>
    <x v="10"/>
    <s v="1643"/>
    <n v="144"/>
    <s v="LTE Differential"/>
    <x v="0"/>
    <x v="6"/>
    <n v="1.58"/>
  </r>
  <r>
    <x v="3"/>
    <s v="1003"/>
    <n v="144"/>
    <s v="Faculty - Summer"/>
    <x v="0"/>
    <x v="6"/>
    <n v="6383"/>
  </r>
  <r>
    <x v="3"/>
    <s v="1005"/>
    <n v="133"/>
    <s v="Faculty - Lump Sum"/>
    <x v="0"/>
    <x v="6"/>
    <n v="291.67"/>
  </r>
  <r>
    <x v="3"/>
    <s v="1005"/>
    <n v="133"/>
    <s v="Faculty - Lump Sum"/>
    <x v="0"/>
    <x v="6"/>
    <n v="291.67"/>
  </r>
  <r>
    <x v="3"/>
    <s v="1005"/>
    <n v="133"/>
    <s v="Faculty - Lump Sum"/>
    <x v="0"/>
    <x v="6"/>
    <n v="291.67"/>
  </r>
  <r>
    <x v="3"/>
    <s v="1005"/>
    <n v="133"/>
    <s v="Faculty - Lump Sum"/>
    <x v="0"/>
    <x v="6"/>
    <n v="291.67"/>
  </r>
  <r>
    <x v="3"/>
    <s v="1005"/>
    <n v="133"/>
    <s v="Faculty - Lump Sum"/>
    <x v="0"/>
    <x v="6"/>
    <n v="291.67"/>
  </r>
  <r>
    <x v="3"/>
    <s v="1005"/>
    <n v="133"/>
    <s v="Faculty - Lump Sum"/>
    <x v="0"/>
    <x v="6"/>
    <n v="291.63"/>
  </r>
  <r>
    <x v="3"/>
    <s v="1051"/>
    <n v="133"/>
    <s v="Academic Staff - Annual"/>
    <x v="0"/>
    <x v="6"/>
    <n v="2550"/>
  </r>
  <r>
    <x v="3"/>
    <s v="1051"/>
    <n v="133"/>
    <s v="Academic Staff - Annual"/>
    <x v="0"/>
    <x v="6"/>
    <n v="2550"/>
  </r>
  <r>
    <x v="3"/>
    <s v="1051"/>
    <n v="133"/>
    <s v="Academic Staff - Annual"/>
    <x v="0"/>
    <x v="6"/>
    <n v="2550"/>
  </r>
  <r>
    <x v="3"/>
    <s v="1051"/>
    <n v="133"/>
    <s v="Academic Staff - Annual"/>
    <x v="0"/>
    <x v="6"/>
    <n v="2550"/>
  </r>
  <r>
    <x v="3"/>
    <s v="1051"/>
    <n v="133"/>
    <s v="Academic Staff - Annual"/>
    <x v="0"/>
    <x v="6"/>
    <n v="3275"/>
  </r>
  <r>
    <x v="3"/>
    <s v="1051"/>
    <n v="133"/>
    <s v="Academic Staff - Annual"/>
    <x v="0"/>
    <x v="6"/>
    <n v="2550"/>
  </r>
  <r>
    <x v="3"/>
    <s v="1051"/>
    <n v="144"/>
    <s v="Academic Staff - Annual"/>
    <x v="0"/>
    <x v="6"/>
    <n v="21981.98"/>
  </r>
  <r>
    <x v="3"/>
    <s v="1051"/>
    <n v="144"/>
    <s v="Academic Staff - Annual"/>
    <x v="0"/>
    <x v="6"/>
    <n v="16983.73"/>
  </r>
  <r>
    <x v="3"/>
    <s v="1051"/>
    <n v="144"/>
    <s v="Academic Staff - Annual"/>
    <x v="0"/>
    <x v="6"/>
    <n v="31978.48"/>
  </r>
  <r>
    <x v="3"/>
    <s v="1051"/>
    <n v="144"/>
    <s v="Academic Staff - Annual"/>
    <x v="0"/>
    <x v="6"/>
    <n v="21305.27"/>
  </r>
  <r>
    <x v="3"/>
    <s v="1051"/>
    <n v="144"/>
    <s v="Academic Staff - Annual"/>
    <x v="0"/>
    <x v="6"/>
    <n v="21981.98"/>
  </r>
  <r>
    <x v="3"/>
    <s v="1051"/>
    <n v="144"/>
    <s v="Academic Staff - Annual"/>
    <x v="0"/>
    <x v="6"/>
    <n v="25269.59"/>
  </r>
  <r>
    <x v="3"/>
    <s v="1052"/>
    <n v="133"/>
    <s v="Academic Staff - Academic"/>
    <x v="0"/>
    <x v="6"/>
    <n v="5581.67"/>
  </r>
  <r>
    <x v="3"/>
    <s v="1052"/>
    <n v="133"/>
    <s v="Academic Staff - Academic"/>
    <x v="0"/>
    <x v="6"/>
    <n v="-9808.3799999999992"/>
  </r>
  <r>
    <x v="3"/>
    <s v="1052"/>
    <n v="133"/>
    <s v="Academic Staff - Academic"/>
    <x v="0"/>
    <x v="6"/>
    <n v="5581.67"/>
  </r>
  <r>
    <x v="3"/>
    <s v="1052"/>
    <n v="133"/>
    <s v="Academic Staff - Academic"/>
    <x v="0"/>
    <x v="6"/>
    <n v="5581.67"/>
  </r>
  <r>
    <x v="3"/>
    <s v="1052"/>
    <n v="133"/>
    <s v="Academic Staff - Academic"/>
    <x v="0"/>
    <x v="6"/>
    <n v="-20969.57"/>
  </r>
  <r>
    <x v="3"/>
    <s v="1055"/>
    <n v="133"/>
    <s v="Academic Staff - Lump Sum"/>
    <x v="0"/>
    <x v="6"/>
    <n v="2200"/>
  </r>
  <r>
    <x v="3"/>
    <s v="1055"/>
    <n v="144"/>
    <s v="Academic Staff - Lump Sum"/>
    <x v="0"/>
    <x v="6"/>
    <n v="2625"/>
  </r>
  <r>
    <x v="3"/>
    <s v="1055"/>
    <n v="144"/>
    <s v="Academic Staff - Lump Sum"/>
    <x v="0"/>
    <x v="6"/>
    <n v="2625"/>
  </r>
  <r>
    <x v="3"/>
    <s v="1055"/>
    <n v="144"/>
    <s v="Academic Staff - Lump Sum"/>
    <x v="0"/>
    <x v="6"/>
    <n v="2625"/>
  </r>
  <r>
    <x v="3"/>
    <s v="1055"/>
    <n v="144"/>
    <s v="Academic Staff - Lump Sum"/>
    <x v="0"/>
    <x v="6"/>
    <n v="2625"/>
  </r>
  <r>
    <x v="3"/>
    <s v="1055"/>
    <n v="144"/>
    <s v="Academic Staff - Lump Sum"/>
    <x v="0"/>
    <x v="6"/>
    <n v="2625"/>
  </r>
  <r>
    <x v="3"/>
    <s v="1055"/>
    <n v="144"/>
    <s v="Academic Staff - Lump Sum"/>
    <x v="0"/>
    <x v="6"/>
    <n v="19125"/>
  </r>
  <r>
    <x v="9"/>
    <s v="1003"/>
    <n v="133"/>
    <s v="Faculty - Summer"/>
    <x v="0"/>
    <x v="6"/>
    <n v="2554.98"/>
  </r>
  <r>
    <x v="9"/>
    <s v="1003"/>
    <n v="133"/>
    <s v="Faculty - Summer"/>
    <x v="0"/>
    <x v="6"/>
    <n v="-4998"/>
  </r>
  <r>
    <x v="9"/>
    <s v="1003"/>
    <n v="144"/>
    <s v="Faculty - Summer"/>
    <x v="0"/>
    <x v="6"/>
    <n v="5500"/>
  </r>
  <r>
    <x v="9"/>
    <s v="1003"/>
    <n v="144"/>
    <s v="Faculty - Summer"/>
    <x v="0"/>
    <x v="6"/>
    <n v="25950.99"/>
  </r>
  <r>
    <x v="9"/>
    <s v="1051"/>
    <n v="133"/>
    <s v="Academic Staff - Annual"/>
    <x v="0"/>
    <x v="6"/>
    <n v="5000"/>
  </r>
  <r>
    <x v="9"/>
    <s v="1051"/>
    <n v="133"/>
    <s v="Academic Staff - Annual"/>
    <x v="0"/>
    <x v="6"/>
    <n v="24.67"/>
  </r>
  <r>
    <x v="9"/>
    <s v="1051"/>
    <n v="133"/>
    <s v="Academic Staff - Annual"/>
    <x v="0"/>
    <x v="6"/>
    <n v="5249.68"/>
  </r>
  <r>
    <x v="9"/>
    <s v="1051"/>
    <n v="133"/>
    <s v="Academic Staff - Annual"/>
    <x v="0"/>
    <x v="6"/>
    <n v="-1697.63"/>
  </r>
  <r>
    <x v="9"/>
    <s v="1051"/>
    <n v="133"/>
    <s v="Academic Staff - Annual"/>
    <x v="0"/>
    <x v="6"/>
    <n v="6092.09"/>
  </r>
  <r>
    <x v="9"/>
    <s v="1051"/>
    <n v="133"/>
    <s v="Academic Staff - Annual"/>
    <x v="0"/>
    <x v="6"/>
    <n v="5258.55"/>
  </r>
  <r>
    <x v="9"/>
    <s v="1051"/>
    <n v="144"/>
    <s v="Academic Staff - Annual"/>
    <x v="0"/>
    <x v="6"/>
    <n v="39943.22"/>
  </r>
  <r>
    <x v="9"/>
    <s v="1051"/>
    <n v="144"/>
    <s v="Academic Staff - Annual"/>
    <x v="0"/>
    <x v="6"/>
    <n v="19700.509999999998"/>
  </r>
  <r>
    <x v="9"/>
    <s v="1051"/>
    <n v="144"/>
    <s v="Academic Staff - Annual"/>
    <x v="0"/>
    <x v="6"/>
    <n v="35450.57"/>
  </r>
  <r>
    <x v="9"/>
    <s v="1051"/>
    <n v="144"/>
    <s v="Academic Staff - Annual"/>
    <x v="0"/>
    <x v="6"/>
    <n v="39885.129999999997"/>
  </r>
  <r>
    <x v="9"/>
    <s v="1051"/>
    <n v="144"/>
    <s v="Academic Staff - Annual"/>
    <x v="0"/>
    <x v="6"/>
    <n v="24.67"/>
  </r>
  <r>
    <x v="9"/>
    <s v="1051"/>
    <n v="144"/>
    <s v="Academic Staff - Annual"/>
    <x v="0"/>
    <x v="6"/>
    <n v="51094.87"/>
  </r>
  <r>
    <x v="9"/>
    <s v="1051"/>
    <n v="144"/>
    <s v="Academic Staff - Annual"/>
    <x v="0"/>
    <x v="6"/>
    <n v="37770.17"/>
  </r>
  <r>
    <x v="9"/>
    <s v="1052"/>
    <n v="144"/>
    <s v="Academic Staff - Academic"/>
    <x v="0"/>
    <x v="6"/>
    <n v="17312.46"/>
  </r>
  <r>
    <x v="9"/>
    <s v="1052"/>
    <n v="144"/>
    <s v="Academic Staff - Academic"/>
    <x v="0"/>
    <x v="6"/>
    <n v="15371.78"/>
  </r>
  <r>
    <x v="9"/>
    <s v="1052"/>
    <n v="144"/>
    <s v="Academic Staff - Academic"/>
    <x v="0"/>
    <x v="6"/>
    <n v="17427.830000000002"/>
  </r>
  <r>
    <x v="9"/>
    <s v="1052"/>
    <n v="144"/>
    <s v="Academic Staff - Academic"/>
    <x v="0"/>
    <x v="6"/>
    <n v="17682.48"/>
  </r>
  <r>
    <x v="9"/>
    <s v="1052"/>
    <n v="144"/>
    <s v="Academic Staff - Academic"/>
    <x v="0"/>
    <x v="6"/>
    <n v="18195.349999999999"/>
  </r>
  <r>
    <x v="9"/>
    <s v="1055"/>
    <n v="144"/>
    <s v="Academic Staff - Lump Sum"/>
    <x v="0"/>
    <x v="6"/>
    <n v="6301.5"/>
  </r>
  <r>
    <x v="9"/>
    <s v="1055"/>
    <n v="144"/>
    <s v="Academic Staff - Lump Sum"/>
    <x v="0"/>
    <x v="6"/>
    <n v="1710.75"/>
  </r>
  <r>
    <x v="9"/>
    <s v="1055"/>
    <n v="144"/>
    <s v="Academic Staff - Lump Sum"/>
    <x v="0"/>
    <x v="6"/>
    <n v="1710.75"/>
  </r>
  <r>
    <x v="4"/>
    <s v="1002"/>
    <n v="133"/>
    <s v="Faculty - Academic"/>
    <x v="0"/>
    <x v="6"/>
    <n v="1887.34"/>
  </r>
  <r>
    <x v="4"/>
    <s v="1002"/>
    <n v="133"/>
    <s v="Faculty - Academic"/>
    <x v="0"/>
    <x v="6"/>
    <n v="2812.96"/>
  </r>
  <r>
    <x v="4"/>
    <s v="1002"/>
    <n v="133"/>
    <s v="Faculty - Academic"/>
    <x v="0"/>
    <x v="6"/>
    <n v="1887.35"/>
  </r>
  <r>
    <x v="4"/>
    <s v="1002"/>
    <n v="133"/>
    <s v="Faculty - Academic"/>
    <x v="0"/>
    <x v="6"/>
    <n v="1887.35"/>
  </r>
  <r>
    <x v="4"/>
    <s v="1002"/>
    <n v="144"/>
    <s v="Faculty - Academic"/>
    <x v="0"/>
    <x v="6"/>
    <n v="2222.3000000000002"/>
  </r>
  <r>
    <x v="4"/>
    <s v="1002"/>
    <n v="144"/>
    <s v="Faculty - Academic"/>
    <x v="0"/>
    <x v="6"/>
    <n v="2222.29"/>
  </r>
  <r>
    <x v="4"/>
    <s v="1002"/>
    <n v="144"/>
    <s v="Faculty - Academic"/>
    <x v="0"/>
    <x v="6"/>
    <n v="2222.3000000000002"/>
  </r>
  <r>
    <x v="4"/>
    <s v="1002"/>
    <n v="144"/>
    <s v="Faculty - Academic"/>
    <x v="0"/>
    <x v="6"/>
    <n v="2200.4899999999998"/>
  </r>
  <r>
    <x v="4"/>
    <s v="1002"/>
    <n v="144"/>
    <s v="Faculty - Academic"/>
    <x v="0"/>
    <x v="6"/>
    <n v="2222.29"/>
  </r>
  <r>
    <x v="4"/>
    <s v="1003"/>
    <n v="133"/>
    <s v="Faculty - Summer"/>
    <x v="0"/>
    <x v="6"/>
    <n v="3750"/>
  </r>
  <r>
    <x v="4"/>
    <s v="1003"/>
    <n v="144"/>
    <s v="Faculty - Summer"/>
    <x v="0"/>
    <x v="6"/>
    <n v="18007.22"/>
  </r>
  <r>
    <x v="4"/>
    <s v="1005"/>
    <n v="133"/>
    <s v="Faculty - Lump Sum"/>
    <x v="0"/>
    <x v="6"/>
    <n v="2803.07"/>
  </r>
  <r>
    <x v="4"/>
    <s v="1005"/>
    <n v="133"/>
    <s v="Faculty - Lump Sum"/>
    <x v="0"/>
    <x v="6"/>
    <n v="1975"/>
  </r>
  <r>
    <x v="4"/>
    <s v="1005"/>
    <n v="133"/>
    <s v="Faculty - Lump Sum"/>
    <x v="0"/>
    <x v="6"/>
    <n v="3803.07"/>
  </r>
  <r>
    <x v="4"/>
    <s v="1005"/>
    <n v="133"/>
    <s v="Faculty - Lump Sum"/>
    <x v="0"/>
    <x v="6"/>
    <n v="1975"/>
  </r>
  <r>
    <x v="4"/>
    <s v="1005"/>
    <n v="133"/>
    <s v="Faculty - Lump Sum"/>
    <x v="0"/>
    <x v="6"/>
    <n v="2803.05"/>
  </r>
  <r>
    <x v="4"/>
    <s v="1005"/>
    <n v="144"/>
    <s v="Faculty - Lump Sum"/>
    <x v="0"/>
    <x v="6"/>
    <n v="5000"/>
  </r>
  <r>
    <x v="4"/>
    <s v="1051"/>
    <n v="144"/>
    <s v="Academic Staff - Annual"/>
    <x v="0"/>
    <x v="6"/>
    <n v="45409.45"/>
  </r>
  <r>
    <x v="4"/>
    <s v="1051"/>
    <n v="144"/>
    <s v="Academic Staff - Annual"/>
    <x v="0"/>
    <x v="6"/>
    <n v="50902.05"/>
  </r>
  <r>
    <x v="4"/>
    <s v="1051"/>
    <n v="144"/>
    <s v="Academic Staff - Annual"/>
    <x v="0"/>
    <x v="6"/>
    <n v="52521.95"/>
  </r>
  <r>
    <x v="4"/>
    <s v="1051"/>
    <n v="144"/>
    <s v="Academic Staff - Annual"/>
    <x v="0"/>
    <x v="6"/>
    <n v="36106.99"/>
  </r>
  <r>
    <x v="4"/>
    <s v="1051"/>
    <n v="144"/>
    <s v="Academic Staff - Annual"/>
    <x v="0"/>
    <x v="6"/>
    <n v="50419.59"/>
  </r>
  <r>
    <x v="4"/>
    <s v="1051"/>
    <n v="144"/>
    <s v="Academic Staff - Annual"/>
    <x v="0"/>
    <x v="6"/>
    <n v="42981.17"/>
  </r>
  <r>
    <x v="4"/>
    <s v="1052"/>
    <n v="144"/>
    <s v="Academic Staff - Academic"/>
    <x v="0"/>
    <x v="6"/>
    <n v="4347.4799999999996"/>
  </r>
  <r>
    <x v="4"/>
    <s v="1052"/>
    <n v="144"/>
    <s v="Academic Staff - Academic"/>
    <x v="0"/>
    <x v="6"/>
    <n v="1299.81"/>
  </r>
  <r>
    <x v="4"/>
    <s v="1053"/>
    <n v="133"/>
    <s v="Academic Staff - Summer"/>
    <x v="0"/>
    <x v="6"/>
    <n v="3100"/>
  </r>
  <r>
    <x v="4"/>
    <s v="1055"/>
    <n v="133"/>
    <s v="Academic Staff - Lump Sum"/>
    <x v="0"/>
    <x v="6"/>
    <n v="2123"/>
  </r>
  <r>
    <x v="4"/>
    <s v="1055"/>
    <n v="133"/>
    <s v="Academic Staff - Lump Sum"/>
    <x v="0"/>
    <x v="6"/>
    <n v="350"/>
  </r>
  <r>
    <x v="4"/>
    <s v="1055"/>
    <n v="133"/>
    <s v="Academic Staff - Lump Sum"/>
    <x v="0"/>
    <x v="6"/>
    <n v="350"/>
  </r>
  <r>
    <x v="4"/>
    <s v="1055"/>
    <n v="133"/>
    <s v="Academic Staff - Lump Sum"/>
    <x v="0"/>
    <x v="6"/>
    <n v="350"/>
  </r>
  <r>
    <x v="4"/>
    <s v="1055"/>
    <n v="133"/>
    <s v="Academic Staff - Lump Sum"/>
    <x v="0"/>
    <x v="6"/>
    <n v="350"/>
  </r>
  <r>
    <x v="4"/>
    <s v="1055"/>
    <n v="133"/>
    <s v="Academic Staff - Lump Sum"/>
    <x v="0"/>
    <x v="6"/>
    <n v="3850"/>
  </r>
  <r>
    <x v="4"/>
    <s v="1055"/>
    <n v="144"/>
    <s v="Academic Staff - Lump Sum"/>
    <x v="0"/>
    <x v="6"/>
    <n v="3793.96"/>
  </r>
  <r>
    <x v="11"/>
    <s v="1002"/>
    <n v="133"/>
    <s v="Faculty - Academic"/>
    <x v="0"/>
    <x v="6"/>
    <n v="6519.92"/>
  </r>
  <r>
    <x v="11"/>
    <s v="1002"/>
    <n v="133"/>
    <s v="Faculty - Academic"/>
    <x v="0"/>
    <x v="6"/>
    <n v="6519.91"/>
  </r>
  <r>
    <x v="11"/>
    <s v="1002"/>
    <n v="133"/>
    <s v="Faculty - Academic"/>
    <x v="0"/>
    <x v="6"/>
    <n v="11863.16"/>
  </r>
  <r>
    <x v="11"/>
    <s v="1002"/>
    <n v="133"/>
    <s v="Faculty - Academic"/>
    <x v="0"/>
    <x v="6"/>
    <n v="6519.92"/>
  </r>
  <r>
    <x v="11"/>
    <s v="1002"/>
    <n v="133"/>
    <s v="Faculty - Academic"/>
    <x v="0"/>
    <x v="6"/>
    <n v="6519.9"/>
  </r>
  <r>
    <x v="11"/>
    <s v="1002"/>
    <n v="144"/>
    <s v="Faculty - Academic"/>
    <x v="0"/>
    <x v="6"/>
    <n v="3001.33"/>
  </r>
  <r>
    <x v="11"/>
    <s v="1002"/>
    <n v="144"/>
    <s v="Faculty - Academic"/>
    <x v="0"/>
    <x v="6"/>
    <n v="9295.67"/>
  </r>
  <r>
    <x v="11"/>
    <s v="1002"/>
    <n v="144"/>
    <s v="Faculty - Academic"/>
    <x v="0"/>
    <x v="6"/>
    <n v="2248.2399999999998"/>
  </r>
  <r>
    <x v="11"/>
    <s v="1002"/>
    <n v="144"/>
    <s v="Faculty - Academic"/>
    <x v="0"/>
    <x v="6"/>
    <n v="17007.919999999998"/>
  </r>
  <r>
    <x v="11"/>
    <s v="1002"/>
    <n v="144"/>
    <s v="Faculty - Academic"/>
    <x v="0"/>
    <x v="6"/>
    <n v="17446.36"/>
  </r>
  <r>
    <x v="11"/>
    <s v="1003"/>
    <n v="133"/>
    <s v="Faculty - Summer"/>
    <x v="0"/>
    <x v="6"/>
    <n v="10484.34"/>
  </r>
  <r>
    <x v="11"/>
    <s v="1003"/>
    <n v="144"/>
    <s v="Faculty - Summer"/>
    <x v="0"/>
    <x v="6"/>
    <n v="14400.57"/>
  </r>
  <r>
    <x v="11"/>
    <s v="1005"/>
    <n v="133"/>
    <s v="Faculty - Lump Sum"/>
    <x v="0"/>
    <x v="6"/>
    <n v="898.11"/>
  </r>
  <r>
    <x v="11"/>
    <s v="1005"/>
    <n v="133"/>
    <s v="Faculty - Lump Sum"/>
    <x v="0"/>
    <x v="6"/>
    <n v="254.27"/>
  </r>
  <r>
    <x v="11"/>
    <s v="1005"/>
    <n v="133"/>
    <s v="Faculty - Lump Sum"/>
    <x v="0"/>
    <x v="6"/>
    <n v="2969.54"/>
  </r>
  <r>
    <x v="11"/>
    <s v="1005"/>
    <n v="144"/>
    <s v="Faculty - Lump Sum"/>
    <x v="0"/>
    <x v="6"/>
    <n v="1985.24"/>
  </r>
  <r>
    <x v="11"/>
    <s v="1005"/>
    <n v="144"/>
    <s v="Faculty - Lump Sum"/>
    <x v="0"/>
    <x v="6"/>
    <n v="3970.5"/>
  </r>
  <r>
    <x v="11"/>
    <s v="1005"/>
    <n v="144"/>
    <s v="Faculty - Lump Sum"/>
    <x v="0"/>
    <x v="6"/>
    <n v="1985.24"/>
  </r>
  <r>
    <x v="11"/>
    <s v="1005"/>
    <n v="144"/>
    <s v="Faculty - Lump Sum"/>
    <x v="0"/>
    <x v="6"/>
    <n v="1985.24"/>
  </r>
  <r>
    <x v="11"/>
    <s v="1051"/>
    <n v="133"/>
    <s v="Academic Staff - Annual"/>
    <x v="0"/>
    <x v="6"/>
    <n v="16072.16"/>
  </r>
  <r>
    <x v="11"/>
    <s v="1051"/>
    <n v="133"/>
    <s v="Academic Staff - Annual"/>
    <x v="0"/>
    <x v="6"/>
    <n v="6083.6"/>
  </r>
  <r>
    <x v="11"/>
    <s v="1051"/>
    <n v="133"/>
    <s v="Academic Staff - Annual"/>
    <x v="0"/>
    <x v="6"/>
    <n v="5834.65"/>
  </r>
  <r>
    <x v="11"/>
    <s v="1051"/>
    <n v="133"/>
    <s v="Academic Staff - Annual"/>
    <x v="0"/>
    <x v="6"/>
    <n v="38734.53"/>
  </r>
  <r>
    <x v="11"/>
    <s v="1051"/>
    <n v="133"/>
    <s v="Academic Staff - Annual"/>
    <x v="0"/>
    <x v="6"/>
    <n v="17021.14"/>
  </r>
  <r>
    <x v="11"/>
    <s v="1051"/>
    <n v="133"/>
    <s v="Academic Staff - Annual"/>
    <x v="0"/>
    <x v="6"/>
    <n v="17263.04"/>
  </r>
  <r>
    <x v="11"/>
    <s v="1051"/>
    <n v="144"/>
    <s v="Academic Staff - Annual"/>
    <x v="0"/>
    <x v="6"/>
    <n v="84165.05"/>
  </r>
  <r>
    <x v="11"/>
    <s v="1051"/>
    <n v="144"/>
    <s v="Academic Staff - Annual"/>
    <x v="0"/>
    <x v="6"/>
    <n v="120106.69"/>
  </r>
  <r>
    <x v="11"/>
    <s v="1051"/>
    <n v="144"/>
    <s v="Academic Staff - Annual"/>
    <x v="0"/>
    <x v="6"/>
    <n v="114152.3"/>
  </r>
  <r>
    <x v="11"/>
    <s v="1051"/>
    <n v="144"/>
    <s v="Academic Staff - Annual"/>
    <x v="0"/>
    <x v="6"/>
    <n v="110329.61"/>
  </r>
  <r>
    <x v="11"/>
    <s v="1051"/>
    <n v="144"/>
    <s v="Academic Staff - Annual"/>
    <x v="0"/>
    <x v="6"/>
    <n v="129024.78"/>
  </r>
  <r>
    <x v="11"/>
    <s v="1051"/>
    <n v="144"/>
    <s v="Academic Staff - Annual"/>
    <x v="0"/>
    <x v="6"/>
    <n v="101775.17"/>
  </r>
  <r>
    <x v="11"/>
    <s v="1052"/>
    <n v="133"/>
    <s v="Academic Staff - Academic"/>
    <x v="0"/>
    <x v="6"/>
    <n v="2672.25"/>
  </r>
  <r>
    <x v="11"/>
    <s v="1052"/>
    <n v="133"/>
    <s v="Academic Staff - Academic"/>
    <x v="0"/>
    <x v="6"/>
    <n v="2697.65"/>
  </r>
  <r>
    <x v="11"/>
    <s v="1052"/>
    <n v="133"/>
    <s v="Academic Staff - Academic"/>
    <x v="0"/>
    <x v="6"/>
    <n v="2697.64"/>
  </r>
  <r>
    <x v="11"/>
    <s v="1052"/>
    <n v="133"/>
    <s v="Academic Staff - Academic"/>
    <x v="0"/>
    <x v="6"/>
    <n v="2697.65"/>
  </r>
  <r>
    <x v="11"/>
    <s v="1052"/>
    <n v="133"/>
    <s v="Academic Staff - Academic"/>
    <x v="0"/>
    <x v="6"/>
    <n v="2697.65"/>
  </r>
  <r>
    <x v="11"/>
    <s v="1052"/>
    <n v="144"/>
    <s v="Academic Staff - Academic"/>
    <x v="0"/>
    <x v="6"/>
    <n v="4831.3100000000004"/>
  </r>
  <r>
    <x v="11"/>
    <s v="1052"/>
    <n v="144"/>
    <s v="Academic Staff - Academic"/>
    <x v="0"/>
    <x v="6"/>
    <n v="3220.88"/>
  </r>
  <r>
    <x v="11"/>
    <s v="1052"/>
    <n v="144"/>
    <s v="Academic Staff - Academic"/>
    <x v="0"/>
    <x v="6"/>
    <n v="696.69"/>
  </r>
  <r>
    <x v="11"/>
    <s v="1052"/>
    <n v="144"/>
    <s v="Academic Staff - Academic"/>
    <x v="0"/>
    <x v="6"/>
    <n v="3220.87"/>
  </r>
  <r>
    <x v="11"/>
    <s v="1052"/>
    <n v="144"/>
    <s v="Academic Staff - Academic"/>
    <x v="0"/>
    <x v="6"/>
    <n v="3220.87"/>
  </r>
  <r>
    <x v="11"/>
    <s v="1053"/>
    <n v="133"/>
    <s v="Academic Staff - Summer"/>
    <x v="0"/>
    <x v="6"/>
    <n v="2827.74"/>
  </r>
  <r>
    <x v="11"/>
    <s v="1055"/>
    <n v="133"/>
    <s v="Academic Staff - Lump Sum"/>
    <x v="0"/>
    <x v="6"/>
    <n v="750"/>
  </r>
  <r>
    <x v="11"/>
    <s v="1055"/>
    <n v="144"/>
    <s v="Academic Staff - Lump Sum"/>
    <x v="0"/>
    <x v="6"/>
    <n v="476.61"/>
  </r>
  <r>
    <x v="11"/>
    <s v="1055"/>
    <n v="144"/>
    <s v="Academic Staff - Lump Sum"/>
    <x v="0"/>
    <x v="6"/>
    <n v="-1190.45"/>
  </r>
  <r>
    <x v="11"/>
    <s v="1055"/>
    <n v="144"/>
    <s v="Academic Staff - Lump Sum"/>
    <x v="0"/>
    <x v="6"/>
    <n v="-2488.02"/>
  </r>
  <r>
    <x v="5"/>
    <s v="1001"/>
    <n v="144"/>
    <s v="Faculty - Annual"/>
    <x v="0"/>
    <x v="6"/>
    <n v="2003.77"/>
  </r>
  <r>
    <x v="5"/>
    <s v="1003"/>
    <n v="133"/>
    <s v="Faculty - Summer"/>
    <x v="0"/>
    <x v="6"/>
    <n v="8131"/>
  </r>
  <r>
    <x v="5"/>
    <s v="1003"/>
    <n v="144"/>
    <s v="Faculty - Summer"/>
    <x v="0"/>
    <x v="6"/>
    <n v="18843.77"/>
  </r>
  <r>
    <x v="5"/>
    <s v="1005"/>
    <n v="133"/>
    <s v="Faculty - Lump Sum"/>
    <x v="0"/>
    <x v="6"/>
    <n v="9707.59"/>
  </r>
  <r>
    <x v="5"/>
    <s v="1005"/>
    <n v="133"/>
    <s v="Faculty - Lump Sum"/>
    <x v="0"/>
    <x v="6"/>
    <n v="0.03"/>
  </r>
  <r>
    <x v="5"/>
    <s v="1005"/>
    <n v="133"/>
    <s v="Faculty - Lump Sum"/>
    <x v="0"/>
    <x v="6"/>
    <n v="6523.54"/>
  </r>
  <r>
    <x v="5"/>
    <s v="1005"/>
    <n v="133"/>
    <s v="Faculty - Lump Sum"/>
    <x v="0"/>
    <x v="6"/>
    <n v="4415.3999999999996"/>
  </r>
  <r>
    <x v="5"/>
    <s v="1005"/>
    <n v="133"/>
    <s v="Faculty - Lump Sum"/>
    <x v="0"/>
    <x v="6"/>
    <n v="2708.1"/>
  </r>
  <r>
    <x v="5"/>
    <s v="1005"/>
    <n v="133"/>
    <s v="Faculty - Lump Sum"/>
    <x v="0"/>
    <x v="6"/>
    <n v="2458.1"/>
  </r>
  <r>
    <x v="5"/>
    <s v="1005"/>
    <n v="144"/>
    <s v="Faculty - Lump Sum"/>
    <x v="0"/>
    <x v="6"/>
    <n v="13166.67"/>
  </r>
  <r>
    <x v="5"/>
    <s v="1005"/>
    <n v="144"/>
    <s v="Faculty - Lump Sum"/>
    <x v="0"/>
    <x v="6"/>
    <n v="653.82000000000005"/>
  </r>
  <r>
    <x v="5"/>
    <s v="1005"/>
    <n v="144"/>
    <s v="Faculty - Lump Sum"/>
    <x v="0"/>
    <x v="6"/>
    <n v="653.86"/>
  </r>
  <r>
    <x v="5"/>
    <s v="1005"/>
    <n v="144"/>
    <s v="Faculty - Lump Sum"/>
    <x v="0"/>
    <x v="6"/>
    <n v="653.86"/>
  </r>
  <r>
    <x v="5"/>
    <s v="1005"/>
    <n v="144"/>
    <s v="Faculty - Lump Sum"/>
    <x v="0"/>
    <x v="6"/>
    <n v="653.86"/>
  </r>
  <r>
    <x v="5"/>
    <s v="1005"/>
    <n v="144"/>
    <s v="Faculty - Lump Sum"/>
    <x v="0"/>
    <x v="6"/>
    <n v="3282.78"/>
  </r>
  <r>
    <x v="5"/>
    <s v="1051"/>
    <n v="133"/>
    <s v="Academic Staff - Annual"/>
    <x v="0"/>
    <x v="6"/>
    <n v="95110.96"/>
  </r>
  <r>
    <x v="5"/>
    <s v="1051"/>
    <n v="133"/>
    <s v="Academic Staff - Annual"/>
    <x v="0"/>
    <x v="6"/>
    <n v="94892.28"/>
  </r>
  <r>
    <x v="5"/>
    <s v="1051"/>
    <n v="133"/>
    <s v="Academic Staff - Annual"/>
    <x v="0"/>
    <x v="6"/>
    <n v="94149.91"/>
  </r>
  <r>
    <x v="5"/>
    <s v="1051"/>
    <n v="133"/>
    <s v="Academic Staff - Annual"/>
    <x v="0"/>
    <x v="6"/>
    <n v="79945.67"/>
  </r>
  <r>
    <x v="5"/>
    <s v="1051"/>
    <n v="133"/>
    <s v="Academic Staff - Annual"/>
    <x v="0"/>
    <x v="6"/>
    <n v="103604.5"/>
  </r>
  <r>
    <x v="5"/>
    <s v="1051"/>
    <n v="133"/>
    <s v="Academic Staff - Annual"/>
    <x v="0"/>
    <x v="6"/>
    <n v="112771.33"/>
  </r>
  <r>
    <x v="5"/>
    <s v="1051"/>
    <n v="144"/>
    <s v="Academic Staff - Annual"/>
    <x v="0"/>
    <x v="6"/>
    <n v="36665.31"/>
  </r>
  <r>
    <x v="5"/>
    <s v="1051"/>
    <n v="144"/>
    <s v="Academic Staff - Annual"/>
    <x v="0"/>
    <x v="6"/>
    <n v="35846.050000000003"/>
  </r>
  <r>
    <x v="5"/>
    <s v="1051"/>
    <n v="144"/>
    <s v="Academic Staff - Annual"/>
    <x v="0"/>
    <x v="6"/>
    <n v="33424.449999999997"/>
  </r>
  <r>
    <x v="5"/>
    <s v="1051"/>
    <n v="144"/>
    <s v="Academic Staff - Annual"/>
    <x v="0"/>
    <x v="6"/>
    <n v="49505.67"/>
  </r>
  <r>
    <x v="5"/>
    <s v="1051"/>
    <n v="144"/>
    <s v="Academic Staff - Annual"/>
    <x v="0"/>
    <x v="6"/>
    <n v="33079.64"/>
  </r>
  <r>
    <x v="5"/>
    <s v="1051"/>
    <n v="144"/>
    <s v="Academic Staff - Annual"/>
    <x v="0"/>
    <x v="6"/>
    <n v="39956.97"/>
  </r>
  <r>
    <x v="5"/>
    <s v="1055"/>
    <n v="133"/>
    <s v="Academic Staff - Lump Sum"/>
    <x v="0"/>
    <x v="6"/>
    <n v="974.97"/>
  </r>
  <r>
    <x v="5"/>
    <s v="1055"/>
    <n v="133"/>
    <s v="Academic Staff - Lump Sum"/>
    <x v="0"/>
    <x v="6"/>
    <n v="1391.68"/>
  </r>
  <r>
    <x v="5"/>
    <s v="1055"/>
    <n v="133"/>
    <s v="Academic Staff - Lump Sum"/>
    <x v="0"/>
    <x v="6"/>
    <n v="975.01"/>
  </r>
  <r>
    <x v="5"/>
    <s v="1055"/>
    <n v="133"/>
    <s v="Academic Staff - Lump Sum"/>
    <x v="0"/>
    <x v="6"/>
    <n v="2590.0100000000002"/>
  </r>
  <r>
    <x v="5"/>
    <s v="1055"/>
    <n v="133"/>
    <s v="Academic Staff - Lump Sum"/>
    <x v="0"/>
    <x v="6"/>
    <n v="558.34"/>
  </r>
  <r>
    <x v="5"/>
    <s v="1055"/>
    <n v="133"/>
    <s v="Academic Staff - Lump Sum"/>
    <x v="0"/>
    <x v="6"/>
    <n v="2590.0100000000002"/>
  </r>
  <r>
    <x v="5"/>
    <s v="1055"/>
    <n v="144"/>
    <s v="Academic Staff - Lump Sum"/>
    <x v="0"/>
    <x v="6"/>
    <n v="4020.72"/>
  </r>
  <r>
    <x v="5"/>
    <s v="1055"/>
    <n v="144"/>
    <s v="Academic Staff - Lump Sum"/>
    <x v="0"/>
    <x v="6"/>
    <n v="1520.72"/>
  </r>
  <r>
    <x v="5"/>
    <s v="1055"/>
    <n v="144"/>
    <s v="Academic Staff - Lump Sum"/>
    <x v="0"/>
    <x v="6"/>
    <n v="1520.72"/>
  </r>
  <r>
    <x v="5"/>
    <s v="1055"/>
    <n v="144"/>
    <s v="Academic Staff - Lump Sum"/>
    <x v="0"/>
    <x v="6"/>
    <n v="5115.5600000000004"/>
  </r>
  <r>
    <x v="5"/>
    <s v="1055"/>
    <n v="144"/>
    <s v="Academic Staff - Lump Sum"/>
    <x v="0"/>
    <x v="6"/>
    <n v="1520.72"/>
  </r>
  <r>
    <x v="5"/>
    <s v="1055"/>
    <n v="144"/>
    <s v="Academic Staff - Lump Sum"/>
    <x v="0"/>
    <x v="6"/>
    <n v="1000"/>
  </r>
  <r>
    <x v="5"/>
    <s v="1541"/>
    <n v="133"/>
    <s v="University Staff - Overtime"/>
    <x v="0"/>
    <x v="1"/>
    <n v="-223.06"/>
  </r>
  <r>
    <x v="5"/>
    <s v="1541"/>
    <n v="144"/>
    <s v="University Staff - Overtime"/>
    <x v="0"/>
    <x v="1"/>
    <n v="1115.3699999999999"/>
  </r>
  <r>
    <x v="5"/>
    <s v="1543"/>
    <n v="133"/>
    <s v="University Staff - Differential"/>
    <x v="0"/>
    <x v="1"/>
    <n v="-1.2"/>
  </r>
  <r>
    <x v="5"/>
    <s v="1543"/>
    <n v="144"/>
    <s v="University Staff - Differential"/>
    <x v="0"/>
    <x v="1"/>
    <n v="6"/>
  </r>
  <r>
    <x v="6"/>
    <s v="1002"/>
    <n v="133"/>
    <s v="Faculty - Academic"/>
    <x v="0"/>
    <x v="6"/>
    <n v="1229.53"/>
  </r>
  <r>
    <x v="6"/>
    <s v="1002"/>
    <n v="133"/>
    <s v="Faculty - Academic"/>
    <x v="0"/>
    <x v="6"/>
    <n v="6549.72"/>
  </r>
  <r>
    <x v="6"/>
    <s v="1002"/>
    <n v="133"/>
    <s v="Faculty - Academic"/>
    <x v="0"/>
    <x v="6"/>
    <n v="1229.54"/>
  </r>
  <r>
    <x v="6"/>
    <s v="1003"/>
    <n v="133"/>
    <s v="Faculty - Summer"/>
    <x v="0"/>
    <x v="6"/>
    <n v="791.67"/>
  </r>
  <r>
    <x v="6"/>
    <s v="1003"/>
    <n v="133"/>
    <s v="Faculty - Summer"/>
    <x v="0"/>
    <x v="6"/>
    <n v="658.34"/>
  </r>
  <r>
    <x v="6"/>
    <s v="1003"/>
    <n v="144"/>
    <s v="Faculty - Summer"/>
    <x v="0"/>
    <x v="6"/>
    <n v="14608.34"/>
  </r>
  <r>
    <x v="6"/>
    <s v="1005"/>
    <n v="133"/>
    <s v="Faculty - Lump Sum"/>
    <x v="0"/>
    <x v="6"/>
    <n v="-819.76"/>
  </r>
  <r>
    <x v="6"/>
    <s v="1005"/>
    <n v="133"/>
    <s v="Faculty - Lump Sum"/>
    <x v="0"/>
    <x v="6"/>
    <n v="350"/>
  </r>
  <r>
    <x v="6"/>
    <s v="1005"/>
    <n v="133"/>
    <s v="Faculty - Lump Sum"/>
    <x v="0"/>
    <x v="6"/>
    <n v="500"/>
  </r>
  <r>
    <x v="6"/>
    <s v="1005"/>
    <n v="144"/>
    <s v="Faculty - Lump Sum"/>
    <x v="0"/>
    <x v="6"/>
    <n v="1230.76"/>
  </r>
  <r>
    <x v="6"/>
    <s v="1005"/>
    <n v="144"/>
    <s v="Faculty - Lump Sum"/>
    <x v="0"/>
    <x v="6"/>
    <n v="153.84"/>
  </r>
  <r>
    <x v="6"/>
    <s v="1005"/>
    <n v="144"/>
    <s v="Faculty - Lump Sum"/>
    <x v="0"/>
    <x v="6"/>
    <n v="1230.76"/>
  </r>
  <r>
    <x v="6"/>
    <s v="1005"/>
    <n v="144"/>
    <s v="Faculty - Lump Sum"/>
    <x v="0"/>
    <x v="6"/>
    <n v="1230.76"/>
  </r>
  <r>
    <x v="6"/>
    <s v="1005"/>
    <n v="144"/>
    <s v="Faculty - Lump Sum"/>
    <x v="0"/>
    <x v="6"/>
    <n v="1230.76"/>
  </r>
  <r>
    <x v="6"/>
    <s v="1051"/>
    <n v="133"/>
    <s v="Academic Staff - Annual"/>
    <x v="0"/>
    <x v="6"/>
    <n v="12129.09"/>
  </r>
  <r>
    <x v="6"/>
    <s v="1051"/>
    <n v="133"/>
    <s v="Academic Staff - Annual"/>
    <x v="0"/>
    <x v="6"/>
    <n v="4706.55"/>
  </r>
  <r>
    <x v="6"/>
    <s v="1051"/>
    <n v="133"/>
    <s v="Academic Staff - Annual"/>
    <x v="0"/>
    <x v="6"/>
    <n v="5576.65"/>
  </r>
  <r>
    <x v="6"/>
    <s v="1051"/>
    <n v="133"/>
    <s v="Academic Staff - Annual"/>
    <x v="0"/>
    <x v="6"/>
    <n v="5029.8"/>
  </r>
  <r>
    <x v="6"/>
    <s v="1051"/>
    <n v="133"/>
    <s v="Academic Staff - Annual"/>
    <x v="0"/>
    <x v="6"/>
    <n v="4920.76"/>
  </r>
  <r>
    <x v="6"/>
    <s v="1051"/>
    <n v="133"/>
    <s v="Academic Staff - Annual"/>
    <x v="0"/>
    <x v="6"/>
    <n v="8996.58"/>
  </r>
  <r>
    <x v="6"/>
    <s v="1051"/>
    <n v="144"/>
    <s v="Academic Staff - Annual"/>
    <x v="0"/>
    <x v="6"/>
    <n v="101352.83"/>
  </r>
  <r>
    <x v="6"/>
    <s v="1051"/>
    <n v="144"/>
    <s v="Academic Staff - Annual"/>
    <x v="0"/>
    <x v="6"/>
    <n v="89926.96"/>
  </r>
  <r>
    <x v="6"/>
    <s v="1051"/>
    <n v="144"/>
    <s v="Academic Staff - Annual"/>
    <x v="0"/>
    <x v="6"/>
    <n v="97583.83"/>
  </r>
  <r>
    <x v="6"/>
    <s v="1051"/>
    <n v="144"/>
    <s v="Academic Staff - Annual"/>
    <x v="0"/>
    <x v="6"/>
    <n v="99045.95"/>
  </r>
  <r>
    <x v="6"/>
    <s v="1051"/>
    <n v="144"/>
    <s v="Academic Staff - Annual"/>
    <x v="0"/>
    <x v="6"/>
    <n v="91129.22"/>
  </r>
  <r>
    <x v="6"/>
    <s v="1051"/>
    <n v="144"/>
    <s v="Academic Staff - Annual"/>
    <x v="0"/>
    <x v="6"/>
    <n v="93559.95"/>
  </r>
  <r>
    <x v="6"/>
    <s v="1053"/>
    <n v="133"/>
    <s v="Academic Staff - Summer"/>
    <x v="0"/>
    <x v="6"/>
    <n v="366.67"/>
  </r>
  <r>
    <x v="6"/>
    <s v="1053"/>
    <n v="133"/>
    <s v="Academic Staff - Summer"/>
    <x v="0"/>
    <x v="6"/>
    <n v="791.67"/>
  </r>
  <r>
    <x v="6"/>
    <s v="1055"/>
    <n v="133"/>
    <s v="Academic Staff - Lump Sum"/>
    <x v="0"/>
    <x v="6"/>
    <n v="3035.95"/>
  </r>
  <r>
    <x v="6"/>
    <s v="1055"/>
    <n v="133"/>
    <s v="Academic Staff - Lump Sum"/>
    <x v="0"/>
    <x v="6"/>
    <n v="640.75"/>
  </r>
  <r>
    <x v="6"/>
    <s v="1055"/>
    <n v="133"/>
    <s v="Academic Staff - Lump Sum"/>
    <x v="0"/>
    <x v="6"/>
    <n v="3553.5"/>
  </r>
  <r>
    <x v="6"/>
    <s v="1055"/>
    <n v="133"/>
    <s v="Academic Staff - Lump Sum"/>
    <x v="0"/>
    <x v="6"/>
    <n v="4124.3"/>
  </r>
  <r>
    <x v="6"/>
    <s v="1055"/>
    <n v="133"/>
    <s v="Academic Staff - Lump Sum"/>
    <x v="0"/>
    <x v="6"/>
    <n v="227.42"/>
  </r>
  <r>
    <x v="6"/>
    <s v="1055"/>
    <n v="144"/>
    <s v="Academic Staff - Lump Sum"/>
    <x v="0"/>
    <x v="6"/>
    <n v="50800"/>
  </r>
  <r>
    <x v="6"/>
    <s v="1055"/>
    <n v="144"/>
    <s v="Academic Staff - Lump Sum"/>
    <x v="0"/>
    <x v="6"/>
    <n v="14800"/>
  </r>
  <r>
    <x v="6"/>
    <s v="1055"/>
    <n v="144"/>
    <s v="Academic Staff - Lump Sum"/>
    <x v="0"/>
    <x v="6"/>
    <n v="1836.64"/>
  </r>
  <r>
    <x v="7"/>
    <s v="1051"/>
    <n v="133"/>
    <s v="Academic Staff - Annual"/>
    <x v="0"/>
    <x v="6"/>
    <n v="25006.11"/>
  </r>
  <r>
    <x v="7"/>
    <s v="1051"/>
    <n v="133"/>
    <s v="Academic Staff - Annual"/>
    <x v="0"/>
    <x v="6"/>
    <n v="24289.279999999999"/>
  </r>
  <r>
    <x v="7"/>
    <s v="1051"/>
    <n v="133"/>
    <s v="Academic Staff - Annual"/>
    <x v="0"/>
    <x v="6"/>
    <n v="24795.439999999999"/>
  </r>
  <r>
    <x v="7"/>
    <s v="1051"/>
    <n v="133"/>
    <s v="Academic Staff - Annual"/>
    <x v="0"/>
    <x v="6"/>
    <n v="-2377.08"/>
  </r>
  <r>
    <x v="7"/>
    <s v="1051"/>
    <n v="133"/>
    <s v="Academic Staff - Annual"/>
    <x v="0"/>
    <x v="6"/>
    <n v="24903.82"/>
  </r>
  <r>
    <x v="7"/>
    <s v="1051"/>
    <n v="133"/>
    <s v="Academic Staff - Annual"/>
    <x v="0"/>
    <x v="6"/>
    <n v="2377.08"/>
  </r>
  <r>
    <x v="7"/>
    <s v="1051"/>
    <n v="133"/>
    <s v="Academic Staff - Annual"/>
    <x v="0"/>
    <x v="6"/>
    <n v="24977.24"/>
  </r>
  <r>
    <x v="7"/>
    <s v="1051"/>
    <n v="133"/>
    <s v="Academic Staff - Annual"/>
    <x v="0"/>
    <x v="6"/>
    <n v="10443.030000000001"/>
  </r>
  <r>
    <x v="7"/>
    <s v="1051"/>
    <n v="144"/>
    <s v="Academic Staff - Annual"/>
    <x v="0"/>
    <x v="6"/>
    <n v="110321.89"/>
  </r>
  <r>
    <x v="7"/>
    <s v="1051"/>
    <n v="144"/>
    <s v="Academic Staff - Annual"/>
    <x v="0"/>
    <x v="6"/>
    <n v="120405.41"/>
  </r>
  <r>
    <x v="7"/>
    <s v="1051"/>
    <n v="144"/>
    <s v="Academic Staff - Annual"/>
    <x v="0"/>
    <x v="6"/>
    <n v="110713.76"/>
  </r>
  <r>
    <x v="7"/>
    <s v="1051"/>
    <n v="144"/>
    <s v="Academic Staff - Annual"/>
    <x v="0"/>
    <x v="6"/>
    <n v="-1745.47"/>
  </r>
  <r>
    <x v="7"/>
    <s v="1051"/>
    <n v="144"/>
    <s v="Academic Staff - Annual"/>
    <x v="0"/>
    <x v="6"/>
    <n v="113155.66"/>
  </r>
  <r>
    <x v="7"/>
    <s v="1051"/>
    <n v="144"/>
    <s v="Academic Staff - Annual"/>
    <x v="0"/>
    <x v="6"/>
    <n v="117360.43"/>
  </r>
  <r>
    <x v="7"/>
    <s v="1051"/>
    <n v="144"/>
    <s v="Academic Staff - Annual"/>
    <x v="0"/>
    <x v="6"/>
    <n v="110383.47"/>
  </r>
  <r>
    <x v="7"/>
    <s v="1055"/>
    <n v="133"/>
    <s v="Academic Staff - Lump Sum"/>
    <x v="0"/>
    <x v="6"/>
    <n v="5000"/>
  </r>
  <r>
    <x v="7"/>
    <s v="1055"/>
    <n v="144"/>
    <s v="Academic Staff - Lump Sum"/>
    <x v="0"/>
    <x v="6"/>
    <n v="9599.15"/>
  </r>
  <r>
    <x v="7"/>
    <s v="1601"/>
    <n v="144"/>
    <s v="LTE - Hourly"/>
    <x v="0"/>
    <x v="6"/>
    <n v="2440"/>
  </r>
  <r>
    <x v="8"/>
    <s v="1002"/>
    <n v="133"/>
    <s v="Faculty - Academic"/>
    <x v="0"/>
    <x v="6"/>
    <n v="677"/>
  </r>
  <r>
    <x v="8"/>
    <s v="1002"/>
    <n v="133"/>
    <s v="Faculty - Academic"/>
    <x v="0"/>
    <x v="6"/>
    <n v="584.69000000000005"/>
  </r>
  <r>
    <x v="8"/>
    <s v="1002"/>
    <n v="133"/>
    <s v="Faculty - Academic"/>
    <x v="0"/>
    <x v="6"/>
    <n v="677"/>
  </r>
  <r>
    <x v="8"/>
    <s v="1002"/>
    <n v="133"/>
    <s v="Faculty - Academic"/>
    <x v="0"/>
    <x v="6"/>
    <n v="677"/>
  </r>
  <r>
    <x v="8"/>
    <s v="1002"/>
    <n v="133"/>
    <s v="Faculty - Academic"/>
    <x v="0"/>
    <x v="6"/>
    <n v="30.77"/>
  </r>
  <r>
    <x v="8"/>
    <s v="1002"/>
    <n v="144"/>
    <s v="Faculty - Academic"/>
    <x v="0"/>
    <x v="6"/>
    <n v="18996.41"/>
  </r>
  <r>
    <x v="8"/>
    <s v="1002"/>
    <n v="144"/>
    <s v="Faculty - Academic"/>
    <x v="0"/>
    <x v="6"/>
    <n v="19640.240000000002"/>
  </r>
  <r>
    <x v="8"/>
    <s v="1002"/>
    <n v="144"/>
    <s v="Faculty - Academic"/>
    <x v="0"/>
    <x v="6"/>
    <n v="7122.85"/>
  </r>
  <r>
    <x v="8"/>
    <s v="1002"/>
    <n v="144"/>
    <s v="Faculty - Academic"/>
    <x v="0"/>
    <x v="6"/>
    <n v="20027.560000000001"/>
  </r>
  <r>
    <x v="8"/>
    <s v="1002"/>
    <n v="144"/>
    <s v="Faculty - Academic"/>
    <x v="0"/>
    <x v="6"/>
    <n v="15334.69"/>
  </r>
  <r>
    <x v="8"/>
    <s v="1002"/>
    <n v="144"/>
    <s v="Faculty - Academic"/>
    <x v="0"/>
    <x v="6"/>
    <n v="24735.99"/>
  </r>
  <r>
    <x v="8"/>
    <s v="1002"/>
    <n v="144"/>
    <s v="Faculty - Academic"/>
    <x v="0"/>
    <x v="6"/>
    <n v="6615.52"/>
  </r>
  <r>
    <x v="8"/>
    <s v="1003"/>
    <n v="133"/>
    <s v="Faculty - Summer"/>
    <x v="0"/>
    <x v="6"/>
    <n v="144"/>
  </r>
  <r>
    <x v="8"/>
    <s v="1003"/>
    <n v="133"/>
    <s v="Faculty - Summer"/>
    <x v="0"/>
    <x v="6"/>
    <n v="5400"/>
  </r>
  <r>
    <x v="8"/>
    <s v="1003"/>
    <n v="144"/>
    <s v="Faculty - Summer"/>
    <x v="0"/>
    <x v="6"/>
    <n v="43714.7"/>
  </r>
  <r>
    <x v="8"/>
    <s v="1003"/>
    <n v="144"/>
    <s v="Faculty - Summer"/>
    <x v="0"/>
    <x v="6"/>
    <n v="10392.200000000001"/>
  </r>
  <r>
    <x v="8"/>
    <s v="1005"/>
    <n v="133"/>
    <s v="Faculty - Lump Sum"/>
    <x v="0"/>
    <x v="6"/>
    <n v="5857.55"/>
  </r>
  <r>
    <x v="8"/>
    <s v="1005"/>
    <n v="133"/>
    <s v="Faculty - Lump Sum"/>
    <x v="0"/>
    <x v="6"/>
    <n v="14847.49"/>
  </r>
  <r>
    <x v="8"/>
    <s v="1005"/>
    <n v="133"/>
    <s v="Faculty - Lump Sum"/>
    <x v="0"/>
    <x v="6"/>
    <n v="4857.43"/>
  </r>
  <r>
    <x v="8"/>
    <s v="1005"/>
    <n v="133"/>
    <s v="Faculty - Lump Sum"/>
    <x v="0"/>
    <x v="6"/>
    <n v="2133.67"/>
  </r>
  <r>
    <x v="8"/>
    <s v="1005"/>
    <n v="133"/>
    <s v="Faculty - Lump Sum"/>
    <x v="0"/>
    <x v="6"/>
    <n v="3213.65"/>
  </r>
  <r>
    <x v="8"/>
    <s v="1005"/>
    <n v="133"/>
    <s v="Faculty - Lump Sum"/>
    <x v="0"/>
    <x v="6"/>
    <n v="999.99"/>
  </r>
  <r>
    <x v="8"/>
    <s v="1005"/>
    <n v="144"/>
    <s v="Faculty - Lump Sum"/>
    <x v="0"/>
    <x v="6"/>
    <n v="1105.8"/>
  </r>
  <r>
    <x v="8"/>
    <s v="1005"/>
    <n v="144"/>
    <s v="Faculty - Lump Sum"/>
    <x v="0"/>
    <x v="6"/>
    <n v="1642.5"/>
  </r>
  <r>
    <x v="8"/>
    <s v="1005"/>
    <n v="144"/>
    <s v="Faculty - Lump Sum"/>
    <x v="0"/>
    <x v="6"/>
    <n v="12050.01"/>
  </r>
  <r>
    <x v="8"/>
    <s v="1051"/>
    <n v="133"/>
    <s v="Academic Staff - Annual"/>
    <x v="0"/>
    <x v="6"/>
    <n v="47201.84"/>
  </r>
  <r>
    <x v="8"/>
    <s v="1051"/>
    <n v="133"/>
    <s v="Academic Staff - Annual"/>
    <x v="0"/>
    <x v="6"/>
    <n v="47059.02"/>
  </r>
  <r>
    <x v="8"/>
    <s v="1051"/>
    <n v="133"/>
    <s v="Academic Staff - Annual"/>
    <x v="0"/>
    <x v="6"/>
    <n v="43211.27"/>
  </r>
  <r>
    <x v="8"/>
    <s v="1051"/>
    <n v="133"/>
    <s v="Academic Staff - Annual"/>
    <x v="0"/>
    <x v="6"/>
    <n v="44878.87"/>
  </r>
  <r>
    <x v="8"/>
    <s v="1051"/>
    <n v="133"/>
    <s v="Academic Staff - Annual"/>
    <x v="0"/>
    <x v="6"/>
    <n v="43211.27"/>
  </r>
  <r>
    <x v="8"/>
    <s v="1051"/>
    <n v="133"/>
    <s v="Academic Staff - Annual"/>
    <x v="0"/>
    <x v="6"/>
    <n v="37432.120000000003"/>
  </r>
  <r>
    <x v="8"/>
    <s v="1051"/>
    <n v="133"/>
    <s v="Academic Staff - Annual"/>
    <x v="0"/>
    <x v="6"/>
    <n v="1145.32"/>
  </r>
  <r>
    <x v="8"/>
    <s v="1051"/>
    <n v="144"/>
    <s v="Academic Staff - Annual"/>
    <x v="0"/>
    <x v="6"/>
    <n v="65406.15"/>
  </r>
  <r>
    <x v="8"/>
    <s v="1051"/>
    <n v="144"/>
    <s v="Academic Staff - Annual"/>
    <x v="0"/>
    <x v="6"/>
    <n v="101954.32"/>
  </r>
  <r>
    <x v="8"/>
    <s v="1051"/>
    <n v="144"/>
    <s v="Academic Staff - Annual"/>
    <x v="0"/>
    <x v="6"/>
    <n v="68215.100000000006"/>
  </r>
  <r>
    <x v="8"/>
    <s v="1051"/>
    <n v="144"/>
    <s v="Academic Staff - Annual"/>
    <x v="0"/>
    <x v="6"/>
    <n v="72871.22"/>
  </r>
  <r>
    <x v="8"/>
    <s v="1051"/>
    <n v="144"/>
    <s v="Academic Staff - Annual"/>
    <x v="0"/>
    <x v="6"/>
    <n v="67166.41"/>
  </r>
  <r>
    <x v="8"/>
    <s v="1051"/>
    <n v="144"/>
    <s v="Academic Staff - Annual"/>
    <x v="0"/>
    <x v="6"/>
    <n v="66155.53"/>
  </r>
  <r>
    <x v="8"/>
    <s v="1051"/>
    <n v="144"/>
    <s v="Academic Staff - Annual"/>
    <x v="0"/>
    <x v="6"/>
    <n v="7265.46"/>
  </r>
  <r>
    <x v="8"/>
    <s v="1052"/>
    <n v="133"/>
    <s v="Academic Staff - Academic"/>
    <x v="0"/>
    <x v="6"/>
    <n v="2697.06"/>
  </r>
  <r>
    <x v="8"/>
    <s v="1052"/>
    <n v="144"/>
    <s v="Academic Staff - Academic"/>
    <x v="0"/>
    <x v="6"/>
    <n v="6948.98"/>
  </r>
  <r>
    <x v="8"/>
    <s v="1052"/>
    <n v="144"/>
    <s v="Academic Staff - Academic"/>
    <x v="0"/>
    <x v="6"/>
    <n v="4767.45"/>
  </r>
  <r>
    <x v="8"/>
    <s v="1052"/>
    <n v="144"/>
    <s v="Academic Staff - Academic"/>
    <x v="0"/>
    <x v="6"/>
    <n v="6829.62"/>
  </r>
  <r>
    <x v="8"/>
    <s v="1052"/>
    <n v="144"/>
    <s v="Academic Staff - Academic"/>
    <x v="0"/>
    <x v="6"/>
    <n v="6149.09"/>
  </r>
  <r>
    <x v="8"/>
    <s v="1052"/>
    <n v="144"/>
    <s v="Academic Staff - Academic"/>
    <x v="0"/>
    <x v="6"/>
    <n v="6073.71"/>
  </r>
  <r>
    <x v="8"/>
    <s v="1053"/>
    <n v="133"/>
    <s v="Academic Staff - Summer"/>
    <x v="0"/>
    <x v="6"/>
    <n v="4016.67"/>
  </r>
  <r>
    <x v="8"/>
    <s v="1053"/>
    <n v="144"/>
    <s v="Academic Staff - Summer"/>
    <x v="0"/>
    <x v="6"/>
    <n v="1535.2"/>
  </r>
  <r>
    <x v="8"/>
    <s v="1055"/>
    <n v="133"/>
    <s v="Academic Staff - Lump Sum"/>
    <x v="0"/>
    <x v="6"/>
    <n v="6300.65"/>
  </r>
  <r>
    <x v="8"/>
    <s v="1055"/>
    <n v="133"/>
    <s v="Academic Staff - Lump Sum"/>
    <x v="0"/>
    <x v="6"/>
    <n v="5114"/>
  </r>
  <r>
    <x v="8"/>
    <s v="1055"/>
    <n v="133"/>
    <s v="Academic Staff - Lump Sum"/>
    <x v="0"/>
    <x v="6"/>
    <n v="7904.32"/>
  </r>
  <r>
    <x v="8"/>
    <s v="1055"/>
    <n v="133"/>
    <s v="Academic Staff - Lump Sum"/>
    <x v="0"/>
    <x v="6"/>
    <n v="9800.65"/>
  </r>
  <r>
    <x v="8"/>
    <s v="1055"/>
    <n v="133"/>
    <s v="Academic Staff - Lump Sum"/>
    <x v="0"/>
    <x v="6"/>
    <n v="4434"/>
  </r>
  <r>
    <x v="8"/>
    <s v="1055"/>
    <n v="133"/>
    <s v="Academic Staff - Lump Sum"/>
    <x v="0"/>
    <x v="6"/>
    <n v="7800.65"/>
  </r>
  <r>
    <x v="8"/>
    <s v="1055"/>
    <n v="144"/>
    <s v="Academic Staff - Lump Sum"/>
    <x v="0"/>
    <x v="6"/>
    <n v="4150.67"/>
  </r>
  <r>
    <x v="1"/>
    <s v="1002"/>
    <n v="133"/>
    <s v="Faculty - Academic"/>
    <x v="0"/>
    <x v="6"/>
    <n v="-1728.44"/>
  </r>
  <r>
    <x v="1"/>
    <s v="1002"/>
    <n v="144"/>
    <s v="Faculty - Academic"/>
    <x v="0"/>
    <x v="6"/>
    <n v="-390.47"/>
  </r>
  <r>
    <x v="1"/>
    <s v="1051"/>
    <n v="133"/>
    <s v="Academic Staff - Annual"/>
    <x v="0"/>
    <x v="6"/>
    <n v="-4167.05"/>
  </r>
  <r>
    <x v="1"/>
    <s v="1051"/>
    <n v="133"/>
    <s v="Academic Staff - Annual"/>
    <x v="0"/>
    <x v="6"/>
    <n v="-0.01"/>
  </r>
  <r>
    <x v="1"/>
    <s v="1051"/>
    <n v="144"/>
    <s v="Academic Staff - Annual"/>
    <x v="0"/>
    <x v="6"/>
    <n v="1085.1600000000001"/>
  </r>
  <r>
    <x v="1"/>
    <s v="1051"/>
    <n v="144"/>
    <s v="Academic Staff - Annual"/>
    <x v="0"/>
    <x v="6"/>
    <n v="4989.12"/>
  </r>
  <r>
    <x v="1"/>
    <s v="1052"/>
    <n v="133"/>
    <s v="Academic Staff - Academic"/>
    <x v="0"/>
    <x v="6"/>
    <n v="-2341.3000000000002"/>
  </r>
  <r>
    <x v="1"/>
    <s v="1052"/>
    <n v="144"/>
    <s v="Academic Staff - Academic"/>
    <x v="0"/>
    <x v="6"/>
    <n v="-1388.89"/>
  </r>
  <r>
    <x v="1"/>
    <s v="1212"/>
    <n v="133"/>
    <s v="Project/Program Asst-Academic"/>
    <x v="0"/>
    <x v="2"/>
    <n v="-2360.77"/>
  </r>
  <r>
    <x v="1"/>
    <s v="1531"/>
    <n v="133"/>
    <s v="University Staff - Hourly"/>
    <x v="0"/>
    <x v="1"/>
    <n v="121.85"/>
  </r>
  <r>
    <x v="2"/>
    <s v="1051"/>
    <n v="144"/>
    <s v="Academic Staff - Annual"/>
    <x v="0"/>
    <x v="6"/>
    <n v="-14903.67"/>
  </r>
  <r>
    <x v="2"/>
    <s v="1051"/>
    <n v="144"/>
    <s v="Academic Staff - Annual"/>
    <x v="0"/>
    <x v="6"/>
    <n v="-129.6"/>
  </r>
  <r>
    <x v="9"/>
    <s v="1051"/>
    <n v="144"/>
    <s v="Academic Staff - Annual"/>
    <x v="0"/>
    <x v="6"/>
    <n v="1938.69"/>
  </r>
  <r>
    <x v="11"/>
    <s v="1002"/>
    <n v="144"/>
    <s v="Faculty - Academic"/>
    <x v="0"/>
    <x v="6"/>
    <n v="7533.25"/>
  </r>
  <r>
    <x v="11"/>
    <s v="1051"/>
    <n v="133"/>
    <s v="Academic Staff - Annual"/>
    <x v="0"/>
    <x v="6"/>
    <n v="-57.82"/>
  </r>
  <r>
    <x v="11"/>
    <s v="1051"/>
    <n v="144"/>
    <s v="Academic Staff - Annual"/>
    <x v="0"/>
    <x v="6"/>
    <n v="-2639.8"/>
  </r>
  <r>
    <x v="11"/>
    <s v="1051"/>
    <n v="144"/>
    <s v="Academic Staff - Annual"/>
    <x v="0"/>
    <x v="6"/>
    <n v="20106.689999999999"/>
  </r>
  <r>
    <x v="11"/>
    <s v="1531"/>
    <n v="144"/>
    <s v="University Staff - Hourly"/>
    <x v="0"/>
    <x v="1"/>
    <n v="-15.9"/>
  </r>
  <r>
    <x v="11"/>
    <s v="1531"/>
    <n v="144"/>
    <s v="University Staff - Hourly"/>
    <x v="0"/>
    <x v="1"/>
    <n v="-110.69"/>
  </r>
  <r>
    <x v="5"/>
    <s v="1051"/>
    <n v="133"/>
    <s v="Academic Staff - Annual"/>
    <x v="0"/>
    <x v="6"/>
    <n v="-2667.85"/>
  </r>
  <r>
    <x v="8"/>
    <s v="1051"/>
    <n v="144"/>
    <s v="Academic Staff - Annual"/>
    <x v="0"/>
    <x v="6"/>
    <n v="2363.37"/>
  </r>
  <r>
    <x v="8"/>
    <s v="1052"/>
    <n v="144"/>
    <s v="Academic Staff - Academic"/>
    <x v="0"/>
    <x v="6"/>
    <n v="-1933.92"/>
  </r>
  <r>
    <x v="8"/>
    <s v="1531"/>
    <n v="144"/>
    <s v="University Staff - Hourly"/>
    <x v="0"/>
    <x v="1"/>
    <n v="-2957.38"/>
  </r>
  <r>
    <x v="0"/>
    <s v="1002"/>
    <s v="144"/>
    <s v="Faculty - Academic"/>
    <x v="1"/>
    <x v="6"/>
    <n v="9049.86"/>
  </r>
  <r>
    <x v="0"/>
    <s v="1003"/>
    <s v="133"/>
    <s v="Faculty - Summer"/>
    <x v="1"/>
    <x v="6"/>
    <n v="105151.7"/>
  </r>
  <r>
    <x v="0"/>
    <s v="1003"/>
    <s v="144"/>
    <s v="Faculty - Summer"/>
    <x v="1"/>
    <x v="6"/>
    <n v="136533.18000000005"/>
  </r>
  <r>
    <x v="0"/>
    <s v="1005"/>
    <s v="133"/>
    <s v="Faculty - Lump Sum"/>
    <x v="1"/>
    <x v="6"/>
    <n v="15774.310000000001"/>
  </r>
  <r>
    <x v="0"/>
    <s v="1005"/>
    <s v="144"/>
    <s v="Faculty - Lump Sum"/>
    <x v="1"/>
    <x v="6"/>
    <n v="1390.01"/>
  </r>
  <r>
    <x v="0"/>
    <s v="1051"/>
    <s v="133"/>
    <s v="Academic Staff - Annual"/>
    <x v="1"/>
    <x v="6"/>
    <n v="269338.23999999999"/>
  </r>
  <r>
    <x v="0"/>
    <s v="1051"/>
    <s v="144"/>
    <s v="Academic Staff - Annual"/>
    <x v="1"/>
    <x v="6"/>
    <n v="985004.88999999966"/>
  </r>
  <r>
    <x v="0"/>
    <s v="1052"/>
    <s v="133"/>
    <s v="Academic Staff - Academic"/>
    <x v="1"/>
    <x v="6"/>
    <n v="5221.7700000000004"/>
  </r>
  <r>
    <x v="0"/>
    <s v="1052"/>
    <s v="144"/>
    <s v="Academic Staff - Academic"/>
    <x v="1"/>
    <x v="6"/>
    <n v="58906.14"/>
  </r>
  <r>
    <x v="0"/>
    <s v="1053"/>
    <s v="133"/>
    <s v="Academic Staff - Summer"/>
    <x v="1"/>
    <x v="6"/>
    <n v="1150"/>
  </r>
  <r>
    <x v="0"/>
    <s v="1053"/>
    <s v="144"/>
    <s v="Academic Staff - Summer"/>
    <x v="1"/>
    <x v="6"/>
    <n v="13455.36"/>
  </r>
  <r>
    <x v="0"/>
    <s v="1055"/>
    <s v="133"/>
    <s v="Academic Staff - Lump Sum"/>
    <x v="1"/>
    <x v="6"/>
    <n v="4769.6400000000012"/>
  </r>
  <r>
    <x v="0"/>
    <s v="1055"/>
    <s v="144"/>
    <s v="Academic Staff - Lump Sum"/>
    <x v="1"/>
    <x v="6"/>
    <n v="15482.61"/>
  </r>
  <r>
    <x v="0"/>
    <s v="1076"/>
    <s v="144"/>
    <s v="Fee Grader/Ad Hoc Program Spec"/>
    <x v="1"/>
    <x v="0"/>
    <n v="12966.25"/>
  </r>
  <r>
    <x v="0"/>
    <s v="1151"/>
    <s v="144"/>
    <s v="Postgrad Trainee - Annual"/>
    <x v="1"/>
    <x v="4"/>
    <n v="3738.55"/>
  </r>
  <r>
    <x v="0"/>
    <s v="1212"/>
    <s v="144"/>
    <s v="Project/Program Asst-Academic"/>
    <x v="1"/>
    <x v="2"/>
    <n v="7743.84"/>
  </r>
  <r>
    <x v="0"/>
    <s v="1531"/>
    <s v="133"/>
    <s v="Univ Staff - Hourly"/>
    <x v="1"/>
    <x v="1"/>
    <n v="14278.18"/>
  </r>
  <r>
    <x v="0"/>
    <s v="1531"/>
    <s v="144"/>
    <s v="Univ Staff - Hourly"/>
    <x v="1"/>
    <x v="1"/>
    <n v="71900.87000000001"/>
  </r>
  <r>
    <x v="0"/>
    <s v="1533"/>
    <s v="144"/>
    <s v="Univ Staff Project - Hourly"/>
    <x v="1"/>
    <x v="1"/>
    <n v="1154"/>
  </r>
  <r>
    <x v="0"/>
    <s v="1541"/>
    <s v="144"/>
    <s v="Univ Staff - Overtime"/>
    <x v="1"/>
    <x v="1"/>
    <n v="1028.0999999999999"/>
  </r>
  <r>
    <x v="0"/>
    <s v="1543"/>
    <s v="133"/>
    <s v="Univ Staff - Differential"/>
    <x v="1"/>
    <x v="1"/>
    <n v="2.1"/>
  </r>
  <r>
    <x v="0"/>
    <s v="1543"/>
    <s v="144"/>
    <s v="Univ Staff - Differential"/>
    <x v="1"/>
    <x v="1"/>
    <n v="11.48"/>
  </r>
  <r>
    <x v="0"/>
    <s v="1601"/>
    <s v="133"/>
    <s v="LTE - Hourly"/>
    <x v="1"/>
    <x v="3"/>
    <n v="0"/>
  </r>
  <r>
    <x v="0"/>
    <s v="1601"/>
    <s v="144"/>
    <s v="LTE - Hourly"/>
    <x v="1"/>
    <x v="3"/>
    <n v="79464.679999999993"/>
  </r>
  <r>
    <x v="0"/>
    <s v="1603"/>
    <s v="133"/>
    <s v="LTE - Overtime"/>
    <x v="1"/>
    <x v="3"/>
    <n v="165"/>
  </r>
  <r>
    <x v="0"/>
    <s v="1603"/>
    <s v="144"/>
    <s v="LTE - Overtime"/>
    <x v="1"/>
    <x v="3"/>
    <n v="12593.75"/>
  </r>
  <r>
    <x v="0"/>
    <s v="1643"/>
    <s v="133"/>
    <s v="LTE Differential"/>
    <x v="1"/>
    <x v="3"/>
    <n v="1.24"/>
  </r>
  <r>
    <x v="0"/>
    <s v="1643"/>
    <s v="144"/>
    <s v="LTE Differential"/>
    <x v="1"/>
    <x v="3"/>
    <n v="336.32"/>
  </r>
  <r>
    <x v="0"/>
    <s v="1771"/>
    <s v="133"/>
    <s v="Student - Hourly"/>
    <x v="1"/>
    <x v="5"/>
    <n v="168355.55000000008"/>
  </r>
  <r>
    <x v="0"/>
    <s v="1771"/>
    <s v="144"/>
    <s v="Student - Hourly"/>
    <x v="1"/>
    <x v="5"/>
    <n v="227225.35"/>
  </r>
  <r>
    <x v="0"/>
    <s v="1772"/>
    <s v="133"/>
    <s v="Student - Lump Sum"/>
    <x v="1"/>
    <x v="5"/>
    <n v="930367.29000000039"/>
  </r>
  <r>
    <x v="0"/>
    <s v="1772"/>
    <s v="144"/>
    <s v="Student - Lump Sum"/>
    <x v="1"/>
    <x v="5"/>
    <n v="34467.140000000007"/>
  </r>
  <r>
    <x v="0"/>
    <s v="1773"/>
    <s v="133"/>
    <s v="Student - Overtime"/>
    <x v="1"/>
    <x v="5"/>
    <n v="171"/>
  </r>
  <r>
    <x v="0"/>
    <s v="1773"/>
    <s v="144"/>
    <s v="Student - Overtime"/>
    <x v="1"/>
    <x v="5"/>
    <n v="22.5"/>
  </r>
  <r>
    <x v="0"/>
    <s v="1781"/>
    <s v="133"/>
    <s v="Work Study - Hourly"/>
    <x v="1"/>
    <x v="5"/>
    <n v="4939.0800000000008"/>
  </r>
  <r>
    <x v="1"/>
    <s v="1001"/>
    <s v="144"/>
    <s v="Faculty - Annual"/>
    <x v="1"/>
    <x v="6"/>
    <n v="3000"/>
  </r>
  <r>
    <x v="1"/>
    <s v="1002"/>
    <s v="133"/>
    <s v="Faculty - Academic"/>
    <x v="1"/>
    <x v="6"/>
    <n v="36606.849999999991"/>
  </r>
  <r>
    <x v="1"/>
    <s v="1002"/>
    <s v="144"/>
    <s v="Faculty - Academic"/>
    <x v="1"/>
    <x v="6"/>
    <n v="176550.27"/>
  </r>
  <r>
    <x v="1"/>
    <s v="1003"/>
    <s v="133"/>
    <s v="Faculty - Summer"/>
    <x v="1"/>
    <x v="6"/>
    <n v="39886.070000000007"/>
  </r>
  <r>
    <x v="1"/>
    <s v="1003"/>
    <s v="144"/>
    <s v="Faculty - Summer"/>
    <x v="1"/>
    <x v="6"/>
    <n v="114795.68000000002"/>
  </r>
  <r>
    <x v="1"/>
    <s v="1005"/>
    <s v="133"/>
    <s v="Faculty - Lump Sum"/>
    <x v="1"/>
    <x v="6"/>
    <n v="13319.91"/>
  </r>
  <r>
    <x v="1"/>
    <s v="1005"/>
    <s v="144"/>
    <s v="Faculty - Lump Sum"/>
    <x v="1"/>
    <x v="6"/>
    <n v="34170.740000000005"/>
  </r>
  <r>
    <x v="1"/>
    <s v="1051"/>
    <s v="133"/>
    <s v="Academic Staff - Annual"/>
    <x v="1"/>
    <x v="6"/>
    <n v="255484.38"/>
  </r>
  <r>
    <x v="1"/>
    <s v="1051"/>
    <s v="144"/>
    <s v="Academic Staff - Annual"/>
    <x v="1"/>
    <x v="6"/>
    <n v="993183.40999999922"/>
  </r>
  <r>
    <x v="1"/>
    <s v="1052"/>
    <s v="133"/>
    <s v="Academic Staff - Academic"/>
    <x v="1"/>
    <x v="6"/>
    <n v="46543.950000000004"/>
  </r>
  <r>
    <x v="1"/>
    <s v="1052"/>
    <s v="144"/>
    <s v="Academic Staff - Academic"/>
    <x v="1"/>
    <x v="6"/>
    <n v="61000"/>
  </r>
  <r>
    <x v="1"/>
    <s v="1053"/>
    <s v="133"/>
    <s v="Academic Staff - Summer"/>
    <x v="1"/>
    <x v="6"/>
    <n v="14340.609999999999"/>
  </r>
  <r>
    <x v="1"/>
    <s v="1053"/>
    <s v="144"/>
    <s v="Academic Staff - Summer"/>
    <x v="1"/>
    <x v="6"/>
    <n v="7786.33"/>
  </r>
  <r>
    <x v="1"/>
    <s v="1054"/>
    <s v="133"/>
    <s v="Academic Staff - Hourly"/>
    <x v="1"/>
    <x v="6"/>
    <n v="360.12"/>
  </r>
  <r>
    <x v="1"/>
    <s v="1055"/>
    <s v="133"/>
    <s v="Academic Staff - Lump Sum"/>
    <x v="1"/>
    <x v="6"/>
    <n v="9807.4399999999987"/>
  </r>
  <r>
    <x v="1"/>
    <s v="1055"/>
    <s v="144"/>
    <s v="Academic Staff - Lump Sum"/>
    <x v="1"/>
    <x v="6"/>
    <n v="7136.8"/>
  </r>
  <r>
    <x v="1"/>
    <s v="1076"/>
    <s v="133"/>
    <s v="Fee Grader/Ad Hoc Program Spec"/>
    <x v="1"/>
    <x v="0"/>
    <n v="5785"/>
  </r>
  <r>
    <x v="1"/>
    <s v="1076"/>
    <s v="144"/>
    <s v="Fee Grader/Ad Hoc Program Spec"/>
    <x v="1"/>
    <x v="0"/>
    <n v="55485.5"/>
  </r>
  <r>
    <x v="1"/>
    <s v="1211"/>
    <s v="133"/>
    <s v="Project/Program Assist-Annual"/>
    <x v="1"/>
    <x v="2"/>
    <n v="15101.669999999998"/>
  </r>
  <r>
    <x v="1"/>
    <s v="1211"/>
    <s v="144"/>
    <s v="Project/Program Assist-Annual"/>
    <x v="1"/>
    <x v="2"/>
    <n v="0"/>
  </r>
  <r>
    <x v="1"/>
    <s v="1212"/>
    <s v="133"/>
    <s v="Project/Program Asst-Academic"/>
    <x v="1"/>
    <x v="2"/>
    <n v="6240.1900000000005"/>
  </r>
  <r>
    <x v="1"/>
    <s v="1212"/>
    <s v="144"/>
    <s v="Project/Program Asst-Academic"/>
    <x v="1"/>
    <x v="2"/>
    <n v="53931.090000000004"/>
  </r>
  <r>
    <x v="1"/>
    <s v="1222"/>
    <s v="133"/>
    <s v="Teaching Assistant-Academic"/>
    <x v="1"/>
    <x v="2"/>
    <n v="6255.56"/>
  </r>
  <r>
    <x v="1"/>
    <s v="1222"/>
    <s v="144"/>
    <s v="Teaching Assistant-Academic"/>
    <x v="1"/>
    <x v="2"/>
    <n v="73307.520000000004"/>
  </r>
  <r>
    <x v="1"/>
    <s v="1232"/>
    <s v="133"/>
    <s v="Research Assistant-Academic"/>
    <x v="1"/>
    <x v="2"/>
    <n v="13205.329999999998"/>
  </r>
  <r>
    <x v="1"/>
    <s v="1232"/>
    <s v="144"/>
    <s v="Research Assistant-Academic"/>
    <x v="1"/>
    <x v="2"/>
    <n v="32536.61"/>
  </r>
  <r>
    <x v="1"/>
    <s v="1531"/>
    <s v="133"/>
    <s v="Univ Staff - Hourly"/>
    <x v="1"/>
    <x v="1"/>
    <n v="30754.620000000006"/>
  </r>
  <r>
    <x v="1"/>
    <s v="1531"/>
    <s v="144"/>
    <s v="Univ Staff - Hourly"/>
    <x v="1"/>
    <x v="1"/>
    <n v="231508.83000000002"/>
  </r>
  <r>
    <x v="1"/>
    <s v="1533"/>
    <s v="144"/>
    <s v="Univ Staff Project - Hourly"/>
    <x v="1"/>
    <x v="1"/>
    <n v="6600"/>
  </r>
  <r>
    <x v="1"/>
    <s v="1537"/>
    <s v="133"/>
    <s v="Univ Staff - 5th Week Vacation"/>
    <x v="1"/>
    <x v="1"/>
    <n v="20.16"/>
  </r>
  <r>
    <x v="1"/>
    <s v="1541"/>
    <s v="133"/>
    <s v="Univ Staff - Overtime"/>
    <x v="1"/>
    <x v="1"/>
    <n v="33.42"/>
  </r>
  <r>
    <x v="1"/>
    <s v="1541"/>
    <s v="144"/>
    <s v="Univ Staff - Overtime"/>
    <x v="1"/>
    <x v="1"/>
    <n v="0"/>
  </r>
  <r>
    <x v="1"/>
    <s v="1542"/>
    <s v="144"/>
    <s v="Univ Staff Project - Overtime"/>
    <x v="1"/>
    <x v="1"/>
    <n v="0"/>
  </r>
  <r>
    <x v="1"/>
    <s v="1543"/>
    <s v="133"/>
    <s v="Univ Staff - Differential"/>
    <x v="1"/>
    <x v="1"/>
    <n v="2.36"/>
  </r>
  <r>
    <x v="1"/>
    <s v="1543"/>
    <s v="144"/>
    <s v="Univ Staff - Differential"/>
    <x v="1"/>
    <x v="1"/>
    <n v="0"/>
  </r>
  <r>
    <x v="1"/>
    <s v="1601"/>
    <s v="133"/>
    <s v="LTE - Hourly"/>
    <x v="1"/>
    <x v="3"/>
    <n v="19972.689999999999"/>
  </r>
  <r>
    <x v="1"/>
    <s v="1601"/>
    <s v="144"/>
    <s v="LTE - Hourly"/>
    <x v="1"/>
    <x v="3"/>
    <n v="21570.21"/>
  </r>
  <r>
    <x v="1"/>
    <s v="1603"/>
    <s v="133"/>
    <s v="LTE - Overtime"/>
    <x v="1"/>
    <x v="3"/>
    <n v="186.38"/>
  </r>
  <r>
    <x v="1"/>
    <s v="1643"/>
    <s v="133"/>
    <s v="LTE Differential"/>
    <x v="1"/>
    <x v="3"/>
    <n v="28.62"/>
  </r>
  <r>
    <x v="1"/>
    <s v="1643"/>
    <s v="144"/>
    <s v="LTE Differential"/>
    <x v="1"/>
    <x v="3"/>
    <n v="44.029999999999994"/>
  </r>
  <r>
    <x v="1"/>
    <s v="1771"/>
    <s v="133"/>
    <s v="Student - Hourly"/>
    <x v="1"/>
    <x v="5"/>
    <n v="72994.350000000006"/>
  </r>
  <r>
    <x v="1"/>
    <s v="1771"/>
    <s v="144"/>
    <s v="Student - Hourly"/>
    <x v="1"/>
    <x v="5"/>
    <n v="169015.23"/>
  </r>
  <r>
    <x v="1"/>
    <s v="1772"/>
    <s v="133"/>
    <s v="Student - Lump Sum"/>
    <x v="1"/>
    <x v="5"/>
    <n v="12900"/>
  </r>
  <r>
    <x v="1"/>
    <s v="1772"/>
    <s v="144"/>
    <s v="Student - Lump Sum"/>
    <x v="1"/>
    <x v="5"/>
    <n v="9400"/>
  </r>
  <r>
    <x v="1"/>
    <s v="1773"/>
    <s v="144"/>
    <s v="Student - Overtime"/>
    <x v="1"/>
    <x v="5"/>
    <n v="767.25"/>
  </r>
  <r>
    <x v="1"/>
    <s v="1781"/>
    <s v="144"/>
    <s v="Work Study - Hourly"/>
    <x v="1"/>
    <x v="5"/>
    <n v="757.46"/>
  </r>
  <r>
    <x v="2"/>
    <s v="1002"/>
    <s v="144"/>
    <s v="Faculty - Academic"/>
    <x v="1"/>
    <x v="6"/>
    <n v="59139.429999999993"/>
  </r>
  <r>
    <x v="2"/>
    <s v="1003"/>
    <s v="133"/>
    <s v="Faculty - Summer"/>
    <x v="1"/>
    <x v="6"/>
    <n v="17966.330000000002"/>
  </r>
  <r>
    <x v="2"/>
    <s v="1003"/>
    <s v="144"/>
    <s v="Faculty - Summer"/>
    <x v="1"/>
    <x v="6"/>
    <n v="175247.44999999998"/>
  </r>
  <r>
    <x v="2"/>
    <s v="1005"/>
    <s v="133"/>
    <s v="Faculty - Lump Sum"/>
    <x v="1"/>
    <x v="6"/>
    <n v="11057.89"/>
  </r>
  <r>
    <x v="2"/>
    <s v="1005"/>
    <s v="144"/>
    <s v="Faculty - Lump Sum"/>
    <x v="1"/>
    <x v="6"/>
    <n v="57755.319999999992"/>
  </r>
  <r>
    <x v="2"/>
    <s v="1051"/>
    <s v="133"/>
    <s v="Academic Staff - Annual"/>
    <x v="1"/>
    <x v="6"/>
    <n v="265990.00999999989"/>
  </r>
  <r>
    <x v="2"/>
    <s v="1051"/>
    <s v="144"/>
    <s v="Academic Staff - Annual"/>
    <x v="1"/>
    <x v="6"/>
    <n v="905689.01000000036"/>
  </r>
  <r>
    <x v="2"/>
    <s v="1052"/>
    <s v="133"/>
    <s v="Academic Staff - Academic"/>
    <x v="1"/>
    <x v="6"/>
    <n v="4415.21"/>
  </r>
  <r>
    <x v="2"/>
    <s v="1052"/>
    <s v="144"/>
    <s v="Academic Staff - Academic"/>
    <x v="1"/>
    <x v="6"/>
    <n v="90371.96"/>
  </r>
  <r>
    <x v="2"/>
    <s v="1053"/>
    <s v="144"/>
    <s v="Academic Staff - Summer"/>
    <x v="1"/>
    <x v="6"/>
    <n v="14164.78"/>
  </r>
  <r>
    <x v="2"/>
    <s v="1055"/>
    <s v="133"/>
    <s v="Academic Staff - Lump Sum"/>
    <x v="1"/>
    <x v="6"/>
    <n v="5660"/>
  </r>
  <r>
    <x v="2"/>
    <s v="1055"/>
    <s v="144"/>
    <s v="Academic Staff - Lump Sum"/>
    <x v="1"/>
    <x v="6"/>
    <n v="54092.43"/>
  </r>
  <r>
    <x v="2"/>
    <s v="1057"/>
    <s v="144"/>
    <s v="Academic Staff-Overtime"/>
    <x v="1"/>
    <x v="6"/>
    <n v="5095.0200000000004"/>
  </r>
  <r>
    <x v="2"/>
    <s v="1151"/>
    <s v="133"/>
    <s v="Postgrad Trainee - Annual"/>
    <x v="1"/>
    <x v="4"/>
    <n v="63390.769999999968"/>
  </r>
  <r>
    <x v="2"/>
    <s v="1151"/>
    <s v="144"/>
    <s v="Postgrad Trainee - Annual"/>
    <x v="1"/>
    <x v="4"/>
    <n v="36208.079999999994"/>
  </r>
  <r>
    <x v="2"/>
    <s v="1154"/>
    <s v="144"/>
    <s v="Postgrad Trainee - Hourly"/>
    <x v="1"/>
    <x v="4"/>
    <n v="1129.8900000000001"/>
  </r>
  <r>
    <x v="2"/>
    <s v="1212"/>
    <s v="144"/>
    <s v="Project/Program Asst-Academic"/>
    <x v="1"/>
    <x v="2"/>
    <n v="34325.270000000004"/>
  </r>
  <r>
    <x v="2"/>
    <s v="1213"/>
    <s v="144"/>
    <s v="Project/Program Assist-Summer"/>
    <x v="1"/>
    <x v="2"/>
    <n v="3833.33"/>
  </r>
  <r>
    <x v="2"/>
    <s v="1225"/>
    <s v="144"/>
    <s v="Teaching Assistant-Lump Sum"/>
    <x v="1"/>
    <x v="2"/>
    <n v="2000"/>
  </r>
  <r>
    <x v="2"/>
    <s v="1231"/>
    <s v="133"/>
    <s v="Research Assistant-Annual"/>
    <x v="1"/>
    <x v="2"/>
    <n v="2191"/>
  </r>
  <r>
    <x v="2"/>
    <s v="1231"/>
    <s v="144"/>
    <s v="Research Assistant-Annual"/>
    <x v="1"/>
    <x v="2"/>
    <n v="104454.96"/>
  </r>
  <r>
    <x v="2"/>
    <s v="1235"/>
    <s v="133"/>
    <s v="Research Assistant - Lump Sum"/>
    <x v="1"/>
    <x v="2"/>
    <n v="185"/>
  </r>
  <r>
    <x v="2"/>
    <s v="1236"/>
    <s v="144"/>
    <s v="Research Assistant - Overtime"/>
    <x v="1"/>
    <x v="2"/>
    <n v="11.25"/>
  </r>
  <r>
    <x v="2"/>
    <s v="1331"/>
    <s v="144"/>
    <s v="UnderGrad Asst/AOP-Annual"/>
    <x v="1"/>
    <x v="0"/>
    <n v="720"/>
  </r>
  <r>
    <x v="2"/>
    <s v="1531"/>
    <s v="144"/>
    <s v="Univ Staff - Hourly"/>
    <x v="1"/>
    <x v="1"/>
    <n v="25550.97"/>
  </r>
  <r>
    <x v="2"/>
    <s v="1533"/>
    <s v="144"/>
    <s v="Univ Staff Project - Hourly"/>
    <x v="1"/>
    <x v="1"/>
    <n v="4789.6000000000004"/>
  </r>
  <r>
    <x v="2"/>
    <s v="1541"/>
    <s v="144"/>
    <s v="Univ Staff - Overtime"/>
    <x v="1"/>
    <x v="1"/>
    <n v="259.7"/>
  </r>
  <r>
    <x v="2"/>
    <s v="1543"/>
    <s v="144"/>
    <s v="Univ Staff - Differential"/>
    <x v="1"/>
    <x v="1"/>
    <n v="3.6399999999999997"/>
  </r>
  <r>
    <x v="2"/>
    <s v="1601"/>
    <s v="133"/>
    <s v="LTE - Hourly"/>
    <x v="1"/>
    <x v="3"/>
    <n v="4094"/>
  </r>
  <r>
    <x v="2"/>
    <s v="1601"/>
    <s v="144"/>
    <s v="LTE - Hourly"/>
    <x v="1"/>
    <x v="3"/>
    <n v="57258.750000000007"/>
  </r>
  <r>
    <x v="2"/>
    <s v="1603"/>
    <s v="144"/>
    <s v="LTE - Overtime"/>
    <x v="1"/>
    <x v="3"/>
    <n v="1856.44"/>
  </r>
  <r>
    <x v="2"/>
    <s v="1643"/>
    <s v="133"/>
    <s v="LTE Differential"/>
    <x v="1"/>
    <x v="3"/>
    <n v="3.38"/>
  </r>
  <r>
    <x v="2"/>
    <s v="1643"/>
    <s v="144"/>
    <s v="LTE Differential"/>
    <x v="1"/>
    <x v="3"/>
    <n v="98.909999999999982"/>
  </r>
  <r>
    <x v="2"/>
    <s v="1771"/>
    <s v="133"/>
    <s v="Student - Hourly"/>
    <x v="1"/>
    <x v="5"/>
    <n v="24097.5"/>
  </r>
  <r>
    <x v="2"/>
    <s v="1771"/>
    <s v="144"/>
    <s v="Student - Hourly"/>
    <x v="1"/>
    <x v="5"/>
    <n v="237117.43"/>
  </r>
  <r>
    <x v="2"/>
    <s v="1772"/>
    <s v="133"/>
    <s v="Student - Lump Sum"/>
    <x v="1"/>
    <x v="5"/>
    <n v="500"/>
  </r>
  <r>
    <x v="2"/>
    <s v="1772"/>
    <s v="144"/>
    <s v="Student - Lump Sum"/>
    <x v="1"/>
    <x v="5"/>
    <n v="573.33000000000004"/>
  </r>
  <r>
    <x v="2"/>
    <s v="1773"/>
    <s v="144"/>
    <s v="Student - Overtime"/>
    <x v="1"/>
    <x v="5"/>
    <n v="371.42"/>
  </r>
  <r>
    <x v="2"/>
    <s v="1781"/>
    <s v="133"/>
    <s v="Work Study - Hourly"/>
    <x v="1"/>
    <x v="5"/>
    <n v="394.68"/>
  </r>
  <r>
    <x v="2"/>
    <s v="1781"/>
    <s v="144"/>
    <s v="Work Study - Hourly"/>
    <x v="1"/>
    <x v="5"/>
    <n v="5744.489999999998"/>
  </r>
  <r>
    <x v="10"/>
    <s v="1002"/>
    <s v="133"/>
    <s v="Faculty - Academic"/>
    <x v="1"/>
    <x v="6"/>
    <n v="15972.4"/>
  </r>
  <r>
    <x v="10"/>
    <s v="1002"/>
    <s v="144"/>
    <s v="Faculty - Academic"/>
    <x v="1"/>
    <x v="6"/>
    <n v="129159.79999999999"/>
  </r>
  <r>
    <x v="10"/>
    <s v="1003"/>
    <s v="133"/>
    <s v="Faculty - Summer"/>
    <x v="1"/>
    <x v="6"/>
    <n v="40024.969999999994"/>
  </r>
  <r>
    <x v="10"/>
    <s v="1003"/>
    <s v="144"/>
    <s v="Faculty - Summer"/>
    <x v="1"/>
    <x v="6"/>
    <n v="104603.3"/>
  </r>
  <r>
    <x v="10"/>
    <s v="1005"/>
    <s v="133"/>
    <s v="Faculty - Lump Sum"/>
    <x v="1"/>
    <x v="6"/>
    <n v="4182"/>
  </r>
  <r>
    <x v="10"/>
    <s v="1005"/>
    <s v="144"/>
    <s v="Faculty - Lump Sum"/>
    <x v="1"/>
    <x v="6"/>
    <n v="5834.75"/>
  </r>
  <r>
    <x v="10"/>
    <s v="1051"/>
    <s v="133"/>
    <s v="Academic Staff - Annual"/>
    <x v="1"/>
    <x v="6"/>
    <n v="303423.5"/>
  </r>
  <r>
    <x v="10"/>
    <s v="1051"/>
    <s v="144"/>
    <s v="Academic Staff - Annual"/>
    <x v="1"/>
    <x v="6"/>
    <n v="2201273.48"/>
  </r>
  <r>
    <x v="10"/>
    <s v="1052"/>
    <s v="133"/>
    <s v="Academic Staff - Academic"/>
    <x v="1"/>
    <x v="6"/>
    <n v="1961"/>
  </r>
  <r>
    <x v="10"/>
    <s v="1052"/>
    <s v="144"/>
    <s v="Academic Staff - Academic"/>
    <x v="1"/>
    <x v="6"/>
    <n v="1454025.6399999997"/>
  </r>
  <r>
    <x v="10"/>
    <s v="1053"/>
    <s v="133"/>
    <s v="Academic Staff - Summer"/>
    <x v="1"/>
    <x v="6"/>
    <n v="13341.06"/>
  </r>
  <r>
    <x v="10"/>
    <s v="1053"/>
    <s v="144"/>
    <s v="Academic Staff - Summer"/>
    <x v="1"/>
    <x v="6"/>
    <n v="139000.55000000002"/>
  </r>
  <r>
    <x v="10"/>
    <s v="1055"/>
    <s v="133"/>
    <s v="Academic Staff - Lump Sum"/>
    <x v="1"/>
    <x v="6"/>
    <n v="11587.050000000001"/>
  </r>
  <r>
    <x v="10"/>
    <s v="1055"/>
    <s v="144"/>
    <s v="Academic Staff - Lump Sum"/>
    <x v="1"/>
    <x v="6"/>
    <n v="304322.58"/>
  </r>
  <r>
    <x v="10"/>
    <s v="1057"/>
    <s v="144"/>
    <s v="Academic Staff-Overtime"/>
    <x v="1"/>
    <x v="6"/>
    <n v="190.85"/>
  </r>
  <r>
    <x v="10"/>
    <s v="1531"/>
    <s v="144"/>
    <s v="Univ Staff - Hourly"/>
    <x v="1"/>
    <x v="1"/>
    <n v="211185.83000000002"/>
  </r>
  <r>
    <x v="10"/>
    <s v="1532"/>
    <s v="144"/>
    <s v="Univ Staff - Lump Sum"/>
    <x v="1"/>
    <x v="1"/>
    <n v="20120"/>
  </r>
  <r>
    <x v="10"/>
    <s v="1533"/>
    <s v="133"/>
    <s v="Univ Staff Project - Hourly"/>
    <x v="1"/>
    <x v="1"/>
    <n v="25047"/>
  </r>
  <r>
    <x v="10"/>
    <s v="1533"/>
    <s v="144"/>
    <s v="Univ Staff Project - Hourly"/>
    <x v="1"/>
    <x v="1"/>
    <n v="11840"/>
  </r>
  <r>
    <x v="10"/>
    <s v="1542"/>
    <s v="133"/>
    <s v="Univ Staff Project - Overtime"/>
    <x v="1"/>
    <x v="1"/>
    <n v="277.09000000000003"/>
  </r>
  <r>
    <x v="10"/>
    <s v="1543"/>
    <s v="133"/>
    <s v="Univ Staff - Differential"/>
    <x v="1"/>
    <x v="1"/>
    <n v="24.59"/>
  </r>
  <r>
    <x v="10"/>
    <s v="1543"/>
    <s v="144"/>
    <s v="Univ Staff - Differential"/>
    <x v="1"/>
    <x v="1"/>
    <n v="0.23"/>
  </r>
  <r>
    <x v="10"/>
    <s v="1601"/>
    <s v="133"/>
    <s v="LTE - Hourly"/>
    <x v="1"/>
    <x v="3"/>
    <n v="14721.649999999998"/>
  </r>
  <r>
    <x v="10"/>
    <s v="1601"/>
    <s v="144"/>
    <s v="LTE - Hourly"/>
    <x v="1"/>
    <x v="3"/>
    <n v="840790.47999999986"/>
  </r>
  <r>
    <x v="10"/>
    <s v="1602"/>
    <s v="144"/>
    <s v="LTE - Lump"/>
    <x v="1"/>
    <x v="3"/>
    <n v="59850"/>
  </r>
  <r>
    <x v="10"/>
    <s v="1603"/>
    <s v="133"/>
    <s v="LTE - Overtime"/>
    <x v="1"/>
    <x v="3"/>
    <n v="665.65"/>
  </r>
  <r>
    <x v="10"/>
    <s v="1603"/>
    <s v="144"/>
    <s v="LTE - Overtime"/>
    <x v="1"/>
    <x v="3"/>
    <n v="10135.890000000001"/>
  </r>
  <r>
    <x v="10"/>
    <s v="1643"/>
    <s v="133"/>
    <s v="LTE Differential"/>
    <x v="1"/>
    <x v="3"/>
    <n v="28.58"/>
  </r>
  <r>
    <x v="10"/>
    <s v="1643"/>
    <s v="144"/>
    <s v="LTE Differential"/>
    <x v="1"/>
    <x v="3"/>
    <n v="2982.36"/>
  </r>
  <r>
    <x v="10"/>
    <s v="1771"/>
    <s v="133"/>
    <s v="Student - Hourly"/>
    <x v="1"/>
    <x v="5"/>
    <n v="35485.25"/>
  </r>
  <r>
    <x v="10"/>
    <s v="1771"/>
    <s v="144"/>
    <s v="Student - Hourly"/>
    <x v="1"/>
    <x v="5"/>
    <n v="152324.53"/>
  </r>
  <r>
    <x v="10"/>
    <s v="1772"/>
    <s v="133"/>
    <s v="Student - Lump Sum"/>
    <x v="1"/>
    <x v="5"/>
    <n v="100138.29000000001"/>
  </r>
  <r>
    <x v="10"/>
    <s v="1772"/>
    <s v="144"/>
    <s v="Student - Lump Sum"/>
    <x v="1"/>
    <x v="5"/>
    <n v="131495"/>
  </r>
  <r>
    <x v="10"/>
    <s v="1773"/>
    <s v="144"/>
    <s v="Student - Overtime"/>
    <x v="1"/>
    <x v="5"/>
    <n v="296.25"/>
  </r>
  <r>
    <x v="10"/>
    <s v="1781"/>
    <s v="133"/>
    <s v="Work Study - Hourly"/>
    <x v="1"/>
    <x v="5"/>
    <n v="62.19"/>
  </r>
  <r>
    <x v="10"/>
    <s v="1781"/>
    <s v="144"/>
    <s v="Work Study - Hourly"/>
    <x v="1"/>
    <x v="5"/>
    <n v="712.8900000000001"/>
  </r>
  <r>
    <x v="3"/>
    <s v="1003"/>
    <s v="144"/>
    <s v="Faculty - Summer"/>
    <x v="1"/>
    <x v="6"/>
    <n v="15521"/>
  </r>
  <r>
    <x v="3"/>
    <s v="1005"/>
    <s v="133"/>
    <s v="Faculty - Lump Sum"/>
    <x v="1"/>
    <x v="6"/>
    <n v="10000"/>
  </r>
  <r>
    <x v="3"/>
    <s v="1005"/>
    <s v="144"/>
    <s v="Faculty - Lump Sum"/>
    <x v="1"/>
    <x v="6"/>
    <n v="30140.400000000001"/>
  </r>
  <r>
    <x v="3"/>
    <s v="1051"/>
    <s v="133"/>
    <s v="Academic Staff - Annual"/>
    <x v="1"/>
    <x v="6"/>
    <n v="17918.239999999998"/>
  </r>
  <r>
    <x v="3"/>
    <s v="1051"/>
    <s v="144"/>
    <s v="Academic Staff - Annual"/>
    <x v="1"/>
    <x v="6"/>
    <n v="258160.68000000002"/>
  </r>
  <r>
    <x v="3"/>
    <s v="1053"/>
    <s v="144"/>
    <s v="Academic Staff - Summer"/>
    <x v="1"/>
    <x v="6"/>
    <n v="6450"/>
  </r>
  <r>
    <x v="3"/>
    <s v="1055"/>
    <s v="133"/>
    <s v="Academic Staff - Lump Sum"/>
    <x v="1"/>
    <x v="6"/>
    <n v="31295.33"/>
  </r>
  <r>
    <x v="3"/>
    <s v="1055"/>
    <s v="144"/>
    <s v="Academic Staff - Lump Sum"/>
    <x v="1"/>
    <x v="6"/>
    <n v="43640.52"/>
  </r>
  <r>
    <x v="3"/>
    <s v="1076"/>
    <s v="144"/>
    <s v="Fee Grader/Ad Hoc Program Spec"/>
    <x v="1"/>
    <x v="0"/>
    <n v="0"/>
  </r>
  <r>
    <x v="3"/>
    <s v="1212"/>
    <s v="144"/>
    <s v="Project/Program Asst-Academic"/>
    <x v="1"/>
    <x v="2"/>
    <n v="11497.32"/>
  </r>
  <r>
    <x v="3"/>
    <s v="1531"/>
    <s v="144"/>
    <s v="Univ Staff - Hourly"/>
    <x v="1"/>
    <x v="1"/>
    <n v="17248.46"/>
  </r>
  <r>
    <x v="3"/>
    <s v="1533"/>
    <s v="144"/>
    <s v="Univ Staff Project - Hourly"/>
    <x v="1"/>
    <x v="1"/>
    <n v="17094.310000000001"/>
  </r>
  <r>
    <x v="3"/>
    <s v="1541"/>
    <s v="144"/>
    <s v="Univ Staff - Overtime"/>
    <x v="1"/>
    <x v="1"/>
    <n v="90.08"/>
  </r>
  <r>
    <x v="3"/>
    <s v="1543"/>
    <s v="144"/>
    <s v="Univ Staff - Differential"/>
    <x v="1"/>
    <x v="1"/>
    <n v="1.24"/>
  </r>
  <r>
    <x v="3"/>
    <s v="1601"/>
    <s v="144"/>
    <s v="LTE - Hourly"/>
    <x v="1"/>
    <x v="3"/>
    <n v="15292.5"/>
  </r>
  <r>
    <x v="3"/>
    <s v="1643"/>
    <s v="144"/>
    <s v="LTE Differential"/>
    <x v="1"/>
    <x v="3"/>
    <n v="3.8400000000000003"/>
  </r>
  <r>
    <x v="3"/>
    <s v="1771"/>
    <s v="133"/>
    <s v="Student - Hourly"/>
    <x v="1"/>
    <x v="5"/>
    <n v="7682.7000000000007"/>
  </r>
  <r>
    <x v="3"/>
    <s v="1771"/>
    <s v="144"/>
    <s v="Student - Hourly"/>
    <x v="1"/>
    <x v="5"/>
    <n v="21245.5"/>
  </r>
  <r>
    <x v="3"/>
    <s v="1772"/>
    <s v="133"/>
    <s v="Student - Lump Sum"/>
    <x v="1"/>
    <x v="5"/>
    <n v="2000"/>
  </r>
  <r>
    <x v="3"/>
    <s v="1772"/>
    <s v="144"/>
    <s v="Student - Lump Sum"/>
    <x v="1"/>
    <x v="5"/>
    <n v="24000"/>
  </r>
  <r>
    <x v="3"/>
    <s v="1773"/>
    <s v="144"/>
    <s v="Student - Overtime"/>
    <x v="1"/>
    <x v="5"/>
    <n v="52.5"/>
  </r>
  <r>
    <x v="3"/>
    <s v="1781"/>
    <s v="144"/>
    <s v="Work Study - Hourly"/>
    <x v="1"/>
    <x v="5"/>
    <n v="986.83"/>
  </r>
  <r>
    <x v="9"/>
    <s v="1002"/>
    <s v="133"/>
    <s v="Faculty - Academic"/>
    <x v="1"/>
    <x v="6"/>
    <n v="4145.93"/>
  </r>
  <r>
    <x v="9"/>
    <s v="1002"/>
    <s v="144"/>
    <s v="Faculty - Academic"/>
    <x v="1"/>
    <x v="6"/>
    <n v="2136.81"/>
  </r>
  <r>
    <x v="9"/>
    <s v="1003"/>
    <s v="133"/>
    <s v="Faculty - Summer"/>
    <x v="1"/>
    <x v="6"/>
    <n v="29638.399999999998"/>
  </r>
  <r>
    <x v="9"/>
    <s v="1003"/>
    <s v="144"/>
    <s v="Faculty - Summer"/>
    <x v="1"/>
    <x v="6"/>
    <n v="76841.3"/>
  </r>
  <r>
    <x v="9"/>
    <s v="1005"/>
    <s v="133"/>
    <s v="Faculty - Lump Sum"/>
    <x v="1"/>
    <x v="6"/>
    <n v="21992.79"/>
  </r>
  <r>
    <x v="9"/>
    <s v="1051"/>
    <s v="133"/>
    <s v="Academic Staff - Annual"/>
    <x v="1"/>
    <x v="6"/>
    <n v="61458.39"/>
  </r>
  <r>
    <x v="9"/>
    <s v="1051"/>
    <s v="144"/>
    <s v="Academic Staff - Annual"/>
    <x v="1"/>
    <x v="6"/>
    <n v="408250.73000000016"/>
  </r>
  <r>
    <x v="9"/>
    <s v="1052"/>
    <s v="133"/>
    <s v="Academic Staff - Academic"/>
    <x v="1"/>
    <x v="6"/>
    <n v="16682.95"/>
  </r>
  <r>
    <x v="9"/>
    <s v="1052"/>
    <s v="144"/>
    <s v="Academic Staff - Academic"/>
    <x v="1"/>
    <x v="6"/>
    <n v="85023.049999999988"/>
  </r>
  <r>
    <x v="9"/>
    <s v="1053"/>
    <s v="144"/>
    <s v="Academic Staff - Summer"/>
    <x v="1"/>
    <x v="6"/>
    <n v="18603.2"/>
  </r>
  <r>
    <x v="9"/>
    <s v="1055"/>
    <s v="133"/>
    <s v="Academic Staff - Lump Sum"/>
    <x v="1"/>
    <x v="6"/>
    <n v="2000"/>
  </r>
  <r>
    <x v="9"/>
    <s v="1055"/>
    <s v="144"/>
    <s v="Academic Staff - Lump Sum"/>
    <x v="1"/>
    <x v="6"/>
    <n v="59896.939999999995"/>
  </r>
  <r>
    <x v="9"/>
    <s v="1076"/>
    <s v="144"/>
    <s v="Fee Grader/Ad Hoc Program Spec"/>
    <x v="1"/>
    <x v="0"/>
    <n v="19613.400000000001"/>
  </r>
  <r>
    <x v="9"/>
    <s v="1151"/>
    <s v="144"/>
    <s v="Postgrad Trainee - Annual"/>
    <x v="1"/>
    <x v="4"/>
    <n v="15442.419999999998"/>
  </r>
  <r>
    <x v="9"/>
    <s v="1531"/>
    <s v="144"/>
    <s v="Univ Staff - Hourly"/>
    <x v="1"/>
    <x v="1"/>
    <n v="24360.400000000001"/>
  </r>
  <r>
    <x v="9"/>
    <s v="1532"/>
    <s v="133"/>
    <s v="Univ Staff - Lump Sum"/>
    <x v="1"/>
    <x v="1"/>
    <n v="750"/>
  </r>
  <r>
    <x v="9"/>
    <s v="1532"/>
    <s v="144"/>
    <s v="Univ Staff - Lump Sum"/>
    <x v="1"/>
    <x v="1"/>
    <n v="14272"/>
  </r>
  <r>
    <x v="9"/>
    <s v="1533"/>
    <s v="133"/>
    <s v="Univ Staff Project - Hourly"/>
    <x v="1"/>
    <x v="1"/>
    <n v="1956"/>
  </r>
  <r>
    <x v="9"/>
    <s v="1533"/>
    <s v="144"/>
    <s v="Univ Staff Project - Hourly"/>
    <x v="1"/>
    <x v="1"/>
    <n v="66392.84"/>
  </r>
  <r>
    <x v="9"/>
    <s v="1542"/>
    <s v="144"/>
    <s v="Univ Staff Project - Overtime"/>
    <x v="1"/>
    <x v="1"/>
    <n v="1000"/>
  </r>
  <r>
    <x v="9"/>
    <s v="1543"/>
    <s v="133"/>
    <s v="Univ Staff - Differential"/>
    <x v="1"/>
    <x v="1"/>
    <n v="0.23"/>
  </r>
  <r>
    <x v="9"/>
    <s v="1543"/>
    <s v="144"/>
    <s v="Univ Staff - Differential"/>
    <x v="1"/>
    <x v="1"/>
    <n v="26.56"/>
  </r>
  <r>
    <x v="9"/>
    <s v="1601"/>
    <s v="133"/>
    <s v="LTE - Hourly"/>
    <x v="1"/>
    <x v="3"/>
    <n v="3840"/>
  </r>
  <r>
    <x v="9"/>
    <s v="1601"/>
    <s v="144"/>
    <s v="LTE - Hourly"/>
    <x v="1"/>
    <x v="3"/>
    <n v="11535"/>
  </r>
  <r>
    <x v="9"/>
    <s v="1602"/>
    <s v="144"/>
    <s v="LTE - Lump"/>
    <x v="1"/>
    <x v="3"/>
    <n v="1345"/>
  </r>
  <r>
    <x v="9"/>
    <s v="1643"/>
    <s v="144"/>
    <s v="LTE Differential"/>
    <x v="1"/>
    <x v="3"/>
    <n v="0.91"/>
  </r>
  <r>
    <x v="9"/>
    <s v="1771"/>
    <s v="133"/>
    <s v="Student - Hourly"/>
    <x v="1"/>
    <x v="5"/>
    <n v="19685.169999999998"/>
  </r>
  <r>
    <x v="9"/>
    <s v="1771"/>
    <s v="144"/>
    <s v="Student - Hourly"/>
    <x v="1"/>
    <x v="5"/>
    <n v="61457.640000000007"/>
  </r>
  <r>
    <x v="9"/>
    <s v="1772"/>
    <s v="144"/>
    <s v="Student - Lump Sum"/>
    <x v="1"/>
    <x v="5"/>
    <n v="112355"/>
  </r>
  <r>
    <x v="9"/>
    <s v="1773"/>
    <s v="133"/>
    <s v="Student - Overtime"/>
    <x v="1"/>
    <x v="5"/>
    <n v="191.26"/>
  </r>
  <r>
    <x v="9"/>
    <s v="1773"/>
    <s v="144"/>
    <s v="Student - Overtime"/>
    <x v="1"/>
    <x v="5"/>
    <n v="532.5"/>
  </r>
  <r>
    <x v="9"/>
    <s v="1781"/>
    <s v="133"/>
    <s v="Work Study - Hourly"/>
    <x v="1"/>
    <x v="5"/>
    <n v="410"/>
  </r>
  <r>
    <x v="9"/>
    <s v="1781"/>
    <s v="144"/>
    <s v="Work Study - Hourly"/>
    <x v="1"/>
    <x v="5"/>
    <n v="2595.37"/>
  </r>
  <r>
    <x v="4"/>
    <s v="1002"/>
    <s v="133"/>
    <s v="Faculty - Academic"/>
    <x v="1"/>
    <x v="6"/>
    <n v="9178.26"/>
  </r>
  <r>
    <x v="4"/>
    <s v="1002"/>
    <s v="144"/>
    <s v="Faculty - Academic"/>
    <x v="1"/>
    <x v="6"/>
    <n v="41225.159999999996"/>
  </r>
  <r>
    <x v="4"/>
    <s v="1003"/>
    <s v="133"/>
    <s v="Faculty - Summer"/>
    <x v="1"/>
    <x v="6"/>
    <n v="56723.150000000009"/>
  </r>
  <r>
    <x v="4"/>
    <s v="1003"/>
    <s v="144"/>
    <s v="Faculty - Summer"/>
    <x v="1"/>
    <x v="6"/>
    <n v="78852.070000000007"/>
  </r>
  <r>
    <x v="4"/>
    <s v="1005"/>
    <s v="133"/>
    <s v="Faculty - Lump Sum"/>
    <x v="1"/>
    <x v="6"/>
    <n v="42093.32"/>
  </r>
  <r>
    <x v="4"/>
    <s v="1005"/>
    <s v="144"/>
    <s v="Faculty - Lump Sum"/>
    <x v="1"/>
    <x v="6"/>
    <n v="9776"/>
  </r>
  <r>
    <x v="4"/>
    <s v="1051"/>
    <s v="133"/>
    <s v="Academic Staff - Annual"/>
    <x v="1"/>
    <x v="6"/>
    <n v="6521.74"/>
  </r>
  <r>
    <x v="4"/>
    <s v="1051"/>
    <s v="144"/>
    <s v="Academic Staff - Annual"/>
    <x v="1"/>
    <x v="6"/>
    <n v="487712.0500000001"/>
  </r>
  <r>
    <x v="4"/>
    <s v="1053"/>
    <s v="144"/>
    <s v="Academic Staff - Summer"/>
    <x v="1"/>
    <x v="6"/>
    <n v="11499.99"/>
  </r>
  <r>
    <x v="4"/>
    <s v="1055"/>
    <s v="133"/>
    <s v="Academic Staff - Lump Sum"/>
    <x v="1"/>
    <x v="6"/>
    <n v="16706.13"/>
  </r>
  <r>
    <x v="4"/>
    <s v="1055"/>
    <s v="144"/>
    <s v="Academic Staff - Lump Sum"/>
    <x v="1"/>
    <x v="6"/>
    <n v="5407.4400000000005"/>
  </r>
  <r>
    <x v="4"/>
    <s v="1076"/>
    <s v="144"/>
    <s v="Fee Grader/Ad Hoc Program Spec"/>
    <x v="1"/>
    <x v="0"/>
    <n v="29600"/>
  </r>
  <r>
    <x v="4"/>
    <s v="1161"/>
    <s v="133"/>
    <s v="Research Associate - Annual"/>
    <x v="1"/>
    <x v="4"/>
    <n v="28271.360000000001"/>
  </r>
  <r>
    <x v="4"/>
    <s v="1161"/>
    <s v="144"/>
    <s v="Research Associate - Annual"/>
    <x v="1"/>
    <x v="4"/>
    <n v="6146.15"/>
  </r>
  <r>
    <x v="4"/>
    <s v="1531"/>
    <s v="144"/>
    <s v="Univ Staff - Hourly"/>
    <x v="1"/>
    <x v="1"/>
    <n v="534.20000000000005"/>
  </r>
  <r>
    <x v="4"/>
    <s v="1532"/>
    <s v="144"/>
    <s v="Univ Staff - Lump Sum"/>
    <x v="1"/>
    <x v="1"/>
    <n v="2312.5"/>
  </r>
  <r>
    <x v="4"/>
    <s v="1533"/>
    <s v="144"/>
    <s v="Univ Staff Project - Hourly"/>
    <x v="1"/>
    <x v="1"/>
    <n v="16024"/>
  </r>
  <r>
    <x v="4"/>
    <s v="1543"/>
    <s v="144"/>
    <s v="Univ Staff - Differential"/>
    <x v="1"/>
    <x v="1"/>
    <n v="4.7699999999999996"/>
  </r>
  <r>
    <x v="4"/>
    <s v="1601"/>
    <s v="133"/>
    <s v="LTE - Hourly"/>
    <x v="1"/>
    <x v="3"/>
    <n v="6408.7500000000009"/>
  </r>
  <r>
    <x v="4"/>
    <s v="1601"/>
    <s v="144"/>
    <s v="LTE - Hourly"/>
    <x v="1"/>
    <x v="3"/>
    <n v="11830"/>
  </r>
  <r>
    <x v="4"/>
    <s v="1643"/>
    <s v="133"/>
    <s v="LTE Differential"/>
    <x v="1"/>
    <x v="3"/>
    <n v="5.25"/>
  </r>
  <r>
    <x v="4"/>
    <s v="1643"/>
    <s v="144"/>
    <s v="LTE Differential"/>
    <x v="1"/>
    <x v="3"/>
    <n v="17.059999999999999"/>
  </r>
  <r>
    <x v="4"/>
    <s v="1771"/>
    <s v="133"/>
    <s v="Student - Hourly"/>
    <x v="1"/>
    <x v="5"/>
    <n v="24063"/>
  </r>
  <r>
    <x v="4"/>
    <s v="1771"/>
    <s v="144"/>
    <s v="Student - Hourly"/>
    <x v="1"/>
    <x v="5"/>
    <n v="149267.58999999997"/>
  </r>
  <r>
    <x v="4"/>
    <s v="1772"/>
    <s v="144"/>
    <s v="Student - Lump Sum"/>
    <x v="1"/>
    <x v="5"/>
    <n v="0"/>
  </r>
  <r>
    <x v="4"/>
    <s v="1773"/>
    <s v="144"/>
    <s v="Student - Overtime"/>
    <x v="1"/>
    <x v="5"/>
    <n v="1064.21"/>
  </r>
  <r>
    <x v="5"/>
    <s v="1001"/>
    <s v="144"/>
    <s v="Faculty - Annual"/>
    <x v="1"/>
    <x v="6"/>
    <n v="2774.46"/>
  </r>
  <r>
    <x v="5"/>
    <s v="1003"/>
    <s v="133"/>
    <s v="Faculty - Summer"/>
    <x v="1"/>
    <x v="6"/>
    <n v="18450.84"/>
  </r>
  <r>
    <x v="5"/>
    <s v="1003"/>
    <s v="144"/>
    <s v="Faculty - Summer"/>
    <x v="1"/>
    <x v="6"/>
    <n v="70772.72"/>
  </r>
  <r>
    <x v="5"/>
    <s v="1005"/>
    <s v="133"/>
    <s v="Faculty - Lump Sum"/>
    <x v="1"/>
    <x v="6"/>
    <n v="14371.91"/>
  </r>
  <r>
    <x v="5"/>
    <s v="1005"/>
    <s v="144"/>
    <s v="Faculty - Lump Sum"/>
    <x v="1"/>
    <x v="6"/>
    <n v="31207.58"/>
  </r>
  <r>
    <x v="5"/>
    <s v="1051"/>
    <s v="133"/>
    <s v="Academic Staff - Annual"/>
    <x v="1"/>
    <x v="6"/>
    <n v="1071902.2"/>
  </r>
  <r>
    <x v="5"/>
    <s v="1051"/>
    <s v="144"/>
    <s v="Academic Staff - Annual"/>
    <x v="1"/>
    <x v="6"/>
    <n v="424496.07999999996"/>
  </r>
  <r>
    <x v="5"/>
    <s v="1053"/>
    <s v="144"/>
    <s v="Academic Staff - Summer"/>
    <x v="1"/>
    <x v="6"/>
    <n v="8060.8"/>
  </r>
  <r>
    <x v="5"/>
    <s v="1055"/>
    <s v="133"/>
    <s v="Academic Staff - Lump Sum"/>
    <x v="1"/>
    <x v="6"/>
    <n v="11563.3"/>
  </r>
  <r>
    <x v="5"/>
    <s v="1055"/>
    <s v="144"/>
    <s v="Academic Staff - Lump Sum"/>
    <x v="1"/>
    <x v="6"/>
    <n v="9536.7799999999988"/>
  </r>
  <r>
    <x v="5"/>
    <s v="1076"/>
    <s v="133"/>
    <s v="Fee Grader/Ad Hoc Program Spec"/>
    <x v="1"/>
    <x v="0"/>
    <n v="1957.3"/>
  </r>
  <r>
    <x v="5"/>
    <s v="1076"/>
    <s v="144"/>
    <s v="Fee Grader/Ad Hoc Program Spec"/>
    <x v="1"/>
    <x v="0"/>
    <n v="42567.479999999996"/>
  </r>
  <r>
    <x v="5"/>
    <s v="1161"/>
    <s v="133"/>
    <s v="Research Associate - Annual"/>
    <x v="1"/>
    <x v="4"/>
    <n v="31730.82"/>
  </r>
  <r>
    <x v="5"/>
    <s v="1161"/>
    <s v="144"/>
    <s v="Research Associate - Annual"/>
    <x v="1"/>
    <x v="4"/>
    <n v="46180.06"/>
  </r>
  <r>
    <x v="5"/>
    <s v="1211"/>
    <s v="133"/>
    <s v="Project/Program Assist-Annual"/>
    <x v="1"/>
    <x v="2"/>
    <n v="646.20000000000005"/>
  </r>
  <r>
    <x v="5"/>
    <s v="1211"/>
    <s v="144"/>
    <s v="Project/Program Assist-Annual"/>
    <x v="1"/>
    <x v="2"/>
    <n v="0"/>
  </r>
  <r>
    <x v="5"/>
    <s v="1222"/>
    <s v="144"/>
    <s v="Teaching Assistant-Academic"/>
    <x v="1"/>
    <x v="2"/>
    <n v="7622"/>
  </r>
  <r>
    <x v="5"/>
    <s v="1231"/>
    <s v="133"/>
    <s v="Research Assistant-Annual"/>
    <x v="1"/>
    <x v="2"/>
    <n v="1500"/>
  </r>
  <r>
    <x v="5"/>
    <s v="1231"/>
    <s v="144"/>
    <s v="Research Assistant-Annual"/>
    <x v="1"/>
    <x v="2"/>
    <n v="5917"/>
  </r>
  <r>
    <x v="5"/>
    <s v="1232"/>
    <s v="133"/>
    <s v="Research Assistant-Academic"/>
    <x v="1"/>
    <x v="2"/>
    <n v="58915.93"/>
  </r>
  <r>
    <x v="5"/>
    <s v="1232"/>
    <s v="144"/>
    <s v="Research Assistant-Academic"/>
    <x v="1"/>
    <x v="2"/>
    <n v="116359.72"/>
  </r>
  <r>
    <x v="5"/>
    <s v="1233"/>
    <s v="133"/>
    <s v="Research Assistant-Summer"/>
    <x v="1"/>
    <x v="2"/>
    <n v="6589.7999999999993"/>
  </r>
  <r>
    <x v="5"/>
    <s v="1233"/>
    <s v="144"/>
    <s v="Research Assistant-Summer"/>
    <x v="1"/>
    <x v="2"/>
    <n v="5230.82"/>
  </r>
  <r>
    <x v="5"/>
    <s v="1235"/>
    <s v="133"/>
    <s v="Research Assistant - Lump Sum"/>
    <x v="1"/>
    <x v="2"/>
    <n v="11431.65"/>
  </r>
  <r>
    <x v="5"/>
    <s v="1235"/>
    <s v="144"/>
    <s v="Research Assistant - Lump Sum"/>
    <x v="1"/>
    <x v="2"/>
    <n v="21994.02"/>
  </r>
  <r>
    <x v="5"/>
    <s v="1531"/>
    <s v="133"/>
    <s v="Univ Staff - Hourly"/>
    <x v="1"/>
    <x v="1"/>
    <n v="24763.14"/>
  </r>
  <r>
    <x v="5"/>
    <s v="1531"/>
    <s v="144"/>
    <s v="Univ Staff - Hourly"/>
    <x v="1"/>
    <x v="1"/>
    <n v="48856.30000000001"/>
  </r>
  <r>
    <x v="5"/>
    <s v="1533"/>
    <s v="144"/>
    <s v="Univ Staff Project - Hourly"/>
    <x v="1"/>
    <x v="1"/>
    <n v="28209.599999999999"/>
  </r>
  <r>
    <x v="5"/>
    <s v="1541"/>
    <s v="133"/>
    <s v="Univ Staff - Overtime"/>
    <x v="1"/>
    <x v="1"/>
    <n v="208.15"/>
  </r>
  <r>
    <x v="5"/>
    <s v="1541"/>
    <s v="144"/>
    <s v="Univ Staff - Overtime"/>
    <x v="1"/>
    <x v="1"/>
    <n v="101.08"/>
  </r>
  <r>
    <x v="5"/>
    <s v="1542"/>
    <s v="144"/>
    <s v="Univ Staff Project - Overtime"/>
    <x v="1"/>
    <x v="1"/>
    <n v="333.28999999999996"/>
  </r>
  <r>
    <x v="5"/>
    <s v="1543"/>
    <s v="133"/>
    <s v="Univ Staff - Differential"/>
    <x v="1"/>
    <x v="1"/>
    <n v="1.1299999999999999"/>
  </r>
  <r>
    <x v="5"/>
    <s v="1543"/>
    <s v="144"/>
    <s v="Univ Staff - Differential"/>
    <x v="1"/>
    <x v="1"/>
    <n v="4688.42"/>
  </r>
  <r>
    <x v="5"/>
    <s v="1601"/>
    <s v="133"/>
    <s v="LTE - Hourly"/>
    <x v="1"/>
    <x v="3"/>
    <n v="46045.35"/>
  </r>
  <r>
    <x v="5"/>
    <s v="1601"/>
    <s v="144"/>
    <s v="LTE - Hourly"/>
    <x v="1"/>
    <x v="3"/>
    <n v="84473.44"/>
  </r>
  <r>
    <x v="5"/>
    <s v="1603"/>
    <s v="133"/>
    <s v="LTE - Overtime"/>
    <x v="1"/>
    <x v="3"/>
    <n v="94.289999999999992"/>
  </r>
  <r>
    <x v="5"/>
    <s v="1603"/>
    <s v="144"/>
    <s v="LTE - Overtime"/>
    <x v="1"/>
    <x v="3"/>
    <n v="172.4"/>
  </r>
  <r>
    <x v="5"/>
    <s v="1643"/>
    <s v="133"/>
    <s v="LTE Differential"/>
    <x v="1"/>
    <x v="3"/>
    <n v="133.04999999999998"/>
  </r>
  <r>
    <x v="5"/>
    <s v="1643"/>
    <s v="144"/>
    <s v="LTE Differential"/>
    <x v="1"/>
    <x v="3"/>
    <n v="319.8"/>
  </r>
  <r>
    <x v="5"/>
    <s v="1771"/>
    <s v="133"/>
    <s v="Student - Hourly"/>
    <x v="1"/>
    <x v="5"/>
    <n v="147317.76000000001"/>
  </r>
  <r>
    <x v="5"/>
    <s v="1771"/>
    <s v="144"/>
    <s v="Student - Hourly"/>
    <x v="1"/>
    <x v="5"/>
    <n v="188537.44"/>
  </r>
  <r>
    <x v="5"/>
    <s v="1772"/>
    <s v="133"/>
    <s v="Student - Lump Sum"/>
    <x v="1"/>
    <x v="5"/>
    <n v="9683"/>
  </r>
  <r>
    <x v="5"/>
    <s v="1772"/>
    <s v="144"/>
    <s v="Student - Lump Sum"/>
    <x v="1"/>
    <x v="5"/>
    <n v="37726.180000000008"/>
  </r>
  <r>
    <x v="5"/>
    <s v="1773"/>
    <s v="133"/>
    <s v="Student - Overtime"/>
    <x v="1"/>
    <x v="5"/>
    <n v="606.76"/>
  </r>
  <r>
    <x v="5"/>
    <s v="1773"/>
    <s v="144"/>
    <s v="Student - Overtime"/>
    <x v="1"/>
    <x v="5"/>
    <n v="249.77999999999997"/>
  </r>
  <r>
    <x v="5"/>
    <s v="1781"/>
    <s v="133"/>
    <s v="Work Study - Hourly"/>
    <x v="1"/>
    <x v="5"/>
    <n v="2715.2899999999995"/>
  </r>
  <r>
    <x v="5"/>
    <s v="1781"/>
    <s v="144"/>
    <s v="Work Study - Hourly"/>
    <x v="1"/>
    <x v="5"/>
    <n v="8132.949999999998"/>
  </r>
  <r>
    <x v="11"/>
    <s v="1002"/>
    <s v="133"/>
    <s v="Faculty - Academic"/>
    <x v="1"/>
    <x v="6"/>
    <n v="47427.020000000004"/>
  </r>
  <r>
    <x v="11"/>
    <s v="1002"/>
    <s v="144"/>
    <s v="Faculty - Academic"/>
    <x v="1"/>
    <x v="6"/>
    <n v="30579.059999999994"/>
  </r>
  <r>
    <x v="11"/>
    <s v="1003"/>
    <s v="133"/>
    <s v="Faculty - Summer"/>
    <x v="1"/>
    <x v="6"/>
    <n v="41800.42"/>
  </r>
  <r>
    <x v="11"/>
    <s v="1003"/>
    <s v="144"/>
    <s v="Faculty - Summer"/>
    <x v="1"/>
    <x v="6"/>
    <n v="60085.040000000015"/>
  </r>
  <r>
    <x v="11"/>
    <s v="1005"/>
    <s v="133"/>
    <s v="Faculty - Lump Sum"/>
    <x v="1"/>
    <x v="6"/>
    <n v="8978.0400000000009"/>
  </r>
  <r>
    <x v="11"/>
    <s v="1005"/>
    <s v="144"/>
    <s v="Faculty - Lump Sum"/>
    <x v="1"/>
    <x v="6"/>
    <n v="41330.409999999996"/>
  </r>
  <r>
    <x v="11"/>
    <s v="1051"/>
    <s v="133"/>
    <s v="Academic Staff - Annual"/>
    <x v="1"/>
    <x v="6"/>
    <n v="162529.18999999997"/>
  </r>
  <r>
    <x v="11"/>
    <s v="1051"/>
    <s v="144"/>
    <s v="Academic Staff - Annual"/>
    <x v="1"/>
    <x v="6"/>
    <n v="1110435.9200000002"/>
  </r>
  <r>
    <x v="11"/>
    <s v="1052"/>
    <s v="133"/>
    <s v="Academic Staff - Academic"/>
    <x v="1"/>
    <x v="6"/>
    <n v="25200.27"/>
  </r>
  <r>
    <x v="11"/>
    <s v="1052"/>
    <s v="144"/>
    <s v="Academic Staff - Academic"/>
    <x v="1"/>
    <x v="6"/>
    <n v="12441.01"/>
  </r>
  <r>
    <x v="11"/>
    <s v="1053"/>
    <s v="133"/>
    <s v="Academic Staff - Summer"/>
    <x v="1"/>
    <x v="6"/>
    <n v="5654.1100000000006"/>
  </r>
  <r>
    <x v="11"/>
    <s v="1053"/>
    <s v="144"/>
    <s v="Academic Staff - Summer"/>
    <x v="1"/>
    <x v="6"/>
    <n v="3145.6"/>
  </r>
  <r>
    <x v="11"/>
    <s v="1055"/>
    <s v="133"/>
    <s v="Academic Staff - Lump Sum"/>
    <x v="1"/>
    <x v="6"/>
    <n v="1205.08"/>
  </r>
  <r>
    <x v="11"/>
    <s v="1055"/>
    <s v="144"/>
    <s v="Academic Staff - Lump Sum"/>
    <x v="1"/>
    <x v="6"/>
    <n v="7620.08"/>
  </r>
  <r>
    <x v="11"/>
    <s v="1212"/>
    <s v="144"/>
    <s v="Project/Program Asst-Academic"/>
    <x v="1"/>
    <x v="2"/>
    <n v="8495.36"/>
  </r>
  <r>
    <x v="11"/>
    <s v="1531"/>
    <s v="133"/>
    <s v="Univ Staff - Hourly"/>
    <x v="1"/>
    <x v="1"/>
    <n v="1145.9000000000001"/>
  </r>
  <r>
    <x v="11"/>
    <s v="1531"/>
    <s v="144"/>
    <s v="Univ Staff - Hourly"/>
    <x v="1"/>
    <x v="1"/>
    <n v="105899.57"/>
  </r>
  <r>
    <x v="11"/>
    <s v="1537"/>
    <s v="144"/>
    <s v="Univ Staff - 5th Week Vacation"/>
    <x v="1"/>
    <x v="1"/>
    <n v="172.88"/>
  </r>
  <r>
    <x v="11"/>
    <s v="1543"/>
    <s v="144"/>
    <s v="Univ Staff - Differential"/>
    <x v="1"/>
    <x v="1"/>
    <n v="0.65"/>
  </r>
  <r>
    <x v="11"/>
    <s v="1601"/>
    <s v="133"/>
    <s v="LTE - Hourly"/>
    <x v="1"/>
    <x v="3"/>
    <n v="1966.5"/>
  </r>
  <r>
    <x v="11"/>
    <s v="1601"/>
    <s v="144"/>
    <s v="LTE - Hourly"/>
    <x v="1"/>
    <x v="3"/>
    <n v="2822.25"/>
  </r>
  <r>
    <x v="11"/>
    <s v="1602"/>
    <s v="144"/>
    <s v="LTE - Lump"/>
    <x v="1"/>
    <x v="3"/>
    <n v="222.82"/>
  </r>
  <r>
    <x v="11"/>
    <s v="1643"/>
    <s v="144"/>
    <s v="LTE Differential"/>
    <x v="1"/>
    <x v="3"/>
    <n v="0.79"/>
  </r>
  <r>
    <x v="11"/>
    <s v="1771"/>
    <s v="133"/>
    <s v="Student - Hourly"/>
    <x v="1"/>
    <x v="5"/>
    <n v="26758.19"/>
  </r>
  <r>
    <x v="11"/>
    <s v="1771"/>
    <s v="144"/>
    <s v="Student - Hourly"/>
    <x v="1"/>
    <x v="5"/>
    <n v="75846"/>
  </r>
  <r>
    <x v="11"/>
    <s v="1772"/>
    <s v="144"/>
    <s v="Student - Lump Sum"/>
    <x v="1"/>
    <x v="5"/>
    <n v="11073.559999999998"/>
  </r>
  <r>
    <x v="11"/>
    <s v="1773"/>
    <s v="144"/>
    <s v="Student - Overtime"/>
    <x v="1"/>
    <x v="5"/>
    <n v="6.75"/>
  </r>
  <r>
    <x v="6"/>
    <s v="1002"/>
    <s v="133"/>
    <s v="Faculty - Academic"/>
    <x v="1"/>
    <x v="6"/>
    <n v="22484.959999999999"/>
  </r>
  <r>
    <x v="6"/>
    <s v="1003"/>
    <s v="133"/>
    <s v="Faculty - Summer"/>
    <x v="1"/>
    <x v="6"/>
    <n v="20387.830000000002"/>
  </r>
  <r>
    <x v="6"/>
    <s v="1003"/>
    <s v="144"/>
    <s v="Faculty - Summer"/>
    <x v="1"/>
    <x v="6"/>
    <n v="37189.94000000001"/>
  </r>
  <r>
    <x v="6"/>
    <s v="1005"/>
    <s v="133"/>
    <s v="Faculty - Lump Sum"/>
    <x v="1"/>
    <x v="6"/>
    <n v="775"/>
  </r>
  <r>
    <x v="6"/>
    <s v="1005"/>
    <s v="144"/>
    <s v="Faculty - Lump Sum"/>
    <x v="1"/>
    <x v="6"/>
    <n v="230.8"/>
  </r>
  <r>
    <x v="6"/>
    <s v="1051"/>
    <s v="133"/>
    <s v="Academic Staff - Annual"/>
    <x v="1"/>
    <x v="6"/>
    <n v="113994.88"/>
  </r>
  <r>
    <x v="6"/>
    <s v="1051"/>
    <s v="144"/>
    <s v="Academic Staff - Annual"/>
    <x v="1"/>
    <x v="6"/>
    <n v="1045601.2599999999"/>
  </r>
  <r>
    <x v="6"/>
    <s v="1053"/>
    <s v="133"/>
    <s v="Academic Staff - Summer"/>
    <x v="1"/>
    <x v="6"/>
    <n v="641.66000000000008"/>
  </r>
  <r>
    <x v="6"/>
    <s v="1055"/>
    <s v="133"/>
    <s v="Academic Staff - Lump Sum"/>
    <x v="1"/>
    <x v="6"/>
    <n v="7797.52"/>
  </r>
  <r>
    <x v="6"/>
    <s v="1055"/>
    <s v="144"/>
    <s v="Academic Staff - Lump Sum"/>
    <x v="1"/>
    <x v="6"/>
    <n v="34374.300000000003"/>
  </r>
  <r>
    <x v="6"/>
    <s v="1076"/>
    <s v="144"/>
    <s v="Fee Grader/Ad Hoc Program Spec"/>
    <x v="1"/>
    <x v="0"/>
    <n v="6650"/>
  </r>
  <r>
    <x v="6"/>
    <s v="1151"/>
    <s v="133"/>
    <s v="Postgrad Trainee - Annual"/>
    <x v="1"/>
    <x v="4"/>
    <n v="26469.64"/>
  </r>
  <r>
    <x v="6"/>
    <s v="1531"/>
    <s v="144"/>
    <s v="Univ Staff - Hourly"/>
    <x v="1"/>
    <x v="1"/>
    <n v="9237.4500000000007"/>
  </r>
  <r>
    <x v="6"/>
    <s v="1601"/>
    <s v="133"/>
    <s v="LTE - Hourly"/>
    <x v="1"/>
    <x v="3"/>
    <n v="40"/>
  </r>
  <r>
    <x v="6"/>
    <s v="1601"/>
    <s v="144"/>
    <s v="LTE - Hourly"/>
    <x v="1"/>
    <x v="3"/>
    <n v="13753.94"/>
  </r>
  <r>
    <x v="6"/>
    <s v="1603"/>
    <s v="144"/>
    <s v="LTE - Overtime"/>
    <x v="1"/>
    <x v="3"/>
    <n v="48"/>
  </r>
  <r>
    <x v="6"/>
    <s v="1643"/>
    <s v="144"/>
    <s v="LTE Differential"/>
    <x v="1"/>
    <x v="3"/>
    <n v="17.299999999999997"/>
  </r>
  <r>
    <x v="6"/>
    <s v="1771"/>
    <s v="133"/>
    <s v="Student - Hourly"/>
    <x v="1"/>
    <x v="5"/>
    <n v="5386.12"/>
  </r>
  <r>
    <x v="6"/>
    <s v="1771"/>
    <s v="144"/>
    <s v="Student - Hourly"/>
    <x v="1"/>
    <x v="5"/>
    <n v="51828.82"/>
  </r>
  <r>
    <x v="6"/>
    <s v="1772"/>
    <s v="133"/>
    <s v="Student - Lump Sum"/>
    <x v="1"/>
    <x v="5"/>
    <n v="840"/>
  </r>
  <r>
    <x v="6"/>
    <s v="1781"/>
    <s v="133"/>
    <s v="Work Study - Hourly"/>
    <x v="1"/>
    <x v="5"/>
    <n v="401.79999999999995"/>
  </r>
  <r>
    <x v="6"/>
    <s v="1781"/>
    <s v="144"/>
    <s v="Work Study - Hourly"/>
    <x v="1"/>
    <x v="5"/>
    <n v="1336.89"/>
  </r>
  <r>
    <x v="8"/>
    <s v="1002"/>
    <s v="133"/>
    <s v="Faculty - Academic"/>
    <x v="1"/>
    <x v="6"/>
    <n v="40897.899999999994"/>
  </r>
  <r>
    <x v="8"/>
    <s v="1002"/>
    <s v="144"/>
    <s v="Faculty - Academic"/>
    <x v="1"/>
    <x v="6"/>
    <n v="218608.37999999995"/>
  </r>
  <r>
    <x v="8"/>
    <s v="1003"/>
    <s v="133"/>
    <s v="Faculty - Summer"/>
    <x v="1"/>
    <x v="6"/>
    <n v="51726.049999999996"/>
  </r>
  <r>
    <x v="8"/>
    <s v="1003"/>
    <s v="144"/>
    <s v="Faculty - Summer"/>
    <x v="1"/>
    <x v="6"/>
    <n v="228918.95"/>
  </r>
  <r>
    <x v="8"/>
    <s v="1005"/>
    <s v="144"/>
    <s v="Faculty - Lump Sum"/>
    <x v="1"/>
    <x v="6"/>
    <n v="13409.5"/>
  </r>
  <r>
    <x v="8"/>
    <s v="1051"/>
    <s v="133"/>
    <s v="Academic Staff - Annual"/>
    <x v="1"/>
    <x v="6"/>
    <n v="415568.04999999993"/>
  </r>
  <r>
    <x v="8"/>
    <s v="1051"/>
    <s v="144"/>
    <s v="Academic Staff - Annual"/>
    <x v="1"/>
    <x v="6"/>
    <n v="824325.98999999987"/>
  </r>
  <r>
    <x v="8"/>
    <s v="1052"/>
    <s v="133"/>
    <s v="Academic Staff - Academic"/>
    <x v="1"/>
    <x v="6"/>
    <n v="18095.97"/>
  </r>
  <r>
    <x v="8"/>
    <s v="1052"/>
    <s v="144"/>
    <s v="Academic Staff - Academic"/>
    <x v="1"/>
    <x v="6"/>
    <n v="79821.03"/>
  </r>
  <r>
    <x v="8"/>
    <s v="1053"/>
    <s v="133"/>
    <s v="Academic Staff - Summer"/>
    <x v="1"/>
    <x v="6"/>
    <n v="8495.2099999999991"/>
  </r>
  <r>
    <x v="8"/>
    <s v="1053"/>
    <s v="144"/>
    <s v="Academic Staff - Summer"/>
    <x v="1"/>
    <x v="6"/>
    <n v="14120.83"/>
  </r>
  <r>
    <x v="8"/>
    <s v="1055"/>
    <s v="133"/>
    <s v="Academic Staff - Lump Sum"/>
    <x v="1"/>
    <x v="6"/>
    <n v="116409.76000000001"/>
  </r>
  <r>
    <x v="8"/>
    <s v="1055"/>
    <s v="144"/>
    <s v="Academic Staff - Lump Sum"/>
    <x v="1"/>
    <x v="6"/>
    <n v="85693.42"/>
  </r>
  <r>
    <x v="8"/>
    <s v="1076"/>
    <s v="133"/>
    <s v="Fee Grader/Ad Hoc Program Spec"/>
    <x v="1"/>
    <x v="0"/>
    <n v="12841.230000000001"/>
  </r>
  <r>
    <x v="8"/>
    <s v="1076"/>
    <s v="144"/>
    <s v="Fee Grader/Ad Hoc Program Spec"/>
    <x v="1"/>
    <x v="0"/>
    <n v="22971.18"/>
  </r>
  <r>
    <x v="8"/>
    <s v="1161"/>
    <s v="133"/>
    <s v="Research Associate - Annual"/>
    <x v="1"/>
    <x v="4"/>
    <n v="34269.18"/>
  </r>
  <r>
    <x v="8"/>
    <s v="1161"/>
    <s v="144"/>
    <s v="Research Associate - Annual"/>
    <x v="1"/>
    <x v="4"/>
    <n v="44201.55"/>
  </r>
  <r>
    <x v="8"/>
    <s v="1212"/>
    <s v="133"/>
    <s v="Project/Program Asst-Academic"/>
    <x v="1"/>
    <x v="2"/>
    <n v="6027.63"/>
  </r>
  <r>
    <x v="8"/>
    <s v="1212"/>
    <s v="144"/>
    <s v="Project/Program Asst-Academic"/>
    <x v="1"/>
    <x v="2"/>
    <n v="24994.18"/>
  </r>
  <r>
    <x v="8"/>
    <s v="1531"/>
    <s v="144"/>
    <s v="Univ Staff - Hourly"/>
    <x v="1"/>
    <x v="1"/>
    <n v="57059.8"/>
  </r>
  <r>
    <x v="8"/>
    <s v="1532"/>
    <s v="144"/>
    <s v="Univ Staff - Lump Sum"/>
    <x v="1"/>
    <x v="1"/>
    <n v="0"/>
  </r>
  <r>
    <x v="8"/>
    <s v="1541"/>
    <s v="144"/>
    <s v="Univ Staff - Overtime"/>
    <x v="1"/>
    <x v="1"/>
    <n v="60"/>
  </r>
  <r>
    <x v="8"/>
    <s v="1543"/>
    <s v="144"/>
    <s v="Univ Staff - Differential"/>
    <x v="1"/>
    <x v="1"/>
    <n v="4.6500000000000004"/>
  </r>
  <r>
    <x v="8"/>
    <s v="1601"/>
    <s v="133"/>
    <s v="LTE - Hourly"/>
    <x v="1"/>
    <x v="3"/>
    <n v="9399.75"/>
  </r>
  <r>
    <x v="8"/>
    <s v="1601"/>
    <s v="144"/>
    <s v="LTE - Hourly"/>
    <x v="1"/>
    <x v="3"/>
    <n v="48855"/>
  </r>
  <r>
    <x v="8"/>
    <s v="1602"/>
    <s v="133"/>
    <s v="LTE - Lump"/>
    <x v="1"/>
    <x v="3"/>
    <n v="2200"/>
  </r>
  <r>
    <x v="8"/>
    <s v="1602"/>
    <s v="144"/>
    <s v="LTE - Lump"/>
    <x v="1"/>
    <x v="3"/>
    <n v="6687.5"/>
  </r>
  <r>
    <x v="8"/>
    <s v="1643"/>
    <s v="133"/>
    <s v="LTE Differential"/>
    <x v="1"/>
    <x v="3"/>
    <n v="15.979999999999999"/>
  </r>
  <r>
    <x v="8"/>
    <s v="1643"/>
    <s v="144"/>
    <s v="LTE Differential"/>
    <x v="1"/>
    <x v="3"/>
    <n v="55.61"/>
  </r>
  <r>
    <x v="8"/>
    <s v="1771"/>
    <s v="133"/>
    <s v="Student - Hourly"/>
    <x v="1"/>
    <x v="5"/>
    <n v="128326.97"/>
  </r>
  <r>
    <x v="8"/>
    <s v="1771"/>
    <s v="144"/>
    <s v="Student - Hourly"/>
    <x v="1"/>
    <x v="5"/>
    <n v="124157.02"/>
  </r>
  <r>
    <x v="8"/>
    <s v="1772"/>
    <s v="133"/>
    <s v="Student - Lump Sum"/>
    <x v="1"/>
    <x v="5"/>
    <n v="40792"/>
  </r>
  <r>
    <x v="8"/>
    <s v="1772"/>
    <s v="144"/>
    <s v="Student - Lump Sum"/>
    <x v="1"/>
    <x v="5"/>
    <n v="26776"/>
  </r>
  <r>
    <x v="8"/>
    <s v="1773"/>
    <s v="133"/>
    <s v="Student - Overtime"/>
    <x v="1"/>
    <x v="5"/>
    <n v="924"/>
  </r>
  <r>
    <x v="8"/>
    <s v="1773"/>
    <s v="144"/>
    <s v="Student - Overtime"/>
    <x v="1"/>
    <x v="5"/>
    <n v="0"/>
  </r>
  <r>
    <x v="8"/>
    <s v="1781"/>
    <s v="133"/>
    <s v="Work Study - Hourly"/>
    <x v="1"/>
    <x v="5"/>
    <n v="668.07999999999993"/>
  </r>
  <r>
    <x v="8"/>
    <s v="1781"/>
    <s v="144"/>
    <s v="Work Study - Hourly"/>
    <x v="1"/>
    <x v="5"/>
    <n v="0"/>
  </r>
  <r>
    <x v="7"/>
    <s v="1051"/>
    <s v="133"/>
    <s v="Academic Staff - Annual"/>
    <x v="1"/>
    <x v="6"/>
    <n v="356339.45000000007"/>
  </r>
  <r>
    <x v="7"/>
    <s v="1051"/>
    <s v="144"/>
    <s v="Academic Staff - Annual"/>
    <x v="1"/>
    <x v="6"/>
    <n v="1144738.22"/>
  </r>
  <r>
    <x v="7"/>
    <s v="1055"/>
    <s v="133"/>
    <s v="Academic Staff - Lump Sum"/>
    <x v="1"/>
    <x v="6"/>
    <n v="15938.7"/>
  </r>
  <r>
    <x v="7"/>
    <s v="1055"/>
    <s v="144"/>
    <s v="Academic Staff - Lump Sum"/>
    <x v="1"/>
    <x v="6"/>
    <n v="6608.1200000000008"/>
  </r>
  <r>
    <x v="7"/>
    <s v="1076"/>
    <s v="144"/>
    <s v="Fee Grader/Ad Hoc Program Spec"/>
    <x v="1"/>
    <x v="0"/>
    <n v="7500"/>
  </r>
  <r>
    <x v="7"/>
    <s v="1601"/>
    <s v="144"/>
    <s v="LTE - Hourly"/>
    <x v="1"/>
    <x v="3"/>
    <n v="47481.869999999995"/>
  </r>
  <r>
    <x v="7"/>
    <s v="1643"/>
    <s v="144"/>
    <s v="LTE Differential"/>
    <x v="1"/>
    <x v="3"/>
    <n v="18.350000000000001"/>
  </r>
  <r>
    <x v="7"/>
    <s v="1771"/>
    <s v="133"/>
    <s v="Student - Hourly"/>
    <x v="1"/>
    <x v="5"/>
    <n v="856.25"/>
  </r>
  <r>
    <x v="0"/>
    <s v="1002"/>
    <m/>
    <s v="Faculty - Academic"/>
    <x v="2"/>
    <x v="6"/>
    <n v="63604.930000000008"/>
  </r>
  <r>
    <x v="0"/>
    <s v="1003"/>
    <m/>
    <s v="Faculty - Summer"/>
    <x v="2"/>
    <x v="6"/>
    <n v="353253.88000000006"/>
  </r>
  <r>
    <x v="0"/>
    <s v="1005"/>
    <m/>
    <s v="Faculty - Lump Sum"/>
    <x v="2"/>
    <x v="6"/>
    <n v="50987.310000000005"/>
  </r>
  <r>
    <x v="0"/>
    <s v="1051"/>
    <m/>
    <s v="Academic Staff - Annual"/>
    <x v="2"/>
    <x v="6"/>
    <n v="1491072.94"/>
  </r>
  <r>
    <x v="0"/>
    <s v="1052"/>
    <m/>
    <s v="Academic Staff - Academic"/>
    <x v="2"/>
    <x v="6"/>
    <n v="147784.34999999998"/>
  </r>
  <r>
    <x v="0"/>
    <s v="1053"/>
    <m/>
    <s v="Academic Staff - Summer"/>
    <x v="2"/>
    <x v="6"/>
    <n v="45864.829999999994"/>
  </r>
  <r>
    <x v="0"/>
    <s v="1055"/>
    <m/>
    <s v="Academic Staff - Lump Sum"/>
    <x v="2"/>
    <x v="6"/>
    <n v="45660.19"/>
  </r>
  <r>
    <x v="0"/>
    <s v="1076"/>
    <m/>
    <s v="Fee Grader/Ad Hoc Program Spec"/>
    <x v="2"/>
    <x v="0"/>
    <n v="24250.03"/>
  </r>
  <r>
    <x v="0"/>
    <s v="1212"/>
    <m/>
    <s v="Project/Program Asst-Academic"/>
    <x v="2"/>
    <x v="7"/>
    <n v="15797.34"/>
  </r>
  <r>
    <x v="0"/>
    <s v="1531"/>
    <m/>
    <s v="Univ Staff - Hourly"/>
    <x v="2"/>
    <x v="1"/>
    <n v="146345.87999999998"/>
  </r>
  <r>
    <x v="0"/>
    <s v="1533"/>
    <m/>
    <s v="Univ Staff Project - Hourly"/>
    <x v="2"/>
    <x v="1"/>
    <n v="34282.400000000001"/>
  </r>
  <r>
    <x v="0"/>
    <s v="1541"/>
    <m/>
    <s v="Univ Staff - Overtime"/>
    <x v="2"/>
    <x v="1"/>
    <n v="47.5"/>
  </r>
  <r>
    <x v="0"/>
    <s v="1543"/>
    <m/>
    <s v="Univ Staff - Differential"/>
    <x v="2"/>
    <x v="1"/>
    <n v="1.58"/>
  </r>
  <r>
    <x v="0"/>
    <s v="1601"/>
    <m/>
    <s v="LTE - Hourly"/>
    <x v="2"/>
    <x v="3"/>
    <n v="1854.4099999999999"/>
  </r>
  <r>
    <x v="0"/>
    <s v="1771"/>
    <m/>
    <s v="Student - Hourly"/>
    <x v="2"/>
    <x v="5"/>
    <n v="438507.27"/>
  </r>
  <r>
    <x v="0"/>
    <s v="1772"/>
    <m/>
    <s v="Student - Lump Sum"/>
    <x v="2"/>
    <x v="5"/>
    <n v="812744.98999999987"/>
  </r>
  <r>
    <x v="0"/>
    <s v="1773"/>
    <m/>
    <s v="Student - Overtime"/>
    <x v="2"/>
    <x v="5"/>
    <n v="174"/>
  </r>
  <r>
    <x v="0"/>
    <s v="1781"/>
    <m/>
    <s v="Work Study - Hourly"/>
    <x v="2"/>
    <x v="5"/>
    <n v="7048.82"/>
  </r>
  <r>
    <x v="1"/>
    <s v="1001"/>
    <m/>
    <s v="Faculty - Annual"/>
    <x v="2"/>
    <x v="6"/>
    <n v="10643.73"/>
  </r>
  <r>
    <x v="1"/>
    <s v="1002"/>
    <m/>
    <s v="Faculty - Academic"/>
    <x v="2"/>
    <x v="6"/>
    <n v="114527.24999999997"/>
  </r>
  <r>
    <x v="1"/>
    <s v="1003"/>
    <m/>
    <s v="Faculty - Summer"/>
    <x v="2"/>
    <x v="6"/>
    <n v="157552.25"/>
  </r>
  <r>
    <x v="1"/>
    <s v="1005"/>
    <m/>
    <s v="Faculty - Lump Sum"/>
    <x v="2"/>
    <x v="6"/>
    <n v="42245.11"/>
  </r>
  <r>
    <x v="1"/>
    <s v="1051"/>
    <m/>
    <s v="Academic Staff - Annual"/>
    <x v="2"/>
    <x v="6"/>
    <n v="1068818.45"/>
  </r>
  <r>
    <x v="1"/>
    <s v="1052"/>
    <m/>
    <s v="Academic Staff - Academic"/>
    <x v="2"/>
    <x v="6"/>
    <n v="56521.810000000005"/>
  </r>
  <r>
    <x v="1"/>
    <s v="1053"/>
    <m/>
    <s v="Academic Staff - Summer"/>
    <x v="2"/>
    <x v="6"/>
    <n v="39590.680000000008"/>
  </r>
  <r>
    <x v="1"/>
    <s v="1055"/>
    <m/>
    <s v="Academic Staff - Lump Sum"/>
    <x v="2"/>
    <x v="6"/>
    <n v="8049.66"/>
  </r>
  <r>
    <x v="1"/>
    <s v="1076"/>
    <m/>
    <s v="Fee Grader/Ad Hoc Program Spec"/>
    <x v="2"/>
    <x v="0"/>
    <n v="26869.02"/>
  </r>
  <r>
    <x v="1"/>
    <s v="1212"/>
    <m/>
    <s v="Project/Program Asst-Academic"/>
    <x v="2"/>
    <x v="7"/>
    <n v="32016.91"/>
  </r>
  <r>
    <x v="1"/>
    <s v="1232"/>
    <m/>
    <s v="Research Assistant-Academic"/>
    <x v="2"/>
    <x v="7"/>
    <n v="50895.49"/>
  </r>
  <r>
    <x v="1"/>
    <s v="1531"/>
    <m/>
    <s v="Univ Staff - Hourly"/>
    <x v="2"/>
    <x v="1"/>
    <n v="125271.18000000001"/>
  </r>
  <r>
    <x v="1"/>
    <s v="1541"/>
    <m/>
    <s v="Univ Staff - Overtime"/>
    <x v="2"/>
    <x v="1"/>
    <n v="4.5599999999999996"/>
  </r>
  <r>
    <x v="1"/>
    <s v="1543"/>
    <m/>
    <s v="Univ Staff - Differential"/>
    <x v="2"/>
    <x v="1"/>
    <n v="9.6900000000000013"/>
  </r>
  <r>
    <x v="1"/>
    <s v="1601"/>
    <m/>
    <s v="LTE - Hourly"/>
    <x v="2"/>
    <x v="3"/>
    <n v="79258.570000000007"/>
  </r>
  <r>
    <x v="1"/>
    <s v="1643"/>
    <m/>
    <s v="LTE Differential"/>
    <x v="2"/>
    <x v="3"/>
    <n v="152.59"/>
  </r>
  <r>
    <x v="1"/>
    <s v="1771"/>
    <m/>
    <s v="Student - Hourly"/>
    <x v="2"/>
    <x v="5"/>
    <n v="329555.15999999992"/>
  </r>
  <r>
    <x v="1"/>
    <s v="1772"/>
    <m/>
    <s v="Student - Lump Sum"/>
    <x v="2"/>
    <x v="5"/>
    <n v="8490.0400000000009"/>
  </r>
  <r>
    <x v="1"/>
    <s v="1773"/>
    <m/>
    <s v="Student - Overtime"/>
    <x v="2"/>
    <x v="5"/>
    <n v="398.53"/>
  </r>
  <r>
    <x v="1"/>
    <s v="1781"/>
    <m/>
    <s v="Work Study - Hourly"/>
    <x v="2"/>
    <x v="5"/>
    <n v="-388.56000000000006"/>
  </r>
  <r>
    <x v="2"/>
    <s v="1002"/>
    <m/>
    <s v="Faculty - Academic"/>
    <x v="2"/>
    <x v="6"/>
    <n v="47684.05"/>
  </r>
  <r>
    <x v="2"/>
    <s v="1003"/>
    <m/>
    <s v="Faculty - Summer"/>
    <x v="2"/>
    <x v="6"/>
    <n v="124500.55"/>
  </r>
  <r>
    <x v="2"/>
    <s v="1005"/>
    <m/>
    <s v="Faculty - Lump Sum"/>
    <x v="2"/>
    <x v="6"/>
    <n v="67977.179999999993"/>
  </r>
  <r>
    <x v="2"/>
    <s v="1051"/>
    <m/>
    <s v="Academic Staff - Annual"/>
    <x v="2"/>
    <x v="6"/>
    <n v="798390.30999999994"/>
  </r>
  <r>
    <x v="2"/>
    <s v="1052"/>
    <m/>
    <s v="Academic Staff - Academic"/>
    <x v="2"/>
    <x v="6"/>
    <n v="68577.260000000009"/>
  </r>
  <r>
    <x v="2"/>
    <s v="1053"/>
    <m/>
    <s v="Academic Staff - Summer"/>
    <x v="2"/>
    <x v="6"/>
    <n v="25746.78"/>
  </r>
  <r>
    <x v="2"/>
    <s v="1055"/>
    <m/>
    <s v="Academic Staff - Lump Sum"/>
    <x v="2"/>
    <x v="6"/>
    <n v="26764.3"/>
  </r>
  <r>
    <x v="2"/>
    <s v="1151"/>
    <m/>
    <s v="Postgrad Trainee - Annual"/>
    <x v="2"/>
    <x v="4"/>
    <n v="55028.139999999992"/>
  </r>
  <r>
    <x v="2"/>
    <s v="1154"/>
    <m/>
    <s v="Postgrad Trainee - Hourly"/>
    <x v="2"/>
    <x v="4"/>
    <n v="0"/>
  </r>
  <r>
    <x v="2"/>
    <s v="1212"/>
    <m/>
    <s v="Project/Program Asst-Academic"/>
    <x v="2"/>
    <x v="7"/>
    <n v="23236.110000000004"/>
  </r>
  <r>
    <x v="2"/>
    <s v="1213"/>
    <m/>
    <s v="Project/Program Assist-Summer"/>
    <x v="2"/>
    <x v="7"/>
    <n v="2634.77"/>
  </r>
  <r>
    <x v="2"/>
    <s v="1215"/>
    <m/>
    <s v="Project/Program Asst-Lump Sum"/>
    <x v="2"/>
    <x v="7"/>
    <n v="350"/>
  </r>
  <r>
    <x v="2"/>
    <s v="1231"/>
    <m/>
    <s v="Research Assistant-Annual"/>
    <x v="2"/>
    <x v="7"/>
    <n v="15397.230000000001"/>
  </r>
  <r>
    <x v="2"/>
    <s v="1331"/>
    <m/>
    <s v="UnderGrad Asst/AOP-Annual"/>
    <x v="2"/>
    <x v="0"/>
    <n v="1800"/>
  </r>
  <r>
    <x v="2"/>
    <s v="1531"/>
    <m/>
    <s v="Univ Staff - Hourly"/>
    <x v="2"/>
    <x v="1"/>
    <n v="9396.9700000000012"/>
  </r>
  <r>
    <x v="2"/>
    <s v="1533"/>
    <m/>
    <s v="Univ Staff Project - Hourly"/>
    <x v="2"/>
    <x v="1"/>
    <n v="45062.21"/>
  </r>
  <r>
    <x v="2"/>
    <s v="1542"/>
    <m/>
    <s v="Univ Staff Project - Overtime"/>
    <x v="2"/>
    <x v="1"/>
    <n v="9.61"/>
  </r>
  <r>
    <x v="2"/>
    <s v="1543"/>
    <m/>
    <s v="Univ Staff - Differential"/>
    <x v="2"/>
    <x v="1"/>
    <n v="15.45"/>
  </r>
  <r>
    <x v="2"/>
    <s v="1601"/>
    <m/>
    <s v="LTE - Hourly"/>
    <x v="2"/>
    <x v="3"/>
    <n v="15117.03"/>
  </r>
  <r>
    <x v="2"/>
    <s v="1602"/>
    <m/>
    <s v="LTE - Lump"/>
    <x v="2"/>
    <x v="3"/>
    <n v="3142.86"/>
  </r>
  <r>
    <x v="2"/>
    <s v="1603"/>
    <m/>
    <s v="LTE - Overtime"/>
    <x v="2"/>
    <x v="3"/>
    <n v="22.51"/>
  </r>
  <r>
    <x v="2"/>
    <s v="1643"/>
    <m/>
    <s v="LTE Differential"/>
    <x v="2"/>
    <x v="3"/>
    <n v="5.63"/>
  </r>
  <r>
    <x v="2"/>
    <s v="1771"/>
    <m/>
    <s v="Student - Hourly"/>
    <x v="2"/>
    <x v="5"/>
    <n v="207782.13999999996"/>
  </r>
  <r>
    <x v="2"/>
    <s v="1772"/>
    <m/>
    <s v="Student - Lump Sum"/>
    <x v="2"/>
    <x v="5"/>
    <n v="3636.67"/>
  </r>
  <r>
    <x v="2"/>
    <s v="1773"/>
    <m/>
    <s v="Student - Overtime"/>
    <x v="2"/>
    <x v="5"/>
    <n v="842.74999999999989"/>
  </r>
  <r>
    <x v="2"/>
    <s v="1781"/>
    <m/>
    <s v="Work Study - Hourly"/>
    <x v="2"/>
    <x v="5"/>
    <n v="2539.6999999999998"/>
  </r>
  <r>
    <x v="10"/>
    <s v="1002"/>
    <m/>
    <s v="Faculty - Academic"/>
    <x v="2"/>
    <x v="6"/>
    <n v="171614.12"/>
  </r>
  <r>
    <x v="10"/>
    <s v="1003"/>
    <m/>
    <s v="Faculty - Summer"/>
    <x v="2"/>
    <x v="6"/>
    <n v="176348.19"/>
  </r>
  <r>
    <x v="10"/>
    <s v="1005"/>
    <m/>
    <s v="Faculty - Lump Sum"/>
    <x v="2"/>
    <x v="6"/>
    <n v="27275.5"/>
  </r>
  <r>
    <x v="10"/>
    <s v="1051"/>
    <m/>
    <s v="Academic Staff - Annual"/>
    <x v="2"/>
    <x v="6"/>
    <n v="3228669.6100000008"/>
  </r>
  <r>
    <x v="10"/>
    <s v="1052"/>
    <m/>
    <s v="Academic Staff - Academic"/>
    <x v="2"/>
    <x v="6"/>
    <n v="14571.62"/>
  </r>
  <r>
    <x v="10"/>
    <s v="1053"/>
    <m/>
    <s v="Academic Staff - Summer"/>
    <x v="2"/>
    <x v="6"/>
    <n v="26525.62"/>
  </r>
  <r>
    <x v="10"/>
    <s v="1054"/>
    <m/>
    <s v="Academic Staff - Hourly"/>
    <x v="2"/>
    <x v="6"/>
    <n v="11744.45"/>
  </r>
  <r>
    <x v="10"/>
    <s v="1055"/>
    <m/>
    <s v="Academic Staff - Lump Sum"/>
    <x v="2"/>
    <x v="6"/>
    <n v="135551.66"/>
  </r>
  <r>
    <x v="10"/>
    <s v="1211"/>
    <m/>
    <s v="Project/Program Assist-Annual"/>
    <x v="2"/>
    <x v="7"/>
    <n v="15769.220000000001"/>
  </r>
  <r>
    <x v="10"/>
    <s v="1212"/>
    <m/>
    <s v="Project/Program Asst-Academic"/>
    <x v="2"/>
    <x v="7"/>
    <n v="12225.280000000002"/>
  </r>
  <r>
    <x v="10"/>
    <s v="1531"/>
    <m/>
    <s v="Univ Staff - Hourly"/>
    <x v="2"/>
    <x v="1"/>
    <n v="1279233.05"/>
  </r>
  <r>
    <x v="10"/>
    <s v="1532"/>
    <m/>
    <s v="Univ Staff - Lump Sum"/>
    <x v="2"/>
    <x v="1"/>
    <n v="36550"/>
  </r>
  <r>
    <x v="10"/>
    <s v="1533"/>
    <m/>
    <s v="Univ Staff Project - Hourly"/>
    <x v="2"/>
    <x v="1"/>
    <n v="51766.740000000005"/>
  </r>
  <r>
    <x v="10"/>
    <s v="1541"/>
    <m/>
    <s v="Univ Staff - Overtime"/>
    <x v="2"/>
    <x v="1"/>
    <n v="562.82000000000016"/>
  </r>
  <r>
    <x v="10"/>
    <s v="1542"/>
    <m/>
    <s v="Univ Staff Project - Overtime"/>
    <x v="2"/>
    <x v="1"/>
    <n v="951.9"/>
  </r>
  <r>
    <x v="10"/>
    <s v="1543"/>
    <m/>
    <s v="Univ Staff - Differential"/>
    <x v="2"/>
    <x v="1"/>
    <n v="18.349999999999998"/>
  </r>
  <r>
    <x v="10"/>
    <s v="1601"/>
    <m/>
    <s v="LTE - Hourly"/>
    <x v="2"/>
    <x v="3"/>
    <n v="365003.66"/>
  </r>
  <r>
    <x v="10"/>
    <s v="1602"/>
    <m/>
    <s v="LTE - Lump"/>
    <x v="2"/>
    <x v="3"/>
    <n v="25422.489999999998"/>
  </r>
  <r>
    <x v="10"/>
    <s v="1643"/>
    <m/>
    <s v="LTE Differential"/>
    <x v="2"/>
    <x v="3"/>
    <n v="58.599999999999994"/>
  </r>
  <r>
    <x v="10"/>
    <s v="1771"/>
    <m/>
    <s v="Student - Hourly"/>
    <x v="2"/>
    <x v="5"/>
    <n v="117319.35000000002"/>
  </r>
  <r>
    <x v="10"/>
    <s v="1772"/>
    <m/>
    <s v="Student - Lump Sum"/>
    <x v="2"/>
    <x v="5"/>
    <n v="192966.43999999997"/>
  </r>
  <r>
    <x v="10"/>
    <s v="1773"/>
    <m/>
    <s v="Student - Overtime"/>
    <x v="2"/>
    <x v="5"/>
    <n v="756"/>
  </r>
  <r>
    <x v="10"/>
    <s v="1781"/>
    <m/>
    <s v="Work Study - Hourly"/>
    <x v="2"/>
    <x v="5"/>
    <n v="1287.77"/>
  </r>
  <r>
    <x v="3"/>
    <s v="1003"/>
    <m/>
    <s v="Faculty - Summer"/>
    <x v="2"/>
    <x v="6"/>
    <n v="9671.26"/>
  </r>
  <r>
    <x v="3"/>
    <s v="1005"/>
    <m/>
    <s v="Faculty - Lump Sum"/>
    <x v="2"/>
    <x v="6"/>
    <n v="17561.23"/>
  </r>
  <r>
    <x v="3"/>
    <s v="1051"/>
    <m/>
    <s v="Academic Staff - Annual"/>
    <x v="2"/>
    <x v="6"/>
    <n v="529740.36999999988"/>
  </r>
  <r>
    <x v="3"/>
    <s v="1053"/>
    <m/>
    <s v="Academic Staff - Summer"/>
    <x v="2"/>
    <x v="6"/>
    <n v="1483.34"/>
  </r>
  <r>
    <x v="3"/>
    <s v="1055"/>
    <m/>
    <s v="Academic Staff - Lump Sum"/>
    <x v="2"/>
    <x v="6"/>
    <n v="33455.410000000003"/>
  </r>
  <r>
    <x v="3"/>
    <s v="1076"/>
    <m/>
    <s v="Fee Grader/Ad Hoc Program Spec"/>
    <x v="2"/>
    <x v="0"/>
    <n v="5100"/>
  </r>
  <r>
    <x v="3"/>
    <s v="1212"/>
    <m/>
    <s v="Project/Program Asst-Academic"/>
    <x v="2"/>
    <x v="7"/>
    <n v="-1681.35"/>
  </r>
  <r>
    <x v="3"/>
    <s v="1533"/>
    <m/>
    <s v="Univ Staff Project - Hourly"/>
    <x v="2"/>
    <x v="1"/>
    <n v="15888.16"/>
  </r>
  <r>
    <x v="3"/>
    <s v="1541"/>
    <m/>
    <s v="Univ Staff - Overtime"/>
    <x v="2"/>
    <x v="1"/>
    <n v="4937.78"/>
  </r>
  <r>
    <x v="3"/>
    <s v="1601"/>
    <m/>
    <s v="LTE - Hourly"/>
    <x v="2"/>
    <x v="3"/>
    <n v="7275"/>
  </r>
  <r>
    <x v="3"/>
    <s v="1771"/>
    <m/>
    <s v="Student - Hourly"/>
    <x v="2"/>
    <x v="5"/>
    <n v="28509.02"/>
  </r>
  <r>
    <x v="3"/>
    <s v="1772"/>
    <m/>
    <s v="Student - Lump Sum"/>
    <x v="2"/>
    <x v="5"/>
    <n v="16000"/>
  </r>
  <r>
    <x v="3"/>
    <s v="1781"/>
    <m/>
    <s v="Work Study - Hourly"/>
    <x v="2"/>
    <x v="5"/>
    <n v="2718.44"/>
  </r>
  <r>
    <x v="9"/>
    <s v="1002"/>
    <m/>
    <s v="Faculty - Academic"/>
    <x v="2"/>
    <x v="6"/>
    <n v="99512.319999999992"/>
  </r>
  <r>
    <x v="9"/>
    <s v="1003"/>
    <m/>
    <s v="Faculty - Summer"/>
    <x v="2"/>
    <x v="6"/>
    <n v="203183.71000000002"/>
  </r>
  <r>
    <x v="9"/>
    <s v="1005"/>
    <m/>
    <s v="Faculty - Lump Sum"/>
    <x v="2"/>
    <x v="6"/>
    <n v="15284.210000000003"/>
  </r>
  <r>
    <x v="9"/>
    <s v="1051"/>
    <m/>
    <s v="Academic Staff - Annual"/>
    <x v="2"/>
    <x v="6"/>
    <n v="522481.24000000005"/>
  </r>
  <r>
    <x v="9"/>
    <s v="1052"/>
    <m/>
    <s v="Academic Staff - Academic"/>
    <x v="2"/>
    <x v="6"/>
    <n v="105112.54"/>
  </r>
  <r>
    <x v="9"/>
    <s v="1053"/>
    <m/>
    <s v="Academic Staff - Summer"/>
    <x v="2"/>
    <x v="6"/>
    <n v="27381"/>
  </r>
  <r>
    <x v="9"/>
    <s v="1055"/>
    <m/>
    <s v="Academic Staff - Lump Sum"/>
    <x v="2"/>
    <x v="6"/>
    <n v="27313.54"/>
  </r>
  <r>
    <x v="9"/>
    <s v="1076"/>
    <m/>
    <s v="Fee Grader/Ad Hoc Program Spec"/>
    <x v="2"/>
    <x v="0"/>
    <n v="2500"/>
  </r>
  <r>
    <x v="9"/>
    <s v="1531"/>
    <m/>
    <s v="Univ Staff - Hourly"/>
    <x v="2"/>
    <x v="1"/>
    <n v="37820.800000000003"/>
  </r>
  <r>
    <x v="9"/>
    <s v="1532"/>
    <m/>
    <s v="Univ Staff - Lump Sum"/>
    <x v="2"/>
    <x v="1"/>
    <n v="3952"/>
  </r>
  <r>
    <x v="9"/>
    <s v="1533"/>
    <m/>
    <s v="Univ Staff Project - Hourly"/>
    <x v="2"/>
    <x v="1"/>
    <n v="43241.64"/>
  </r>
  <r>
    <x v="9"/>
    <s v="1534"/>
    <m/>
    <s v="Univ Staff - Lump Sum"/>
    <x v="2"/>
    <x v="1"/>
    <n v="30"/>
  </r>
  <r>
    <x v="9"/>
    <s v="1542"/>
    <m/>
    <s v="Univ Staff Project - Overtime"/>
    <x v="2"/>
    <x v="1"/>
    <n v="2531.8799999999997"/>
  </r>
  <r>
    <x v="9"/>
    <s v="1543"/>
    <m/>
    <s v="Univ Staff - Differential"/>
    <x v="2"/>
    <x v="1"/>
    <n v="75.059999999999988"/>
  </r>
  <r>
    <x v="9"/>
    <s v="1601"/>
    <m/>
    <s v="LTE - Hourly"/>
    <x v="2"/>
    <x v="3"/>
    <n v="15590"/>
  </r>
  <r>
    <x v="9"/>
    <s v="1602"/>
    <m/>
    <s v="LTE - Lump"/>
    <x v="2"/>
    <x v="3"/>
    <n v="90"/>
  </r>
  <r>
    <x v="9"/>
    <s v="1603"/>
    <m/>
    <s v="LTE - Overtime"/>
    <x v="2"/>
    <x v="3"/>
    <n v="7392.5"/>
  </r>
  <r>
    <x v="9"/>
    <s v="1643"/>
    <m/>
    <s v="LTE Differential"/>
    <x v="2"/>
    <x v="3"/>
    <n v="79.989999999999995"/>
  </r>
  <r>
    <x v="9"/>
    <s v="1771"/>
    <m/>
    <s v="Student - Hourly"/>
    <x v="2"/>
    <x v="5"/>
    <n v="127403.63999999998"/>
  </r>
  <r>
    <x v="9"/>
    <s v="1772"/>
    <m/>
    <s v="Student - Lump Sum"/>
    <x v="2"/>
    <x v="5"/>
    <n v="71511.66"/>
  </r>
  <r>
    <x v="9"/>
    <s v="1773"/>
    <m/>
    <s v="Student - Overtime"/>
    <x v="2"/>
    <x v="5"/>
    <n v="69.38"/>
  </r>
  <r>
    <x v="9"/>
    <s v="1781"/>
    <m/>
    <s v="Work Study - Hourly"/>
    <x v="2"/>
    <x v="5"/>
    <n v="3045.13"/>
  </r>
  <r>
    <x v="4"/>
    <s v="1002"/>
    <m/>
    <s v="Faculty - Academic"/>
    <x v="2"/>
    <x v="6"/>
    <n v="30033.78"/>
  </r>
  <r>
    <x v="4"/>
    <s v="1003"/>
    <m/>
    <s v="Faculty - Summer"/>
    <x v="2"/>
    <x v="6"/>
    <n v="211275.55000000002"/>
  </r>
  <r>
    <x v="4"/>
    <s v="1005"/>
    <m/>
    <s v="Faculty - Lump Sum"/>
    <x v="2"/>
    <x v="6"/>
    <n v="40819.5"/>
  </r>
  <r>
    <x v="4"/>
    <s v="1051"/>
    <m/>
    <s v="Academic Staff - Annual"/>
    <x v="2"/>
    <x v="6"/>
    <n v="512478.5400000001"/>
  </r>
  <r>
    <x v="4"/>
    <s v="1053"/>
    <m/>
    <s v="Academic Staff - Summer"/>
    <x v="2"/>
    <x v="6"/>
    <n v="12520"/>
  </r>
  <r>
    <x v="4"/>
    <s v="1055"/>
    <m/>
    <s v="Academic Staff - Lump Sum"/>
    <x v="2"/>
    <x v="6"/>
    <n v="12326.080000000002"/>
  </r>
  <r>
    <x v="4"/>
    <s v="1076"/>
    <m/>
    <s v="Fee Grader/Ad Hoc Program Spec"/>
    <x v="2"/>
    <x v="0"/>
    <n v="22910"/>
  </r>
  <r>
    <x v="4"/>
    <s v="1161"/>
    <m/>
    <s v="Research Associate - Annual"/>
    <x v="2"/>
    <x v="4"/>
    <n v="7411.5300000000007"/>
  </r>
  <r>
    <x v="4"/>
    <s v="1531"/>
    <m/>
    <s v="Univ Staff - Hourly"/>
    <x v="2"/>
    <x v="1"/>
    <n v="1291.74"/>
  </r>
  <r>
    <x v="4"/>
    <s v="1532"/>
    <m/>
    <s v="Univ Staff - Lump Sum"/>
    <x v="2"/>
    <x v="1"/>
    <n v="5112.5"/>
  </r>
  <r>
    <x v="4"/>
    <s v="1541"/>
    <m/>
    <s v="Univ Staff - Overtime"/>
    <x v="2"/>
    <x v="1"/>
    <n v="157.09"/>
  </r>
  <r>
    <x v="4"/>
    <s v="1543"/>
    <m/>
    <s v="Univ Staff - Differential"/>
    <x v="2"/>
    <x v="1"/>
    <n v="0.17"/>
  </r>
  <r>
    <x v="4"/>
    <s v="1601"/>
    <m/>
    <s v="LTE - Hourly"/>
    <x v="2"/>
    <x v="3"/>
    <n v="2728"/>
  </r>
  <r>
    <x v="4"/>
    <s v="1602"/>
    <m/>
    <s v="LTE - Lump"/>
    <x v="2"/>
    <x v="3"/>
    <n v="471.25"/>
  </r>
  <r>
    <x v="4"/>
    <s v="1603"/>
    <m/>
    <s v="LTE - Overtime"/>
    <x v="2"/>
    <x v="3"/>
    <n v="20.99"/>
  </r>
  <r>
    <x v="4"/>
    <s v="1643"/>
    <m/>
    <s v="LTE Differential"/>
    <x v="2"/>
    <x v="3"/>
    <n v="1.5"/>
  </r>
  <r>
    <x v="4"/>
    <s v="1771"/>
    <m/>
    <s v="Student - Hourly"/>
    <x v="2"/>
    <x v="5"/>
    <n v="140844.21"/>
  </r>
  <r>
    <x v="4"/>
    <s v="1772"/>
    <m/>
    <s v="Student - Lump Sum"/>
    <x v="2"/>
    <x v="5"/>
    <n v="50902.75"/>
  </r>
  <r>
    <x v="4"/>
    <s v="1773"/>
    <m/>
    <s v="Student - Overtime"/>
    <x v="2"/>
    <x v="5"/>
    <n v="77.69"/>
  </r>
  <r>
    <x v="4"/>
    <s v="1781"/>
    <m/>
    <s v="Work Study - Hourly"/>
    <x v="2"/>
    <x v="5"/>
    <n v="48.499999999999993"/>
  </r>
  <r>
    <x v="11"/>
    <s v="1002"/>
    <m/>
    <s v="Faculty - Academic"/>
    <x v="2"/>
    <x v="6"/>
    <n v="75538.180000000008"/>
  </r>
  <r>
    <x v="11"/>
    <s v="1003"/>
    <m/>
    <s v="Faculty - Summer"/>
    <x v="2"/>
    <x v="6"/>
    <n v="89846.51"/>
  </r>
  <r>
    <x v="11"/>
    <s v="1005"/>
    <m/>
    <s v="Faculty - Lump Sum"/>
    <x v="2"/>
    <x v="6"/>
    <n v="14153.8"/>
  </r>
  <r>
    <x v="11"/>
    <s v="1051"/>
    <m/>
    <s v="Academic Staff - Annual"/>
    <x v="2"/>
    <x v="6"/>
    <n v="1349996.87"/>
  </r>
  <r>
    <x v="11"/>
    <s v="1052"/>
    <m/>
    <s v="Academic Staff - Academic"/>
    <x v="2"/>
    <x v="6"/>
    <n v="44999.039999999994"/>
  </r>
  <r>
    <x v="11"/>
    <s v="1053"/>
    <m/>
    <s v="Academic Staff - Summer"/>
    <x v="2"/>
    <x v="6"/>
    <n v="10794.509999999998"/>
  </r>
  <r>
    <x v="11"/>
    <s v="1055"/>
    <m/>
    <s v="Academic Staff - Lump Sum"/>
    <x v="2"/>
    <x v="6"/>
    <n v="39606.97"/>
  </r>
  <r>
    <x v="11"/>
    <s v="1212"/>
    <m/>
    <s v="Project/Program Asst-Academic"/>
    <x v="2"/>
    <x v="7"/>
    <n v="8665.68"/>
  </r>
  <r>
    <x v="11"/>
    <s v="1531"/>
    <m/>
    <s v="Univ Staff - Hourly"/>
    <x v="2"/>
    <x v="1"/>
    <n v="86230.86"/>
  </r>
  <r>
    <x v="11"/>
    <s v="1541"/>
    <m/>
    <s v="Univ Staff - Overtime"/>
    <x v="2"/>
    <x v="1"/>
    <n v="14.49"/>
  </r>
  <r>
    <x v="11"/>
    <s v="1601"/>
    <m/>
    <s v="LTE - Hourly"/>
    <x v="2"/>
    <x v="3"/>
    <n v="8363"/>
  </r>
  <r>
    <x v="11"/>
    <s v="1602"/>
    <m/>
    <s v="LTE - Lump"/>
    <x v="2"/>
    <x v="3"/>
    <n v="3529.44"/>
  </r>
  <r>
    <x v="11"/>
    <s v="1603"/>
    <m/>
    <s v="LTE - Overtime"/>
    <x v="2"/>
    <x v="3"/>
    <n v="283.5"/>
  </r>
  <r>
    <x v="11"/>
    <s v="1643"/>
    <m/>
    <s v="LTE Differential"/>
    <x v="2"/>
    <x v="3"/>
    <n v="13.43"/>
  </r>
  <r>
    <x v="11"/>
    <s v="1771"/>
    <m/>
    <s v="Student - Hourly"/>
    <x v="2"/>
    <x v="5"/>
    <n v="74234.11"/>
  </r>
  <r>
    <x v="11"/>
    <s v="1772"/>
    <m/>
    <s v="Student - Lump Sum"/>
    <x v="2"/>
    <x v="5"/>
    <n v="29956.09"/>
  </r>
  <r>
    <x v="11"/>
    <s v="1773"/>
    <m/>
    <s v="Student - Overtime"/>
    <x v="2"/>
    <x v="5"/>
    <n v="54"/>
  </r>
  <r>
    <x v="5"/>
    <s v="1002"/>
    <m/>
    <s v="Faculty - Academic"/>
    <x v="2"/>
    <x v="6"/>
    <n v="11544.39"/>
  </r>
  <r>
    <x v="5"/>
    <s v="1003"/>
    <m/>
    <s v="Faculty - Summer"/>
    <x v="2"/>
    <x v="6"/>
    <n v="77443.75"/>
  </r>
  <r>
    <x v="5"/>
    <s v="1005"/>
    <m/>
    <s v="Faculty - Lump Sum"/>
    <x v="2"/>
    <x v="6"/>
    <n v="43650.229999999996"/>
  </r>
  <r>
    <x v="5"/>
    <s v="1051"/>
    <m/>
    <s v="Academic Staff - Annual"/>
    <x v="2"/>
    <x v="6"/>
    <n v="1767803.7399999998"/>
  </r>
  <r>
    <x v="5"/>
    <s v="1055"/>
    <m/>
    <s v="Academic Staff - Lump Sum"/>
    <x v="2"/>
    <x v="6"/>
    <n v="89263.969999999972"/>
  </r>
  <r>
    <x v="5"/>
    <s v="1057"/>
    <m/>
    <s v="Academic Staff-Overtime"/>
    <x v="2"/>
    <x v="6"/>
    <n v="28.849999999999994"/>
  </r>
  <r>
    <x v="5"/>
    <s v="1076"/>
    <m/>
    <s v="Fee Grader/Ad Hoc Program Spec"/>
    <x v="2"/>
    <x v="0"/>
    <n v="48938.2"/>
  </r>
  <r>
    <x v="5"/>
    <s v="1161"/>
    <m/>
    <s v="Research Associate - Annual"/>
    <x v="2"/>
    <x v="4"/>
    <n v="100000.15999999997"/>
  </r>
  <r>
    <x v="5"/>
    <s v="1225"/>
    <m/>
    <s v="Teaching Assistant-Lump Sum"/>
    <x v="2"/>
    <x v="7"/>
    <n v="2723.3999999999996"/>
  </r>
  <r>
    <x v="5"/>
    <s v="1231"/>
    <m/>
    <s v="Research Assistant-Annual"/>
    <x v="2"/>
    <x v="7"/>
    <n v="753.85"/>
  </r>
  <r>
    <x v="5"/>
    <s v="1232"/>
    <m/>
    <s v="Research Assistant-Academic"/>
    <x v="2"/>
    <x v="7"/>
    <n v="208763.87"/>
  </r>
  <r>
    <x v="5"/>
    <s v="1233"/>
    <m/>
    <s v="Research Assistant-Summer"/>
    <x v="2"/>
    <x v="7"/>
    <n v="51281.73"/>
  </r>
  <r>
    <x v="5"/>
    <s v="1235"/>
    <m/>
    <s v="Research Assistant - Lump Sum"/>
    <x v="2"/>
    <x v="7"/>
    <n v="21307.66"/>
  </r>
  <r>
    <x v="5"/>
    <s v="1531"/>
    <m/>
    <s v="Univ Staff - Hourly"/>
    <x v="2"/>
    <x v="1"/>
    <n v="127917.18"/>
  </r>
  <r>
    <x v="5"/>
    <s v="1541"/>
    <m/>
    <s v="Univ Staff - Overtime"/>
    <x v="2"/>
    <x v="1"/>
    <n v="1727.7900000000002"/>
  </r>
  <r>
    <x v="5"/>
    <s v="1543"/>
    <m/>
    <s v="Univ Staff - Differential"/>
    <x v="2"/>
    <x v="1"/>
    <n v="6005.3700000000008"/>
  </r>
  <r>
    <x v="5"/>
    <s v="1601"/>
    <m/>
    <s v="LTE - Hourly"/>
    <x v="2"/>
    <x v="3"/>
    <n v="142306.47999999998"/>
  </r>
  <r>
    <x v="5"/>
    <s v="1603"/>
    <m/>
    <s v="LTE - Overtime"/>
    <x v="2"/>
    <x v="3"/>
    <n v="5446.3099999999995"/>
  </r>
  <r>
    <x v="5"/>
    <s v="1643"/>
    <m/>
    <s v="LTE Differential"/>
    <x v="2"/>
    <x v="3"/>
    <n v="96.77000000000001"/>
  </r>
  <r>
    <x v="5"/>
    <s v="1771"/>
    <m/>
    <s v="Student - Hourly"/>
    <x v="2"/>
    <x v="5"/>
    <n v="381077.55000000005"/>
  </r>
  <r>
    <x v="5"/>
    <s v="1772"/>
    <m/>
    <s v="Student - Lump Sum"/>
    <x v="2"/>
    <x v="5"/>
    <n v="33235.82"/>
  </r>
  <r>
    <x v="5"/>
    <s v="1773"/>
    <m/>
    <s v="Student - Overtime"/>
    <x v="2"/>
    <x v="5"/>
    <n v="369.75"/>
  </r>
  <r>
    <x v="5"/>
    <s v="1781"/>
    <m/>
    <s v="Work Study - Hourly"/>
    <x v="2"/>
    <x v="5"/>
    <n v="567.74"/>
  </r>
  <r>
    <x v="6"/>
    <s v="1002"/>
    <m/>
    <s v="Faculty - Academic"/>
    <x v="2"/>
    <x v="6"/>
    <n v="12495"/>
  </r>
  <r>
    <x v="6"/>
    <s v="1003"/>
    <m/>
    <s v="Faculty - Summer"/>
    <x v="2"/>
    <x v="6"/>
    <n v="58941.51"/>
  </r>
  <r>
    <x v="6"/>
    <s v="1005"/>
    <m/>
    <s v="Faculty - Lump Sum"/>
    <x v="2"/>
    <x v="6"/>
    <n v="6729.9999999999991"/>
  </r>
  <r>
    <x v="6"/>
    <s v="1051"/>
    <m/>
    <s v="Academic Staff - Annual"/>
    <x v="2"/>
    <x v="6"/>
    <n v="1129847.3700000001"/>
  </r>
  <r>
    <x v="6"/>
    <s v="1053"/>
    <m/>
    <s v="Academic Staff - Summer"/>
    <x v="2"/>
    <x v="6"/>
    <n v="4490.75"/>
  </r>
  <r>
    <x v="6"/>
    <s v="1055"/>
    <m/>
    <s v="Academic Staff - Lump Sum"/>
    <x v="2"/>
    <x v="6"/>
    <n v="35445.72"/>
  </r>
  <r>
    <x v="6"/>
    <s v="1076"/>
    <m/>
    <s v="Fee Grader/Ad Hoc Program Spec"/>
    <x v="2"/>
    <x v="0"/>
    <n v="14000"/>
  </r>
  <r>
    <x v="6"/>
    <s v="1151"/>
    <m/>
    <s v="Postgrad Trainee - Annual"/>
    <x v="2"/>
    <x v="4"/>
    <n v="0.77999999999997272"/>
  </r>
  <r>
    <x v="6"/>
    <s v="1771"/>
    <m/>
    <s v="Student - Hourly"/>
    <x v="2"/>
    <x v="5"/>
    <n v="84452.52"/>
  </r>
  <r>
    <x v="6"/>
    <s v="1773"/>
    <m/>
    <s v="Student - Overtime"/>
    <x v="2"/>
    <x v="5"/>
    <n v="4.5"/>
  </r>
  <r>
    <x v="6"/>
    <s v="1781"/>
    <m/>
    <s v="Work Study - Hourly"/>
    <x v="2"/>
    <x v="5"/>
    <n v="625.72"/>
  </r>
  <r>
    <x v="6"/>
    <s v="5714"/>
    <m/>
    <s v="Fellows &amp; Scholars - Payments made to NRA's)"/>
    <x v="2"/>
    <x v="7"/>
    <n v="700"/>
  </r>
  <r>
    <x v="7"/>
    <s v="1051"/>
    <m/>
    <s v="Academic Staff - Annual"/>
    <x v="2"/>
    <x v="6"/>
    <n v="1752689.7399999998"/>
  </r>
  <r>
    <x v="7"/>
    <s v="1055"/>
    <m/>
    <s v="Academic Staff - Lump Sum"/>
    <x v="2"/>
    <x v="6"/>
    <n v="26317.249999999996"/>
  </r>
  <r>
    <x v="7"/>
    <s v="1076"/>
    <m/>
    <s v="Fee Grader/Ad Hoc Program Spec"/>
    <x v="2"/>
    <x v="0"/>
    <n v="19504"/>
  </r>
  <r>
    <x v="7"/>
    <s v="1601"/>
    <m/>
    <s v="LTE - Hourly"/>
    <x v="2"/>
    <x v="3"/>
    <n v="36750"/>
  </r>
  <r>
    <x v="7"/>
    <s v="1771"/>
    <m/>
    <s v="Student - Hourly"/>
    <x v="2"/>
    <x v="5"/>
    <n v="12913.57"/>
  </r>
  <r>
    <x v="7"/>
    <s v="1773"/>
    <m/>
    <s v="Student - Overtime"/>
    <x v="2"/>
    <x v="5"/>
    <n v="21"/>
  </r>
  <r>
    <x v="8"/>
    <s v="1002"/>
    <m/>
    <s v="Faculty - Academic"/>
    <x v="2"/>
    <x v="6"/>
    <n v="130933.46"/>
  </r>
  <r>
    <x v="8"/>
    <s v="1003"/>
    <m/>
    <s v="Faculty - Summer"/>
    <x v="2"/>
    <x v="6"/>
    <n v="227282.31000000003"/>
  </r>
  <r>
    <x v="8"/>
    <s v="1005"/>
    <m/>
    <s v="Faculty - Lump Sum"/>
    <x v="2"/>
    <x v="6"/>
    <n v="98251.76"/>
  </r>
  <r>
    <x v="8"/>
    <s v="1051"/>
    <m/>
    <s v="Academic Staff - Annual"/>
    <x v="2"/>
    <x v="6"/>
    <n v="1215650.1399999999"/>
  </r>
  <r>
    <x v="8"/>
    <s v="1052"/>
    <m/>
    <s v="Academic Staff - Academic"/>
    <x v="2"/>
    <x v="6"/>
    <n v="88304.87999999999"/>
  </r>
  <r>
    <x v="8"/>
    <s v="1053"/>
    <m/>
    <s v="Academic Staff - Summer"/>
    <x v="2"/>
    <x v="6"/>
    <n v="23736.400000000001"/>
  </r>
  <r>
    <x v="8"/>
    <s v="1055"/>
    <m/>
    <s v="Academic Staff - Lump Sum"/>
    <x v="2"/>
    <x v="6"/>
    <n v="140662.51"/>
  </r>
  <r>
    <x v="8"/>
    <s v="1076"/>
    <m/>
    <s v="Fee Grader/Ad Hoc Program Spec"/>
    <x v="2"/>
    <x v="0"/>
    <n v="73422.12"/>
  </r>
  <r>
    <x v="8"/>
    <s v="1161"/>
    <m/>
    <s v="Research Associate - Annual"/>
    <x v="2"/>
    <x v="4"/>
    <n v="27123.310000000005"/>
  </r>
  <r>
    <x v="8"/>
    <s v="1212"/>
    <m/>
    <s v="Project/Program Asst-Academic"/>
    <x v="2"/>
    <x v="7"/>
    <n v="13308.57"/>
  </r>
  <r>
    <x v="8"/>
    <s v="1213"/>
    <m/>
    <s v="Project/Program Assist-Summer"/>
    <x v="2"/>
    <x v="7"/>
    <n v="0"/>
  </r>
  <r>
    <x v="8"/>
    <s v="1215"/>
    <m/>
    <s v="Project/Program Asst-Lump Sum"/>
    <x v="2"/>
    <x v="7"/>
    <n v="518"/>
  </r>
  <r>
    <x v="8"/>
    <s v="1225"/>
    <m/>
    <s v="Teaching Assistant-Lump Sum"/>
    <x v="2"/>
    <x v="7"/>
    <n v="850"/>
  </r>
  <r>
    <x v="8"/>
    <s v="1235"/>
    <m/>
    <s v="Research Assistant - Lump Sum"/>
    <x v="2"/>
    <x v="7"/>
    <n v="6000"/>
  </r>
  <r>
    <x v="8"/>
    <s v="1531"/>
    <m/>
    <s v="Univ Staff - Hourly"/>
    <x v="2"/>
    <x v="1"/>
    <n v="55300.369999999988"/>
  </r>
  <r>
    <x v="8"/>
    <s v="1532"/>
    <m/>
    <s v="Univ Staff - Lump Sum"/>
    <x v="2"/>
    <x v="1"/>
    <n v="11499.689999999999"/>
  </r>
  <r>
    <x v="8"/>
    <s v="1533"/>
    <m/>
    <s v="Univ Staff Project - Hourly"/>
    <x v="2"/>
    <x v="1"/>
    <n v="9381.36"/>
  </r>
  <r>
    <x v="8"/>
    <s v="1537"/>
    <m/>
    <s v="Univ Staff - 5th Week Vacation"/>
    <x v="2"/>
    <x v="1"/>
    <n v="474.26"/>
  </r>
  <r>
    <x v="8"/>
    <s v="1543"/>
    <m/>
    <s v="Univ Staff - Differential"/>
    <x v="2"/>
    <x v="1"/>
    <n v="0"/>
  </r>
  <r>
    <x v="8"/>
    <s v="1601"/>
    <m/>
    <s v="LTE - Hourly"/>
    <x v="2"/>
    <x v="3"/>
    <n v="87245.34"/>
  </r>
  <r>
    <x v="8"/>
    <s v="1643"/>
    <m/>
    <s v="LTE Differential"/>
    <x v="2"/>
    <x v="3"/>
    <n v="318.71999999999997"/>
  </r>
  <r>
    <x v="8"/>
    <s v="1771"/>
    <m/>
    <s v="Student - Hourly"/>
    <x v="2"/>
    <x v="5"/>
    <n v="213391.44000000003"/>
  </r>
  <r>
    <x v="8"/>
    <s v="1772"/>
    <m/>
    <s v="Student - Lump Sum"/>
    <x v="2"/>
    <x v="5"/>
    <n v="115343.69"/>
  </r>
  <r>
    <x v="8"/>
    <s v="1773"/>
    <m/>
    <s v="Student - Overtime"/>
    <x v="2"/>
    <x v="5"/>
    <n v="511.88"/>
  </r>
  <r>
    <x v="8"/>
    <s v="1781"/>
    <m/>
    <s v="Work Study - Hourly"/>
    <x v="2"/>
    <x v="5"/>
    <n v="73.25"/>
  </r>
  <r>
    <x v="8"/>
    <s v="5712"/>
    <m/>
    <s v="Fellows &amp; Scholars - Annual"/>
    <x v="2"/>
    <x v="7"/>
    <n v="2000"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  <r>
    <x v="12"/>
    <m/>
    <m/>
    <m/>
    <x v="3"/>
    <x v="8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71">
  <r>
    <x v="0"/>
    <n v="1903"/>
    <x v="0"/>
    <x v="0"/>
    <x v="0"/>
    <x v="0"/>
    <n v="77.19"/>
  </r>
  <r>
    <x v="0"/>
    <n v="1903"/>
    <x v="0"/>
    <x v="0"/>
    <x v="0"/>
    <x v="0"/>
    <n v="723.76"/>
  </r>
  <r>
    <x v="0"/>
    <n v="1903"/>
    <x v="0"/>
    <x v="0"/>
    <x v="0"/>
    <x v="0"/>
    <n v="579.57000000000005"/>
  </r>
  <r>
    <x v="0"/>
    <n v="1903"/>
    <x v="0"/>
    <x v="0"/>
    <x v="0"/>
    <x v="0"/>
    <n v="511.21"/>
  </r>
  <r>
    <x v="0"/>
    <n v="1903"/>
    <x v="0"/>
    <x v="0"/>
    <x v="0"/>
    <x v="0"/>
    <n v="749.12"/>
  </r>
  <r>
    <x v="0"/>
    <n v="1903"/>
    <x v="0"/>
    <x v="0"/>
    <x v="0"/>
    <x v="0"/>
    <n v="119.2"/>
  </r>
  <r>
    <x v="0"/>
    <n v="1903"/>
    <x v="0"/>
    <x v="0"/>
    <x v="0"/>
    <x v="0"/>
    <n v="14.21"/>
  </r>
  <r>
    <x v="0"/>
    <n v="1903"/>
    <x v="0"/>
    <x v="0"/>
    <x v="0"/>
    <x v="0"/>
    <n v="693.11"/>
  </r>
  <r>
    <x v="0"/>
    <n v="1903"/>
    <x v="0"/>
    <x v="0"/>
    <x v="0"/>
    <x v="0"/>
    <n v="777.38"/>
  </r>
  <r>
    <x v="0"/>
    <n v="1903"/>
    <x v="0"/>
    <x v="0"/>
    <x v="0"/>
    <x v="0"/>
    <n v="2460.94"/>
  </r>
  <r>
    <x v="0"/>
    <n v="1903"/>
    <x v="0"/>
    <x v="0"/>
    <x v="0"/>
    <x v="0"/>
    <n v="777.39"/>
  </r>
  <r>
    <x v="0"/>
    <n v="1903"/>
    <x v="0"/>
    <x v="0"/>
    <x v="0"/>
    <x v="0"/>
    <n v="1351.33"/>
  </r>
  <r>
    <x v="0"/>
    <n v="1903"/>
    <x v="0"/>
    <x v="0"/>
    <x v="0"/>
    <x v="0"/>
    <n v="709.12"/>
  </r>
  <r>
    <x v="0"/>
    <n v="1903"/>
    <x v="0"/>
    <x v="0"/>
    <x v="0"/>
    <x v="0"/>
    <n v="1490.38"/>
  </r>
  <r>
    <x v="0"/>
    <n v="1903"/>
    <x v="0"/>
    <x v="0"/>
    <x v="0"/>
    <x v="0"/>
    <n v="240.67"/>
  </r>
  <r>
    <x v="0"/>
    <n v="1903"/>
    <x v="0"/>
    <x v="0"/>
    <x v="0"/>
    <x v="0"/>
    <n v="77.180000000000007"/>
  </r>
  <r>
    <x v="0"/>
    <n v="1903"/>
    <x v="0"/>
    <x v="0"/>
    <x v="0"/>
    <x v="0"/>
    <n v="274.98"/>
  </r>
  <r>
    <x v="0"/>
    <n v="1903"/>
    <x v="0"/>
    <x v="0"/>
    <x v="0"/>
    <x v="0"/>
    <n v="476.33"/>
  </r>
  <r>
    <x v="0"/>
    <n v="1903"/>
    <x v="0"/>
    <x v="0"/>
    <x v="0"/>
    <x v="0"/>
    <n v="78.17"/>
  </r>
  <r>
    <x v="0"/>
    <n v="1903"/>
    <x v="0"/>
    <x v="0"/>
    <x v="0"/>
    <x v="0"/>
    <n v="772.14"/>
  </r>
  <r>
    <x v="0"/>
    <n v="1903"/>
    <x v="0"/>
    <x v="0"/>
    <x v="0"/>
    <x v="1"/>
    <n v="457.27"/>
  </r>
  <r>
    <x v="0"/>
    <n v="1903"/>
    <x v="0"/>
    <x v="0"/>
    <x v="0"/>
    <x v="0"/>
    <n v="769.11"/>
  </r>
  <r>
    <x v="0"/>
    <n v="1903"/>
    <x v="0"/>
    <x v="0"/>
    <x v="0"/>
    <x v="0"/>
    <n v="755.68"/>
  </r>
  <r>
    <x v="0"/>
    <n v="1903"/>
    <x v="1"/>
    <x v="0"/>
    <x v="0"/>
    <x v="0"/>
    <n v="397.17"/>
  </r>
  <r>
    <x v="0"/>
    <n v="1903"/>
    <x v="1"/>
    <x v="0"/>
    <x v="0"/>
    <x v="0"/>
    <n v="3055.87"/>
  </r>
  <r>
    <x v="0"/>
    <n v="1903"/>
    <x v="1"/>
    <x v="0"/>
    <x v="0"/>
    <x v="0"/>
    <n v="6247.47"/>
  </r>
  <r>
    <x v="0"/>
    <n v="1903"/>
    <x v="1"/>
    <x v="0"/>
    <x v="0"/>
    <x v="0"/>
    <n v="47.43"/>
  </r>
  <r>
    <x v="0"/>
    <n v="1903"/>
    <x v="1"/>
    <x v="0"/>
    <x v="0"/>
    <x v="0"/>
    <n v="5279.84"/>
  </r>
  <r>
    <x v="0"/>
    <n v="1903"/>
    <x v="1"/>
    <x v="0"/>
    <x v="0"/>
    <x v="0"/>
    <n v="4145.84"/>
  </r>
  <r>
    <x v="0"/>
    <n v="1903"/>
    <x v="1"/>
    <x v="0"/>
    <x v="0"/>
    <x v="0"/>
    <n v="47.41"/>
  </r>
  <r>
    <x v="0"/>
    <n v="1903"/>
    <x v="1"/>
    <x v="0"/>
    <x v="0"/>
    <x v="0"/>
    <n v="134.30000000000001"/>
  </r>
  <r>
    <x v="0"/>
    <n v="1903"/>
    <x v="1"/>
    <x v="0"/>
    <x v="0"/>
    <x v="0"/>
    <n v="396.05"/>
  </r>
  <r>
    <x v="0"/>
    <n v="1903"/>
    <x v="1"/>
    <x v="0"/>
    <x v="0"/>
    <x v="0"/>
    <n v="4007.76"/>
  </r>
  <r>
    <x v="0"/>
    <n v="1903"/>
    <x v="1"/>
    <x v="0"/>
    <x v="0"/>
    <x v="0"/>
    <n v="71.37"/>
  </r>
  <r>
    <x v="0"/>
    <n v="1903"/>
    <x v="1"/>
    <x v="0"/>
    <x v="0"/>
    <x v="1"/>
    <n v="41.3"/>
  </r>
  <r>
    <x v="0"/>
    <n v="1903"/>
    <x v="1"/>
    <x v="0"/>
    <x v="0"/>
    <x v="0"/>
    <n v="48.87"/>
  </r>
  <r>
    <x v="0"/>
    <n v="1903"/>
    <x v="1"/>
    <x v="0"/>
    <x v="0"/>
    <x v="0"/>
    <n v="3948.5"/>
  </r>
  <r>
    <x v="0"/>
    <n v="1903"/>
    <x v="1"/>
    <x v="0"/>
    <x v="0"/>
    <x v="1"/>
    <n v="288.3"/>
  </r>
  <r>
    <x v="0"/>
    <n v="1903"/>
    <x v="1"/>
    <x v="0"/>
    <x v="0"/>
    <x v="0"/>
    <n v="4233.24"/>
  </r>
  <r>
    <x v="0"/>
    <n v="1903"/>
    <x v="1"/>
    <x v="0"/>
    <x v="0"/>
    <x v="0"/>
    <n v="47.41"/>
  </r>
  <r>
    <x v="0"/>
    <n v="1903"/>
    <x v="1"/>
    <x v="0"/>
    <x v="0"/>
    <x v="0"/>
    <n v="284.64999999999998"/>
  </r>
  <r>
    <x v="0"/>
    <n v="1903"/>
    <x v="1"/>
    <x v="0"/>
    <x v="0"/>
    <x v="0"/>
    <n v="146.19999999999999"/>
  </r>
  <r>
    <x v="0"/>
    <n v="1903"/>
    <x v="1"/>
    <x v="0"/>
    <x v="0"/>
    <x v="1"/>
    <n v="1120.3399999999999"/>
  </r>
  <r>
    <x v="0"/>
    <n v="1903"/>
    <x v="1"/>
    <x v="0"/>
    <x v="0"/>
    <x v="0"/>
    <n v="399.53"/>
  </r>
  <r>
    <x v="0"/>
    <n v="1903"/>
    <x v="1"/>
    <x v="0"/>
    <x v="0"/>
    <x v="0"/>
    <n v="5286.5"/>
  </r>
  <r>
    <x v="0"/>
    <n v="1903"/>
    <x v="1"/>
    <x v="0"/>
    <x v="0"/>
    <x v="0"/>
    <n v="306.94"/>
  </r>
  <r>
    <x v="0"/>
    <n v="1903"/>
    <x v="1"/>
    <x v="0"/>
    <x v="0"/>
    <x v="0"/>
    <n v="4146.58"/>
  </r>
  <r>
    <x v="0"/>
    <n v="1903"/>
    <x v="1"/>
    <x v="0"/>
    <x v="0"/>
    <x v="0"/>
    <n v="57.03"/>
  </r>
  <r>
    <x v="0"/>
    <n v="1903"/>
    <x v="1"/>
    <x v="0"/>
    <x v="0"/>
    <x v="0"/>
    <n v="4907.87"/>
  </r>
  <r>
    <x v="0"/>
    <n v="1903"/>
    <x v="1"/>
    <x v="0"/>
    <x v="0"/>
    <x v="1"/>
    <n v="65.099999999999994"/>
  </r>
  <r>
    <x v="0"/>
    <n v="1903"/>
    <x v="1"/>
    <x v="0"/>
    <x v="0"/>
    <x v="0"/>
    <n v="46.49"/>
  </r>
  <r>
    <x v="0"/>
    <n v="1903"/>
    <x v="1"/>
    <x v="0"/>
    <x v="0"/>
    <x v="0"/>
    <n v="4446.12"/>
  </r>
  <r>
    <x v="0"/>
    <n v="1903"/>
    <x v="1"/>
    <x v="0"/>
    <x v="0"/>
    <x v="0"/>
    <n v="78.08"/>
  </r>
  <r>
    <x v="0"/>
    <n v="1903"/>
    <x v="1"/>
    <x v="0"/>
    <x v="0"/>
    <x v="0"/>
    <n v="5309.33"/>
  </r>
  <r>
    <x v="0"/>
    <n v="1903"/>
    <x v="1"/>
    <x v="0"/>
    <x v="0"/>
    <x v="0"/>
    <n v="46.45"/>
  </r>
  <r>
    <x v="0"/>
    <n v="1903"/>
    <x v="1"/>
    <x v="0"/>
    <x v="0"/>
    <x v="0"/>
    <n v="1644.66"/>
  </r>
  <r>
    <x v="0"/>
    <n v="1903"/>
    <x v="1"/>
    <x v="0"/>
    <x v="0"/>
    <x v="0"/>
    <n v="4824.1899999999996"/>
  </r>
  <r>
    <x v="0"/>
    <n v="1903"/>
    <x v="1"/>
    <x v="0"/>
    <x v="0"/>
    <x v="0"/>
    <n v="8.4499999999999993"/>
  </r>
  <r>
    <x v="0"/>
    <n v="1903"/>
    <x v="1"/>
    <x v="0"/>
    <x v="0"/>
    <x v="0"/>
    <n v="47.43"/>
  </r>
  <r>
    <x v="0"/>
    <n v="1903"/>
    <x v="1"/>
    <x v="0"/>
    <x v="0"/>
    <x v="0"/>
    <n v="69.36"/>
  </r>
  <r>
    <x v="0"/>
    <n v="1903"/>
    <x v="1"/>
    <x v="0"/>
    <x v="0"/>
    <x v="0"/>
    <n v="2444.41"/>
  </r>
  <r>
    <x v="0"/>
    <n v="1903"/>
    <x v="1"/>
    <x v="0"/>
    <x v="0"/>
    <x v="0"/>
    <n v="71.319999999999993"/>
  </r>
  <r>
    <x v="0"/>
    <n v="1903"/>
    <x v="1"/>
    <x v="0"/>
    <x v="0"/>
    <x v="0"/>
    <n v="71.34"/>
  </r>
  <r>
    <x v="1"/>
    <n v="1903"/>
    <x v="0"/>
    <x v="0"/>
    <x v="0"/>
    <x v="0"/>
    <n v="2539.8200000000002"/>
  </r>
  <r>
    <x v="1"/>
    <n v="1903"/>
    <x v="0"/>
    <x v="0"/>
    <x v="0"/>
    <x v="0"/>
    <n v="2814"/>
  </r>
  <r>
    <x v="1"/>
    <n v="1903"/>
    <x v="0"/>
    <x v="0"/>
    <x v="0"/>
    <x v="0"/>
    <n v="362.01"/>
  </r>
  <r>
    <x v="1"/>
    <n v="1903"/>
    <x v="0"/>
    <x v="0"/>
    <x v="0"/>
    <x v="1"/>
    <n v="272.67"/>
  </r>
  <r>
    <x v="1"/>
    <n v="1903"/>
    <x v="0"/>
    <x v="0"/>
    <x v="0"/>
    <x v="1"/>
    <n v="60.45"/>
  </r>
  <r>
    <x v="1"/>
    <n v="1903"/>
    <x v="0"/>
    <x v="0"/>
    <x v="0"/>
    <x v="1"/>
    <n v="162.75"/>
  </r>
  <r>
    <x v="1"/>
    <n v="1903"/>
    <x v="0"/>
    <x v="0"/>
    <x v="0"/>
    <x v="0"/>
    <n v="1828.03"/>
  </r>
  <r>
    <x v="1"/>
    <n v="1903"/>
    <x v="0"/>
    <x v="0"/>
    <x v="0"/>
    <x v="1"/>
    <n v="312.68"/>
  </r>
  <r>
    <x v="1"/>
    <n v="1903"/>
    <x v="0"/>
    <x v="0"/>
    <x v="0"/>
    <x v="0"/>
    <n v="605.45000000000005"/>
  </r>
  <r>
    <x v="1"/>
    <n v="1903"/>
    <x v="0"/>
    <x v="0"/>
    <x v="0"/>
    <x v="0"/>
    <n v="2656.93"/>
  </r>
  <r>
    <x v="1"/>
    <n v="1903"/>
    <x v="0"/>
    <x v="0"/>
    <x v="0"/>
    <x v="1"/>
    <n v="32.549999999999997"/>
  </r>
  <r>
    <x v="1"/>
    <n v="1903"/>
    <x v="0"/>
    <x v="0"/>
    <x v="0"/>
    <x v="0"/>
    <n v="566.73"/>
  </r>
  <r>
    <x v="1"/>
    <n v="1903"/>
    <x v="0"/>
    <x v="0"/>
    <x v="0"/>
    <x v="1"/>
    <n v="74.400000000000006"/>
  </r>
  <r>
    <x v="1"/>
    <n v="1903"/>
    <x v="0"/>
    <x v="0"/>
    <x v="0"/>
    <x v="0"/>
    <n v="795.58"/>
  </r>
  <r>
    <x v="1"/>
    <n v="1903"/>
    <x v="0"/>
    <x v="0"/>
    <x v="0"/>
    <x v="0"/>
    <n v="2691.82"/>
  </r>
  <r>
    <x v="1"/>
    <n v="1903"/>
    <x v="0"/>
    <x v="0"/>
    <x v="0"/>
    <x v="0"/>
    <n v="618.72"/>
  </r>
  <r>
    <x v="1"/>
    <n v="1903"/>
    <x v="0"/>
    <x v="0"/>
    <x v="0"/>
    <x v="1"/>
    <n v="38.880000000000003"/>
  </r>
  <r>
    <x v="1"/>
    <n v="1903"/>
    <x v="0"/>
    <x v="0"/>
    <x v="0"/>
    <x v="0"/>
    <n v="352.8"/>
  </r>
  <r>
    <x v="1"/>
    <n v="1903"/>
    <x v="0"/>
    <x v="0"/>
    <x v="0"/>
    <x v="0"/>
    <n v="2995.28"/>
  </r>
  <r>
    <x v="1"/>
    <n v="1903"/>
    <x v="0"/>
    <x v="0"/>
    <x v="0"/>
    <x v="0"/>
    <n v="954.9"/>
  </r>
  <r>
    <x v="1"/>
    <n v="1903"/>
    <x v="0"/>
    <x v="0"/>
    <x v="0"/>
    <x v="0"/>
    <n v="3329.12"/>
  </r>
  <r>
    <x v="1"/>
    <n v="1903"/>
    <x v="0"/>
    <x v="0"/>
    <x v="0"/>
    <x v="0"/>
    <n v="2772.38"/>
  </r>
  <r>
    <x v="1"/>
    <n v="1903"/>
    <x v="0"/>
    <x v="0"/>
    <x v="0"/>
    <x v="0"/>
    <n v="2635.04"/>
  </r>
  <r>
    <x v="1"/>
    <n v="1903"/>
    <x v="0"/>
    <x v="0"/>
    <x v="0"/>
    <x v="0"/>
    <n v="341.75"/>
  </r>
  <r>
    <x v="1"/>
    <n v="1903"/>
    <x v="0"/>
    <x v="0"/>
    <x v="0"/>
    <x v="0"/>
    <n v="2653.89"/>
  </r>
  <r>
    <x v="1"/>
    <n v="1903"/>
    <x v="0"/>
    <x v="0"/>
    <x v="0"/>
    <x v="0"/>
    <n v="-513.04"/>
  </r>
  <r>
    <x v="1"/>
    <n v="1903"/>
    <x v="0"/>
    <x v="0"/>
    <x v="0"/>
    <x v="0"/>
    <n v="353.43"/>
  </r>
  <r>
    <x v="1"/>
    <n v="1903"/>
    <x v="0"/>
    <x v="0"/>
    <x v="0"/>
    <x v="0"/>
    <n v="490.23"/>
  </r>
  <r>
    <x v="1"/>
    <n v="1903"/>
    <x v="0"/>
    <x v="0"/>
    <x v="0"/>
    <x v="0"/>
    <n v="317.75"/>
  </r>
  <r>
    <x v="1"/>
    <n v="1903"/>
    <x v="0"/>
    <x v="0"/>
    <x v="0"/>
    <x v="1"/>
    <n v="41.23"/>
  </r>
  <r>
    <x v="1"/>
    <n v="1903"/>
    <x v="0"/>
    <x v="0"/>
    <x v="0"/>
    <x v="0"/>
    <n v="2856.57"/>
  </r>
  <r>
    <x v="1"/>
    <n v="1903"/>
    <x v="0"/>
    <x v="0"/>
    <x v="0"/>
    <x v="0"/>
    <n v="623.09"/>
  </r>
  <r>
    <x v="1"/>
    <n v="1903"/>
    <x v="0"/>
    <x v="0"/>
    <x v="0"/>
    <x v="0"/>
    <n v="485.36"/>
  </r>
  <r>
    <x v="1"/>
    <n v="1903"/>
    <x v="0"/>
    <x v="0"/>
    <x v="0"/>
    <x v="0"/>
    <n v="2664.78"/>
  </r>
  <r>
    <x v="1"/>
    <n v="1903"/>
    <x v="1"/>
    <x v="0"/>
    <x v="0"/>
    <x v="1"/>
    <n v="2202.85"/>
  </r>
  <r>
    <x v="1"/>
    <n v="1903"/>
    <x v="1"/>
    <x v="0"/>
    <x v="0"/>
    <x v="0"/>
    <n v="261.45999999999998"/>
  </r>
  <r>
    <x v="1"/>
    <n v="1903"/>
    <x v="1"/>
    <x v="0"/>
    <x v="0"/>
    <x v="0"/>
    <n v="-1555.69"/>
  </r>
  <r>
    <x v="1"/>
    <n v="1903"/>
    <x v="1"/>
    <x v="0"/>
    <x v="0"/>
    <x v="0"/>
    <n v="490.16"/>
  </r>
  <r>
    <x v="1"/>
    <n v="1903"/>
    <x v="1"/>
    <x v="0"/>
    <x v="0"/>
    <x v="0"/>
    <n v="3093.47"/>
  </r>
  <r>
    <x v="1"/>
    <n v="1903"/>
    <x v="1"/>
    <x v="0"/>
    <x v="0"/>
    <x v="0"/>
    <n v="-9.81"/>
  </r>
  <r>
    <x v="1"/>
    <n v="1903"/>
    <x v="1"/>
    <x v="0"/>
    <x v="0"/>
    <x v="0"/>
    <n v="3287.53"/>
  </r>
  <r>
    <x v="1"/>
    <n v="1903"/>
    <x v="1"/>
    <x v="0"/>
    <x v="0"/>
    <x v="0"/>
    <n v="46.17"/>
  </r>
  <r>
    <x v="1"/>
    <n v="1903"/>
    <x v="1"/>
    <x v="0"/>
    <x v="0"/>
    <x v="0"/>
    <n v="82.7"/>
  </r>
  <r>
    <x v="1"/>
    <n v="1903"/>
    <x v="1"/>
    <x v="0"/>
    <x v="0"/>
    <x v="0"/>
    <n v="107.57"/>
  </r>
  <r>
    <x v="1"/>
    <n v="1903"/>
    <x v="1"/>
    <x v="0"/>
    <x v="0"/>
    <x v="0"/>
    <n v="155.71"/>
  </r>
  <r>
    <x v="1"/>
    <n v="1903"/>
    <x v="1"/>
    <x v="0"/>
    <x v="0"/>
    <x v="0"/>
    <n v="155.71"/>
  </r>
  <r>
    <x v="1"/>
    <n v="1903"/>
    <x v="1"/>
    <x v="0"/>
    <x v="0"/>
    <x v="1"/>
    <n v="618.28"/>
  </r>
  <r>
    <x v="1"/>
    <n v="1903"/>
    <x v="1"/>
    <x v="0"/>
    <x v="0"/>
    <x v="1"/>
    <n v="74.400000000000006"/>
  </r>
  <r>
    <x v="1"/>
    <n v="1903"/>
    <x v="1"/>
    <x v="0"/>
    <x v="0"/>
    <x v="0"/>
    <n v="3427.18"/>
  </r>
  <r>
    <x v="1"/>
    <n v="1903"/>
    <x v="1"/>
    <x v="0"/>
    <x v="0"/>
    <x v="0"/>
    <n v="2837.25"/>
  </r>
  <r>
    <x v="1"/>
    <n v="1903"/>
    <x v="1"/>
    <x v="0"/>
    <x v="0"/>
    <x v="1"/>
    <n v="37.200000000000003"/>
  </r>
  <r>
    <x v="1"/>
    <n v="1903"/>
    <x v="1"/>
    <x v="0"/>
    <x v="0"/>
    <x v="0"/>
    <n v="3244.54"/>
  </r>
  <r>
    <x v="1"/>
    <n v="1903"/>
    <x v="1"/>
    <x v="0"/>
    <x v="0"/>
    <x v="1"/>
    <n v="99.2"/>
  </r>
  <r>
    <x v="1"/>
    <n v="1903"/>
    <x v="1"/>
    <x v="0"/>
    <x v="0"/>
    <x v="0"/>
    <n v="102.2"/>
  </r>
  <r>
    <x v="1"/>
    <n v="1903"/>
    <x v="1"/>
    <x v="0"/>
    <x v="0"/>
    <x v="0"/>
    <n v="2827.46"/>
  </r>
  <r>
    <x v="1"/>
    <n v="1903"/>
    <x v="1"/>
    <x v="0"/>
    <x v="0"/>
    <x v="0"/>
    <n v="168.35"/>
  </r>
  <r>
    <x v="1"/>
    <n v="1903"/>
    <x v="1"/>
    <x v="0"/>
    <x v="0"/>
    <x v="0"/>
    <n v="155.71"/>
  </r>
  <r>
    <x v="1"/>
    <n v="1903"/>
    <x v="1"/>
    <x v="0"/>
    <x v="0"/>
    <x v="0"/>
    <n v="155.97"/>
  </r>
  <r>
    <x v="1"/>
    <n v="1903"/>
    <x v="1"/>
    <x v="0"/>
    <x v="0"/>
    <x v="0"/>
    <n v="161.91"/>
  </r>
  <r>
    <x v="1"/>
    <n v="1903"/>
    <x v="1"/>
    <x v="0"/>
    <x v="0"/>
    <x v="0"/>
    <n v="1044.42"/>
  </r>
  <r>
    <x v="1"/>
    <n v="1903"/>
    <x v="1"/>
    <x v="0"/>
    <x v="0"/>
    <x v="0"/>
    <n v="3338.24"/>
  </r>
  <r>
    <x v="1"/>
    <n v="1903"/>
    <x v="1"/>
    <x v="0"/>
    <x v="0"/>
    <x v="1"/>
    <n v="32.549999999999997"/>
  </r>
  <r>
    <x v="1"/>
    <n v="1903"/>
    <x v="1"/>
    <x v="0"/>
    <x v="0"/>
    <x v="0"/>
    <n v="2715.15"/>
  </r>
  <r>
    <x v="1"/>
    <n v="1903"/>
    <x v="1"/>
    <x v="0"/>
    <x v="0"/>
    <x v="0"/>
    <n v="-4908.8900000000003"/>
  </r>
  <r>
    <x v="1"/>
    <n v="1903"/>
    <x v="1"/>
    <x v="0"/>
    <x v="0"/>
    <x v="0"/>
    <n v="2665.14"/>
  </r>
  <r>
    <x v="1"/>
    <n v="1903"/>
    <x v="1"/>
    <x v="0"/>
    <x v="0"/>
    <x v="0"/>
    <n v="4007.4"/>
  </r>
  <r>
    <x v="1"/>
    <n v="1903"/>
    <x v="1"/>
    <x v="0"/>
    <x v="0"/>
    <x v="0"/>
    <n v="907.21"/>
  </r>
  <r>
    <x v="1"/>
    <n v="1903"/>
    <x v="1"/>
    <x v="0"/>
    <x v="0"/>
    <x v="0"/>
    <n v="3575.85"/>
  </r>
  <r>
    <x v="1"/>
    <n v="1903"/>
    <x v="1"/>
    <x v="0"/>
    <x v="0"/>
    <x v="0"/>
    <n v="62.17"/>
  </r>
  <r>
    <x v="1"/>
    <n v="1903"/>
    <x v="1"/>
    <x v="0"/>
    <x v="0"/>
    <x v="0"/>
    <n v="23.22"/>
  </r>
  <r>
    <x v="1"/>
    <n v="1903"/>
    <x v="1"/>
    <x v="0"/>
    <x v="0"/>
    <x v="0"/>
    <n v="91.44"/>
  </r>
  <r>
    <x v="1"/>
    <n v="1903"/>
    <x v="1"/>
    <x v="0"/>
    <x v="0"/>
    <x v="0"/>
    <n v="1506.56"/>
  </r>
  <r>
    <x v="1"/>
    <n v="1903"/>
    <x v="1"/>
    <x v="0"/>
    <x v="0"/>
    <x v="1"/>
    <n v="50.63"/>
  </r>
  <r>
    <x v="1"/>
    <n v="1903"/>
    <x v="1"/>
    <x v="0"/>
    <x v="0"/>
    <x v="1"/>
    <n v="4.6500000000000004"/>
  </r>
  <r>
    <x v="1"/>
    <n v="1903"/>
    <x v="1"/>
    <x v="0"/>
    <x v="0"/>
    <x v="0"/>
    <n v="91.6"/>
  </r>
  <r>
    <x v="1"/>
    <n v="1903"/>
    <x v="1"/>
    <x v="0"/>
    <x v="0"/>
    <x v="1"/>
    <n v="74.400000000000006"/>
  </r>
  <r>
    <x v="1"/>
    <n v="1903"/>
    <x v="1"/>
    <x v="0"/>
    <x v="0"/>
    <x v="1"/>
    <n v="32.549999999999997"/>
  </r>
  <r>
    <x v="1"/>
    <n v="1903"/>
    <x v="1"/>
    <x v="0"/>
    <x v="0"/>
    <x v="0"/>
    <n v="3362.95"/>
  </r>
  <r>
    <x v="1"/>
    <n v="1903"/>
    <x v="1"/>
    <x v="0"/>
    <x v="0"/>
    <x v="0"/>
    <n v="91.6"/>
  </r>
  <r>
    <x v="1"/>
    <n v="1903"/>
    <x v="1"/>
    <x v="0"/>
    <x v="0"/>
    <x v="0"/>
    <n v="403"/>
  </r>
  <r>
    <x v="1"/>
    <n v="1903"/>
    <x v="1"/>
    <x v="0"/>
    <x v="0"/>
    <x v="0"/>
    <n v="113.28"/>
  </r>
  <r>
    <x v="1"/>
    <n v="1903"/>
    <x v="1"/>
    <x v="0"/>
    <x v="0"/>
    <x v="0"/>
    <n v="796.4"/>
  </r>
  <r>
    <x v="2"/>
    <n v="1903"/>
    <x v="0"/>
    <x v="0"/>
    <x v="0"/>
    <x v="0"/>
    <n v="1637.26"/>
  </r>
  <r>
    <x v="2"/>
    <n v="1903"/>
    <x v="0"/>
    <x v="0"/>
    <x v="0"/>
    <x v="0"/>
    <n v="1660.27"/>
  </r>
  <r>
    <x v="2"/>
    <n v="1903"/>
    <x v="0"/>
    <x v="0"/>
    <x v="0"/>
    <x v="0"/>
    <n v="300.60000000000002"/>
  </r>
  <r>
    <x v="2"/>
    <n v="1903"/>
    <x v="0"/>
    <x v="0"/>
    <x v="0"/>
    <x v="0"/>
    <n v="108.44"/>
  </r>
  <r>
    <x v="2"/>
    <n v="1903"/>
    <x v="0"/>
    <x v="0"/>
    <x v="0"/>
    <x v="0"/>
    <n v="243.4"/>
  </r>
  <r>
    <x v="2"/>
    <n v="1903"/>
    <x v="0"/>
    <x v="0"/>
    <x v="0"/>
    <x v="0"/>
    <n v="278.45"/>
  </r>
  <r>
    <x v="2"/>
    <n v="1903"/>
    <x v="0"/>
    <x v="0"/>
    <x v="0"/>
    <x v="0"/>
    <n v="364.94"/>
  </r>
  <r>
    <x v="2"/>
    <n v="1903"/>
    <x v="0"/>
    <x v="0"/>
    <x v="0"/>
    <x v="0"/>
    <n v="-2.74"/>
  </r>
  <r>
    <x v="2"/>
    <n v="1903"/>
    <x v="0"/>
    <x v="0"/>
    <x v="0"/>
    <x v="0"/>
    <n v="221.23"/>
  </r>
  <r>
    <x v="2"/>
    <n v="1903"/>
    <x v="0"/>
    <x v="0"/>
    <x v="0"/>
    <x v="0"/>
    <n v="1540.75"/>
  </r>
  <r>
    <x v="2"/>
    <n v="1903"/>
    <x v="0"/>
    <x v="0"/>
    <x v="0"/>
    <x v="0"/>
    <n v="1225.8599999999999"/>
  </r>
  <r>
    <x v="2"/>
    <n v="1903"/>
    <x v="0"/>
    <x v="0"/>
    <x v="0"/>
    <x v="0"/>
    <n v="1564.46"/>
  </r>
  <r>
    <x v="2"/>
    <n v="1903"/>
    <x v="0"/>
    <x v="0"/>
    <x v="0"/>
    <x v="0"/>
    <n v="0.02"/>
  </r>
  <r>
    <x v="2"/>
    <n v="1903"/>
    <x v="0"/>
    <x v="0"/>
    <x v="0"/>
    <x v="0"/>
    <n v="198.41"/>
  </r>
  <r>
    <x v="2"/>
    <n v="1903"/>
    <x v="0"/>
    <x v="0"/>
    <x v="0"/>
    <x v="0"/>
    <n v="1421.3"/>
  </r>
  <r>
    <x v="2"/>
    <n v="1903"/>
    <x v="0"/>
    <x v="0"/>
    <x v="0"/>
    <x v="0"/>
    <n v="407.71"/>
  </r>
  <r>
    <x v="2"/>
    <n v="1903"/>
    <x v="0"/>
    <x v="0"/>
    <x v="0"/>
    <x v="0"/>
    <n v="431.95"/>
  </r>
  <r>
    <x v="2"/>
    <n v="1903"/>
    <x v="0"/>
    <x v="0"/>
    <x v="0"/>
    <x v="0"/>
    <n v="191.51"/>
  </r>
  <r>
    <x v="2"/>
    <n v="1903"/>
    <x v="0"/>
    <x v="0"/>
    <x v="0"/>
    <x v="0"/>
    <n v="1835"/>
  </r>
  <r>
    <x v="2"/>
    <n v="1903"/>
    <x v="0"/>
    <x v="0"/>
    <x v="0"/>
    <x v="0"/>
    <n v="132.22"/>
  </r>
  <r>
    <x v="2"/>
    <n v="1903"/>
    <x v="0"/>
    <x v="0"/>
    <x v="0"/>
    <x v="0"/>
    <n v="261.95999999999998"/>
  </r>
  <r>
    <x v="2"/>
    <n v="1903"/>
    <x v="0"/>
    <x v="0"/>
    <x v="0"/>
    <x v="0"/>
    <n v="1589.67"/>
  </r>
  <r>
    <x v="2"/>
    <n v="1903"/>
    <x v="0"/>
    <x v="0"/>
    <x v="0"/>
    <x v="0"/>
    <n v="1612.27"/>
  </r>
  <r>
    <x v="2"/>
    <n v="1903"/>
    <x v="0"/>
    <x v="0"/>
    <x v="0"/>
    <x v="0"/>
    <n v="553.08000000000004"/>
  </r>
  <r>
    <x v="2"/>
    <n v="1903"/>
    <x v="0"/>
    <x v="0"/>
    <x v="0"/>
    <x v="0"/>
    <n v="1289.7"/>
  </r>
  <r>
    <x v="2"/>
    <n v="1903"/>
    <x v="0"/>
    <x v="0"/>
    <x v="0"/>
    <x v="0"/>
    <n v="-191.51"/>
  </r>
  <r>
    <x v="2"/>
    <n v="1903"/>
    <x v="0"/>
    <x v="0"/>
    <x v="0"/>
    <x v="0"/>
    <n v="1503.65"/>
  </r>
  <r>
    <x v="2"/>
    <n v="1903"/>
    <x v="0"/>
    <x v="0"/>
    <x v="0"/>
    <x v="0"/>
    <n v="1558.03"/>
  </r>
  <r>
    <x v="2"/>
    <n v="1903"/>
    <x v="0"/>
    <x v="0"/>
    <x v="0"/>
    <x v="1"/>
    <n v="36.46"/>
  </r>
  <r>
    <x v="2"/>
    <n v="1903"/>
    <x v="0"/>
    <x v="0"/>
    <x v="0"/>
    <x v="0"/>
    <n v="267.39999999999998"/>
  </r>
  <r>
    <x v="2"/>
    <n v="1903"/>
    <x v="0"/>
    <x v="0"/>
    <x v="0"/>
    <x v="0"/>
    <n v="1587.6"/>
  </r>
  <r>
    <x v="2"/>
    <n v="1903"/>
    <x v="0"/>
    <x v="0"/>
    <x v="0"/>
    <x v="0"/>
    <n v="629.69000000000005"/>
  </r>
  <r>
    <x v="2"/>
    <n v="1903"/>
    <x v="1"/>
    <x v="0"/>
    <x v="0"/>
    <x v="0"/>
    <n v="947"/>
  </r>
  <r>
    <x v="2"/>
    <n v="1903"/>
    <x v="1"/>
    <x v="0"/>
    <x v="0"/>
    <x v="0"/>
    <n v="11267.25"/>
  </r>
  <r>
    <x v="2"/>
    <n v="1903"/>
    <x v="1"/>
    <x v="0"/>
    <x v="0"/>
    <x v="0"/>
    <n v="0.02"/>
  </r>
  <r>
    <x v="2"/>
    <n v="1903"/>
    <x v="1"/>
    <x v="0"/>
    <x v="0"/>
    <x v="0"/>
    <n v="554.65"/>
  </r>
  <r>
    <x v="2"/>
    <n v="1903"/>
    <x v="1"/>
    <x v="0"/>
    <x v="0"/>
    <x v="0"/>
    <n v="746.56"/>
  </r>
  <r>
    <x v="2"/>
    <n v="1903"/>
    <x v="1"/>
    <x v="0"/>
    <x v="0"/>
    <x v="0"/>
    <n v="296.31"/>
  </r>
  <r>
    <x v="2"/>
    <n v="1903"/>
    <x v="1"/>
    <x v="0"/>
    <x v="0"/>
    <x v="0"/>
    <n v="534.27"/>
  </r>
  <r>
    <x v="2"/>
    <n v="1903"/>
    <x v="1"/>
    <x v="0"/>
    <x v="0"/>
    <x v="0"/>
    <n v="4484.1499999999996"/>
  </r>
  <r>
    <x v="2"/>
    <n v="1903"/>
    <x v="1"/>
    <x v="0"/>
    <x v="0"/>
    <x v="0"/>
    <n v="294.14999999999998"/>
  </r>
  <r>
    <x v="2"/>
    <n v="1903"/>
    <x v="1"/>
    <x v="0"/>
    <x v="0"/>
    <x v="0"/>
    <n v="-186.68"/>
  </r>
  <r>
    <x v="2"/>
    <n v="1903"/>
    <x v="1"/>
    <x v="0"/>
    <x v="0"/>
    <x v="0"/>
    <n v="1468.33"/>
  </r>
  <r>
    <x v="2"/>
    <n v="1903"/>
    <x v="1"/>
    <x v="0"/>
    <x v="0"/>
    <x v="0"/>
    <n v="306.64999999999998"/>
  </r>
  <r>
    <x v="2"/>
    <n v="1903"/>
    <x v="1"/>
    <x v="0"/>
    <x v="0"/>
    <x v="0"/>
    <n v="4868.91"/>
  </r>
  <r>
    <x v="2"/>
    <n v="1903"/>
    <x v="1"/>
    <x v="0"/>
    <x v="0"/>
    <x v="0"/>
    <n v="306.64"/>
  </r>
  <r>
    <x v="2"/>
    <n v="1903"/>
    <x v="1"/>
    <x v="0"/>
    <x v="0"/>
    <x v="0"/>
    <n v="296.31"/>
  </r>
  <r>
    <x v="2"/>
    <n v="1903"/>
    <x v="1"/>
    <x v="0"/>
    <x v="0"/>
    <x v="0"/>
    <n v="3782.21"/>
  </r>
  <r>
    <x v="2"/>
    <n v="1903"/>
    <x v="1"/>
    <x v="0"/>
    <x v="0"/>
    <x v="0"/>
    <n v="18.37"/>
  </r>
  <r>
    <x v="2"/>
    <n v="1903"/>
    <x v="1"/>
    <x v="0"/>
    <x v="0"/>
    <x v="0"/>
    <n v="1209.3699999999999"/>
  </r>
  <r>
    <x v="2"/>
    <n v="1903"/>
    <x v="1"/>
    <x v="0"/>
    <x v="0"/>
    <x v="0"/>
    <n v="6140.79"/>
  </r>
  <r>
    <x v="2"/>
    <n v="1903"/>
    <x v="1"/>
    <x v="0"/>
    <x v="0"/>
    <x v="0"/>
    <n v="300.70999999999998"/>
  </r>
  <r>
    <x v="2"/>
    <n v="1903"/>
    <x v="1"/>
    <x v="0"/>
    <x v="0"/>
    <x v="0"/>
    <n v="10190.56"/>
  </r>
  <r>
    <x v="2"/>
    <n v="1903"/>
    <x v="1"/>
    <x v="0"/>
    <x v="0"/>
    <x v="0"/>
    <n v="553.38"/>
  </r>
  <r>
    <x v="2"/>
    <n v="1903"/>
    <x v="1"/>
    <x v="0"/>
    <x v="0"/>
    <x v="0"/>
    <n v="5514.52"/>
  </r>
  <r>
    <x v="2"/>
    <n v="1903"/>
    <x v="1"/>
    <x v="0"/>
    <x v="0"/>
    <x v="0"/>
    <n v="1079.18"/>
  </r>
  <r>
    <x v="2"/>
    <n v="1903"/>
    <x v="1"/>
    <x v="0"/>
    <x v="0"/>
    <x v="0"/>
    <n v="4360.67"/>
  </r>
  <r>
    <x v="2"/>
    <n v="1903"/>
    <x v="1"/>
    <x v="0"/>
    <x v="0"/>
    <x v="0"/>
    <n v="882.61"/>
  </r>
  <r>
    <x v="2"/>
    <n v="1903"/>
    <x v="1"/>
    <x v="0"/>
    <x v="0"/>
    <x v="0"/>
    <n v="306.64999999999998"/>
  </r>
  <r>
    <x v="2"/>
    <n v="1903"/>
    <x v="1"/>
    <x v="0"/>
    <x v="0"/>
    <x v="0"/>
    <n v="554.64"/>
  </r>
  <r>
    <x v="2"/>
    <n v="1903"/>
    <x v="1"/>
    <x v="0"/>
    <x v="0"/>
    <x v="0"/>
    <n v="4521.32"/>
  </r>
  <r>
    <x v="2"/>
    <n v="1903"/>
    <x v="1"/>
    <x v="0"/>
    <x v="0"/>
    <x v="0"/>
    <n v="5974.49"/>
  </r>
  <r>
    <x v="2"/>
    <n v="1903"/>
    <x v="1"/>
    <x v="0"/>
    <x v="0"/>
    <x v="0"/>
    <n v="3482.89"/>
  </r>
  <r>
    <x v="2"/>
    <n v="1903"/>
    <x v="1"/>
    <x v="0"/>
    <x v="0"/>
    <x v="0"/>
    <n v="9.83"/>
  </r>
  <r>
    <x v="2"/>
    <n v="1903"/>
    <x v="1"/>
    <x v="0"/>
    <x v="0"/>
    <x v="0"/>
    <n v="306.66000000000003"/>
  </r>
  <r>
    <x v="2"/>
    <n v="1903"/>
    <x v="1"/>
    <x v="0"/>
    <x v="0"/>
    <x v="0"/>
    <n v="4976.5"/>
  </r>
  <r>
    <x v="2"/>
    <n v="1903"/>
    <x v="1"/>
    <x v="0"/>
    <x v="0"/>
    <x v="0"/>
    <n v="927.72"/>
  </r>
  <r>
    <x v="2"/>
    <n v="1903"/>
    <x v="1"/>
    <x v="0"/>
    <x v="0"/>
    <x v="0"/>
    <n v="4279.72"/>
  </r>
  <r>
    <x v="2"/>
    <n v="1903"/>
    <x v="1"/>
    <x v="0"/>
    <x v="0"/>
    <x v="0"/>
    <n v="306.64999999999998"/>
  </r>
  <r>
    <x v="2"/>
    <n v="1903"/>
    <x v="1"/>
    <x v="0"/>
    <x v="0"/>
    <x v="0"/>
    <n v="1008.7"/>
  </r>
  <r>
    <x v="2"/>
    <n v="1903"/>
    <x v="1"/>
    <x v="0"/>
    <x v="0"/>
    <x v="0"/>
    <n v="1.78"/>
  </r>
  <r>
    <x v="2"/>
    <n v="1903"/>
    <x v="1"/>
    <x v="0"/>
    <x v="0"/>
    <x v="0"/>
    <n v="-18.600000000000001"/>
  </r>
  <r>
    <x v="2"/>
    <n v="1903"/>
    <x v="1"/>
    <x v="0"/>
    <x v="0"/>
    <x v="0"/>
    <n v="662.68"/>
  </r>
  <r>
    <x v="2"/>
    <n v="1903"/>
    <x v="1"/>
    <x v="0"/>
    <x v="0"/>
    <x v="0"/>
    <n v="4575.04"/>
  </r>
  <r>
    <x v="2"/>
    <n v="1903"/>
    <x v="1"/>
    <x v="0"/>
    <x v="0"/>
    <x v="0"/>
    <n v="-25.13"/>
  </r>
  <r>
    <x v="3"/>
    <n v="1903"/>
    <x v="0"/>
    <x v="0"/>
    <x v="0"/>
    <x v="0"/>
    <n v="6990.38"/>
  </r>
  <r>
    <x v="3"/>
    <n v="1903"/>
    <x v="0"/>
    <x v="0"/>
    <x v="0"/>
    <x v="0"/>
    <n v="178.23"/>
  </r>
  <r>
    <x v="3"/>
    <n v="1903"/>
    <x v="0"/>
    <x v="0"/>
    <x v="0"/>
    <x v="0"/>
    <n v="121.37"/>
  </r>
  <r>
    <x v="3"/>
    <n v="1903"/>
    <x v="0"/>
    <x v="0"/>
    <x v="0"/>
    <x v="0"/>
    <n v="2004.84"/>
  </r>
  <r>
    <x v="3"/>
    <n v="1903"/>
    <x v="0"/>
    <x v="0"/>
    <x v="0"/>
    <x v="0"/>
    <n v="120.34"/>
  </r>
  <r>
    <x v="3"/>
    <n v="1903"/>
    <x v="0"/>
    <x v="0"/>
    <x v="0"/>
    <x v="0"/>
    <n v="2498.89"/>
  </r>
  <r>
    <x v="3"/>
    <n v="1903"/>
    <x v="0"/>
    <x v="0"/>
    <x v="0"/>
    <x v="0"/>
    <n v="156.37"/>
  </r>
  <r>
    <x v="3"/>
    <n v="1903"/>
    <x v="0"/>
    <x v="0"/>
    <x v="0"/>
    <x v="0"/>
    <n v="-129.33000000000001"/>
  </r>
  <r>
    <x v="3"/>
    <n v="1903"/>
    <x v="0"/>
    <x v="0"/>
    <x v="0"/>
    <x v="0"/>
    <n v="120.43"/>
  </r>
  <r>
    <x v="3"/>
    <n v="1903"/>
    <x v="0"/>
    <x v="0"/>
    <x v="0"/>
    <x v="0"/>
    <n v="696.91"/>
  </r>
  <r>
    <x v="3"/>
    <n v="1903"/>
    <x v="0"/>
    <x v="0"/>
    <x v="0"/>
    <x v="0"/>
    <n v="465.34"/>
  </r>
  <r>
    <x v="3"/>
    <n v="1903"/>
    <x v="0"/>
    <x v="0"/>
    <x v="0"/>
    <x v="0"/>
    <n v="520.79999999999995"/>
  </r>
  <r>
    <x v="3"/>
    <n v="1903"/>
    <x v="0"/>
    <x v="0"/>
    <x v="0"/>
    <x v="0"/>
    <n v="2176.0500000000002"/>
  </r>
  <r>
    <x v="3"/>
    <n v="1903"/>
    <x v="0"/>
    <x v="0"/>
    <x v="0"/>
    <x v="0"/>
    <n v="2142.19"/>
  </r>
  <r>
    <x v="3"/>
    <n v="1903"/>
    <x v="0"/>
    <x v="0"/>
    <x v="0"/>
    <x v="0"/>
    <n v="2516.8200000000002"/>
  </r>
  <r>
    <x v="3"/>
    <n v="1903"/>
    <x v="0"/>
    <x v="0"/>
    <x v="0"/>
    <x v="0"/>
    <n v="110.1"/>
  </r>
  <r>
    <x v="3"/>
    <n v="1903"/>
    <x v="0"/>
    <x v="0"/>
    <x v="0"/>
    <x v="0"/>
    <n v="9.98"/>
  </r>
  <r>
    <x v="3"/>
    <n v="1903"/>
    <x v="0"/>
    <x v="0"/>
    <x v="0"/>
    <x v="0"/>
    <n v="1336.54"/>
  </r>
  <r>
    <x v="3"/>
    <n v="1903"/>
    <x v="0"/>
    <x v="0"/>
    <x v="0"/>
    <x v="0"/>
    <n v="521.48"/>
  </r>
  <r>
    <x v="3"/>
    <n v="1903"/>
    <x v="0"/>
    <x v="0"/>
    <x v="0"/>
    <x v="0"/>
    <n v="2144.9899999999998"/>
  </r>
  <r>
    <x v="3"/>
    <n v="1903"/>
    <x v="0"/>
    <x v="0"/>
    <x v="0"/>
    <x v="0"/>
    <n v="199.47"/>
  </r>
  <r>
    <x v="3"/>
    <n v="1903"/>
    <x v="0"/>
    <x v="0"/>
    <x v="0"/>
    <x v="0"/>
    <n v="947.24"/>
  </r>
  <r>
    <x v="3"/>
    <n v="1903"/>
    <x v="0"/>
    <x v="0"/>
    <x v="0"/>
    <x v="0"/>
    <n v="2392.54"/>
  </r>
  <r>
    <x v="3"/>
    <n v="1903"/>
    <x v="0"/>
    <x v="0"/>
    <x v="0"/>
    <x v="0"/>
    <n v="465.34"/>
  </r>
  <r>
    <x v="3"/>
    <n v="1903"/>
    <x v="0"/>
    <x v="0"/>
    <x v="0"/>
    <x v="0"/>
    <n v="268.36"/>
  </r>
  <r>
    <x v="3"/>
    <n v="1903"/>
    <x v="0"/>
    <x v="0"/>
    <x v="0"/>
    <x v="0"/>
    <n v="952"/>
  </r>
  <r>
    <x v="3"/>
    <n v="1903"/>
    <x v="0"/>
    <x v="0"/>
    <x v="0"/>
    <x v="0"/>
    <n v="421.41"/>
  </r>
  <r>
    <x v="3"/>
    <n v="1903"/>
    <x v="0"/>
    <x v="0"/>
    <x v="0"/>
    <x v="0"/>
    <n v="3885.19"/>
  </r>
  <r>
    <x v="3"/>
    <n v="1903"/>
    <x v="0"/>
    <x v="0"/>
    <x v="0"/>
    <x v="0"/>
    <n v="120.44"/>
  </r>
  <r>
    <x v="3"/>
    <n v="1903"/>
    <x v="0"/>
    <x v="0"/>
    <x v="0"/>
    <x v="0"/>
    <n v="246.51"/>
  </r>
  <r>
    <x v="3"/>
    <n v="1903"/>
    <x v="0"/>
    <x v="0"/>
    <x v="0"/>
    <x v="0"/>
    <n v="1903.14"/>
  </r>
  <r>
    <x v="3"/>
    <n v="1903"/>
    <x v="0"/>
    <x v="0"/>
    <x v="0"/>
    <x v="0"/>
    <n v="2372.85"/>
  </r>
  <r>
    <x v="3"/>
    <n v="1903"/>
    <x v="0"/>
    <x v="0"/>
    <x v="0"/>
    <x v="0"/>
    <n v="424.02"/>
  </r>
  <r>
    <x v="3"/>
    <n v="1903"/>
    <x v="0"/>
    <x v="0"/>
    <x v="0"/>
    <x v="0"/>
    <n v="12.83"/>
  </r>
  <r>
    <x v="3"/>
    <n v="1903"/>
    <x v="0"/>
    <x v="0"/>
    <x v="0"/>
    <x v="0"/>
    <n v="2048.15"/>
  </r>
  <r>
    <x v="3"/>
    <n v="1903"/>
    <x v="0"/>
    <x v="0"/>
    <x v="0"/>
    <x v="0"/>
    <n v="-479.56"/>
  </r>
  <r>
    <x v="3"/>
    <n v="1903"/>
    <x v="0"/>
    <x v="0"/>
    <x v="0"/>
    <x v="0"/>
    <n v="1642.26"/>
  </r>
  <r>
    <x v="3"/>
    <n v="1903"/>
    <x v="0"/>
    <x v="0"/>
    <x v="0"/>
    <x v="0"/>
    <n v="-59.75"/>
  </r>
  <r>
    <x v="3"/>
    <n v="1903"/>
    <x v="1"/>
    <x v="0"/>
    <x v="0"/>
    <x v="0"/>
    <n v="20062.8"/>
  </r>
  <r>
    <x v="3"/>
    <n v="1903"/>
    <x v="1"/>
    <x v="0"/>
    <x v="0"/>
    <x v="0"/>
    <n v="839.39"/>
  </r>
  <r>
    <x v="3"/>
    <n v="1903"/>
    <x v="1"/>
    <x v="0"/>
    <x v="0"/>
    <x v="0"/>
    <n v="146.66999999999999"/>
  </r>
  <r>
    <x v="3"/>
    <n v="1903"/>
    <x v="1"/>
    <x v="0"/>
    <x v="0"/>
    <x v="0"/>
    <n v="251.5"/>
  </r>
  <r>
    <x v="3"/>
    <n v="1903"/>
    <x v="1"/>
    <x v="0"/>
    <x v="0"/>
    <x v="0"/>
    <n v="1717.47"/>
  </r>
  <r>
    <x v="3"/>
    <n v="1903"/>
    <x v="1"/>
    <x v="0"/>
    <x v="0"/>
    <x v="0"/>
    <n v="1202.6099999999999"/>
  </r>
  <r>
    <x v="3"/>
    <n v="1903"/>
    <x v="1"/>
    <x v="0"/>
    <x v="0"/>
    <x v="0"/>
    <n v="20623.009999999998"/>
  </r>
  <r>
    <x v="3"/>
    <n v="1903"/>
    <x v="1"/>
    <x v="0"/>
    <x v="0"/>
    <x v="0"/>
    <n v="20590.21"/>
  </r>
  <r>
    <x v="3"/>
    <n v="1903"/>
    <x v="1"/>
    <x v="0"/>
    <x v="0"/>
    <x v="0"/>
    <n v="704.78"/>
  </r>
  <r>
    <x v="3"/>
    <n v="1903"/>
    <x v="1"/>
    <x v="0"/>
    <x v="0"/>
    <x v="0"/>
    <n v="10579.04"/>
  </r>
  <r>
    <x v="3"/>
    <n v="1903"/>
    <x v="1"/>
    <x v="0"/>
    <x v="0"/>
    <x v="0"/>
    <n v="1246.94"/>
  </r>
  <r>
    <x v="3"/>
    <n v="1903"/>
    <x v="1"/>
    <x v="0"/>
    <x v="0"/>
    <x v="0"/>
    <n v="800.34"/>
  </r>
  <r>
    <x v="3"/>
    <n v="1903"/>
    <x v="1"/>
    <x v="0"/>
    <x v="0"/>
    <x v="0"/>
    <n v="19173.099999999999"/>
  </r>
  <r>
    <x v="3"/>
    <n v="1903"/>
    <x v="1"/>
    <x v="0"/>
    <x v="0"/>
    <x v="0"/>
    <n v="731.74"/>
  </r>
  <r>
    <x v="3"/>
    <n v="1903"/>
    <x v="1"/>
    <x v="0"/>
    <x v="0"/>
    <x v="0"/>
    <n v="705.49"/>
  </r>
  <r>
    <x v="3"/>
    <n v="1903"/>
    <x v="1"/>
    <x v="0"/>
    <x v="0"/>
    <x v="0"/>
    <n v="884.24"/>
  </r>
  <r>
    <x v="3"/>
    <n v="1903"/>
    <x v="1"/>
    <x v="0"/>
    <x v="0"/>
    <x v="0"/>
    <n v="20541.04"/>
  </r>
  <r>
    <x v="3"/>
    <n v="1903"/>
    <x v="1"/>
    <x v="0"/>
    <x v="0"/>
    <x v="0"/>
    <n v="758.7"/>
  </r>
  <r>
    <x v="3"/>
    <n v="1903"/>
    <x v="1"/>
    <x v="0"/>
    <x v="0"/>
    <x v="0"/>
    <n v="960.01"/>
  </r>
  <r>
    <x v="3"/>
    <n v="1903"/>
    <x v="1"/>
    <x v="0"/>
    <x v="0"/>
    <x v="0"/>
    <n v="2975.3"/>
  </r>
  <r>
    <x v="3"/>
    <n v="1903"/>
    <x v="1"/>
    <x v="0"/>
    <x v="0"/>
    <x v="0"/>
    <n v="730.13"/>
  </r>
  <r>
    <x v="3"/>
    <n v="1903"/>
    <x v="1"/>
    <x v="0"/>
    <x v="0"/>
    <x v="0"/>
    <n v="486.08"/>
  </r>
  <r>
    <x v="3"/>
    <n v="1903"/>
    <x v="1"/>
    <x v="0"/>
    <x v="0"/>
    <x v="0"/>
    <n v="1116.25"/>
  </r>
  <r>
    <x v="3"/>
    <n v="1903"/>
    <x v="1"/>
    <x v="0"/>
    <x v="0"/>
    <x v="0"/>
    <n v="20509.28"/>
  </r>
  <r>
    <x v="3"/>
    <n v="1903"/>
    <x v="1"/>
    <x v="0"/>
    <x v="0"/>
    <x v="0"/>
    <n v="1170.5899999999999"/>
  </r>
  <r>
    <x v="3"/>
    <n v="1903"/>
    <x v="1"/>
    <x v="0"/>
    <x v="0"/>
    <x v="0"/>
    <n v="628.82000000000005"/>
  </r>
  <r>
    <x v="3"/>
    <n v="1903"/>
    <x v="1"/>
    <x v="0"/>
    <x v="0"/>
    <x v="0"/>
    <n v="2479.0500000000002"/>
  </r>
  <r>
    <x v="3"/>
    <n v="1903"/>
    <x v="1"/>
    <x v="0"/>
    <x v="0"/>
    <x v="0"/>
    <n v="19179.34"/>
  </r>
  <r>
    <x v="3"/>
    <n v="1903"/>
    <x v="1"/>
    <x v="0"/>
    <x v="0"/>
    <x v="0"/>
    <n v="743.43"/>
  </r>
  <r>
    <x v="3"/>
    <n v="1903"/>
    <x v="1"/>
    <x v="0"/>
    <x v="0"/>
    <x v="0"/>
    <n v="750.4"/>
  </r>
  <r>
    <x v="3"/>
    <n v="1903"/>
    <x v="1"/>
    <x v="0"/>
    <x v="0"/>
    <x v="0"/>
    <n v="24171.43"/>
  </r>
  <r>
    <x v="3"/>
    <n v="1903"/>
    <x v="1"/>
    <x v="0"/>
    <x v="0"/>
    <x v="0"/>
    <n v="22701.64"/>
  </r>
  <r>
    <x v="3"/>
    <n v="1903"/>
    <x v="1"/>
    <x v="0"/>
    <x v="0"/>
    <x v="0"/>
    <n v="19079.23"/>
  </r>
  <r>
    <x v="3"/>
    <n v="1903"/>
    <x v="1"/>
    <x v="0"/>
    <x v="0"/>
    <x v="0"/>
    <n v="879.93"/>
  </r>
  <r>
    <x v="3"/>
    <n v="1903"/>
    <x v="1"/>
    <x v="0"/>
    <x v="0"/>
    <x v="0"/>
    <n v="960.53"/>
  </r>
  <r>
    <x v="3"/>
    <n v="1903"/>
    <x v="1"/>
    <x v="0"/>
    <x v="0"/>
    <x v="0"/>
    <n v="736.98"/>
  </r>
  <r>
    <x v="3"/>
    <n v="1903"/>
    <x v="1"/>
    <x v="0"/>
    <x v="0"/>
    <x v="0"/>
    <n v="970.1"/>
  </r>
  <r>
    <x v="3"/>
    <n v="1903"/>
    <x v="1"/>
    <x v="0"/>
    <x v="0"/>
    <x v="0"/>
    <n v="8676.85"/>
  </r>
  <r>
    <x v="3"/>
    <n v="1903"/>
    <x v="1"/>
    <x v="0"/>
    <x v="0"/>
    <x v="0"/>
    <n v="1880.94"/>
  </r>
  <r>
    <x v="4"/>
    <n v="1903"/>
    <x v="0"/>
    <x v="0"/>
    <x v="0"/>
    <x v="0"/>
    <n v="18.09"/>
  </r>
  <r>
    <x v="4"/>
    <n v="1903"/>
    <x v="0"/>
    <x v="0"/>
    <x v="0"/>
    <x v="0"/>
    <n v="294.5"/>
  </r>
  <r>
    <x v="4"/>
    <n v="1903"/>
    <x v="0"/>
    <x v="0"/>
    <x v="0"/>
    <x v="0"/>
    <n v="118.4"/>
  </r>
  <r>
    <x v="4"/>
    <n v="1903"/>
    <x v="0"/>
    <x v="0"/>
    <x v="0"/>
    <x v="0"/>
    <n v="944.82"/>
  </r>
  <r>
    <x v="4"/>
    <n v="1903"/>
    <x v="0"/>
    <x v="0"/>
    <x v="0"/>
    <x v="0"/>
    <n v="18.079999999999998"/>
  </r>
  <r>
    <x v="4"/>
    <n v="1903"/>
    <x v="0"/>
    <x v="0"/>
    <x v="0"/>
    <x v="0"/>
    <n v="18.079999999999998"/>
  </r>
  <r>
    <x v="4"/>
    <n v="1903"/>
    <x v="0"/>
    <x v="0"/>
    <x v="0"/>
    <x v="0"/>
    <n v="567.49"/>
  </r>
  <r>
    <x v="4"/>
    <n v="1903"/>
    <x v="0"/>
    <x v="0"/>
    <x v="0"/>
    <x v="0"/>
    <n v="469.75"/>
  </r>
  <r>
    <x v="4"/>
    <n v="1903"/>
    <x v="0"/>
    <x v="0"/>
    <x v="0"/>
    <x v="0"/>
    <n v="18.079999999999998"/>
  </r>
  <r>
    <x v="4"/>
    <n v="1903"/>
    <x v="0"/>
    <x v="0"/>
    <x v="0"/>
    <x v="0"/>
    <n v="60.94"/>
  </r>
  <r>
    <x v="4"/>
    <n v="1903"/>
    <x v="0"/>
    <x v="0"/>
    <x v="0"/>
    <x v="0"/>
    <n v="469.74"/>
  </r>
  <r>
    <x v="4"/>
    <n v="1903"/>
    <x v="0"/>
    <x v="0"/>
    <x v="0"/>
    <x v="0"/>
    <n v="543.76"/>
  </r>
  <r>
    <x v="4"/>
    <n v="1903"/>
    <x v="0"/>
    <x v="0"/>
    <x v="0"/>
    <x v="0"/>
    <n v="509.51"/>
  </r>
  <r>
    <x v="4"/>
    <n v="1903"/>
    <x v="0"/>
    <x v="0"/>
    <x v="0"/>
    <x v="0"/>
    <n v="18.09"/>
  </r>
  <r>
    <x v="4"/>
    <n v="1903"/>
    <x v="0"/>
    <x v="0"/>
    <x v="0"/>
    <x v="0"/>
    <n v="1158.6099999999999"/>
  </r>
  <r>
    <x v="4"/>
    <n v="1903"/>
    <x v="0"/>
    <x v="0"/>
    <x v="0"/>
    <x v="0"/>
    <n v="-357.56"/>
  </r>
  <r>
    <x v="4"/>
    <n v="1903"/>
    <x v="0"/>
    <x v="0"/>
    <x v="0"/>
    <x v="1"/>
    <n v="-140.96"/>
  </r>
  <r>
    <x v="4"/>
    <n v="1903"/>
    <x v="0"/>
    <x v="0"/>
    <x v="0"/>
    <x v="1"/>
    <n v="140.96"/>
  </r>
  <r>
    <x v="4"/>
    <n v="1903"/>
    <x v="0"/>
    <x v="0"/>
    <x v="0"/>
    <x v="0"/>
    <n v="486.96"/>
  </r>
  <r>
    <x v="4"/>
    <n v="1903"/>
    <x v="0"/>
    <x v="0"/>
    <x v="0"/>
    <x v="0"/>
    <n v="-1046.79"/>
  </r>
  <r>
    <x v="4"/>
    <n v="1903"/>
    <x v="0"/>
    <x v="0"/>
    <x v="0"/>
    <x v="0"/>
    <n v="15.5"/>
  </r>
  <r>
    <x v="4"/>
    <n v="1903"/>
    <x v="0"/>
    <x v="0"/>
    <x v="0"/>
    <x v="0"/>
    <n v="61.87"/>
  </r>
  <r>
    <x v="4"/>
    <n v="1903"/>
    <x v="0"/>
    <x v="0"/>
    <x v="0"/>
    <x v="0"/>
    <n v="18.09"/>
  </r>
  <r>
    <x v="4"/>
    <n v="1903"/>
    <x v="0"/>
    <x v="0"/>
    <x v="0"/>
    <x v="0"/>
    <n v="292.73"/>
  </r>
  <r>
    <x v="4"/>
    <n v="1903"/>
    <x v="1"/>
    <x v="0"/>
    <x v="0"/>
    <x v="0"/>
    <n v="1115.02"/>
  </r>
  <r>
    <x v="4"/>
    <n v="1903"/>
    <x v="1"/>
    <x v="0"/>
    <x v="0"/>
    <x v="0"/>
    <n v="1424.83"/>
  </r>
  <r>
    <x v="4"/>
    <n v="1903"/>
    <x v="1"/>
    <x v="0"/>
    <x v="0"/>
    <x v="0"/>
    <n v="353.09"/>
  </r>
  <r>
    <x v="4"/>
    <n v="1903"/>
    <x v="1"/>
    <x v="0"/>
    <x v="0"/>
    <x v="0"/>
    <n v="1005"/>
  </r>
  <r>
    <x v="4"/>
    <n v="1903"/>
    <x v="1"/>
    <x v="0"/>
    <x v="0"/>
    <x v="0"/>
    <n v="427.42"/>
  </r>
  <r>
    <x v="4"/>
    <n v="1903"/>
    <x v="1"/>
    <x v="0"/>
    <x v="0"/>
    <x v="0"/>
    <n v="854.51"/>
  </r>
  <r>
    <x v="4"/>
    <n v="1903"/>
    <x v="1"/>
    <x v="0"/>
    <x v="0"/>
    <x v="0"/>
    <n v="37.36"/>
  </r>
  <r>
    <x v="4"/>
    <n v="1903"/>
    <x v="1"/>
    <x v="0"/>
    <x v="0"/>
    <x v="0"/>
    <n v="37.74"/>
  </r>
  <r>
    <x v="4"/>
    <n v="1903"/>
    <x v="1"/>
    <x v="0"/>
    <x v="0"/>
    <x v="0"/>
    <n v="2611.9899999999998"/>
  </r>
  <r>
    <x v="4"/>
    <n v="1903"/>
    <x v="1"/>
    <x v="0"/>
    <x v="0"/>
    <x v="0"/>
    <n v="37.4"/>
  </r>
  <r>
    <x v="4"/>
    <n v="1903"/>
    <x v="1"/>
    <x v="0"/>
    <x v="0"/>
    <x v="0"/>
    <n v="2044.59"/>
  </r>
  <r>
    <x v="4"/>
    <n v="1903"/>
    <x v="1"/>
    <x v="0"/>
    <x v="0"/>
    <x v="0"/>
    <n v="2132.56"/>
  </r>
  <r>
    <x v="4"/>
    <n v="1903"/>
    <x v="1"/>
    <x v="0"/>
    <x v="0"/>
    <x v="0"/>
    <n v="37.74"/>
  </r>
  <r>
    <x v="4"/>
    <n v="1903"/>
    <x v="1"/>
    <x v="0"/>
    <x v="0"/>
    <x v="0"/>
    <n v="37.74"/>
  </r>
  <r>
    <x v="4"/>
    <n v="1903"/>
    <x v="1"/>
    <x v="0"/>
    <x v="0"/>
    <x v="0"/>
    <n v="1378.05"/>
  </r>
  <r>
    <x v="4"/>
    <n v="1903"/>
    <x v="1"/>
    <x v="0"/>
    <x v="0"/>
    <x v="0"/>
    <n v="37.74"/>
  </r>
  <r>
    <x v="4"/>
    <n v="1903"/>
    <x v="1"/>
    <x v="0"/>
    <x v="0"/>
    <x v="0"/>
    <n v="37.74"/>
  </r>
  <r>
    <x v="4"/>
    <n v="1903"/>
    <x v="1"/>
    <x v="0"/>
    <x v="0"/>
    <x v="0"/>
    <n v="37.89"/>
  </r>
  <r>
    <x v="4"/>
    <n v="1903"/>
    <x v="1"/>
    <x v="0"/>
    <x v="0"/>
    <x v="0"/>
    <n v="395.75"/>
  </r>
  <r>
    <x v="4"/>
    <n v="1903"/>
    <x v="1"/>
    <x v="0"/>
    <x v="0"/>
    <x v="0"/>
    <n v="1137.75"/>
  </r>
  <r>
    <x v="4"/>
    <n v="1903"/>
    <x v="1"/>
    <x v="0"/>
    <x v="0"/>
    <x v="0"/>
    <n v="1322.26"/>
  </r>
  <r>
    <x v="4"/>
    <n v="1903"/>
    <x v="1"/>
    <x v="0"/>
    <x v="0"/>
    <x v="0"/>
    <n v="994.16"/>
  </r>
  <r>
    <x v="4"/>
    <n v="1903"/>
    <x v="1"/>
    <x v="0"/>
    <x v="0"/>
    <x v="0"/>
    <n v="11.8"/>
  </r>
  <r>
    <x v="4"/>
    <n v="1903"/>
    <x v="1"/>
    <x v="0"/>
    <x v="0"/>
    <x v="0"/>
    <n v="1424.81"/>
  </r>
  <r>
    <x v="5"/>
    <n v="1903"/>
    <x v="0"/>
    <x v="0"/>
    <x v="0"/>
    <x v="0"/>
    <n v="-309.88"/>
  </r>
  <r>
    <x v="5"/>
    <n v="1903"/>
    <x v="0"/>
    <x v="0"/>
    <x v="0"/>
    <x v="0"/>
    <n v="-29.93"/>
  </r>
  <r>
    <x v="5"/>
    <n v="1903"/>
    <x v="0"/>
    <x v="0"/>
    <x v="0"/>
    <x v="0"/>
    <n v="302.23"/>
  </r>
  <r>
    <x v="5"/>
    <n v="1903"/>
    <x v="0"/>
    <x v="0"/>
    <x v="0"/>
    <x v="0"/>
    <n v="60.97"/>
  </r>
  <r>
    <x v="5"/>
    <n v="1903"/>
    <x v="0"/>
    <x v="0"/>
    <x v="0"/>
    <x v="0"/>
    <n v="64.87"/>
  </r>
  <r>
    <x v="5"/>
    <n v="1903"/>
    <x v="0"/>
    <x v="0"/>
    <x v="0"/>
    <x v="0"/>
    <n v="-25.27"/>
  </r>
  <r>
    <x v="5"/>
    <n v="1903"/>
    <x v="0"/>
    <x v="0"/>
    <x v="0"/>
    <x v="0"/>
    <n v="-22.32"/>
  </r>
  <r>
    <x v="5"/>
    <n v="1903"/>
    <x v="0"/>
    <x v="0"/>
    <x v="0"/>
    <x v="0"/>
    <n v="1869.71"/>
  </r>
  <r>
    <x v="5"/>
    <n v="1903"/>
    <x v="0"/>
    <x v="0"/>
    <x v="0"/>
    <x v="0"/>
    <n v="323.5"/>
  </r>
  <r>
    <x v="5"/>
    <n v="1903"/>
    <x v="0"/>
    <x v="0"/>
    <x v="0"/>
    <x v="0"/>
    <n v="22.32"/>
  </r>
  <r>
    <x v="5"/>
    <n v="1903"/>
    <x v="0"/>
    <x v="0"/>
    <x v="0"/>
    <x v="0"/>
    <n v="157.84"/>
  </r>
  <r>
    <x v="5"/>
    <n v="1903"/>
    <x v="0"/>
    <x v="0"/>
    <x v="0"/>
    <x v="0"/>
    <n v="414.59"/>
  </r>
  <r>
    <x v="5"/>
    <n v="1903"/>
    <x v="0"/>
    <x v="0"/>
    <x v="0"/>
    <x v="0"/>
    <n v="290.01"/>
  </r>
  <r>
    <x v="5"/>
    <n v="1903"/>
    <x v="0"/>
    <x v="0"/>
    <x v="0"/>
    <x v="0"/>
    <n v="278.16000000000003"/>
  </r>
  <r>
    <x v="5"/>
    <n v="1903"/>
    <x v="0"/>
    <x v="0"/>
    <x v="0"/>
    <x v="0"/>
    <n v="112.6"/>
  </r>
  <r>
    <x v="5"/>
    <n v="1903"/>
    <x v="0"/>
    <x v="0"/>
    <x v="0"/>
    <x v="0"/>
    <n v="158.41"/>
  </r>
  <r>
    <x v="5"/>
    <n v="1903"/>
    <x v="0"/>
    <x v="0"/>
    <x v="0"/>
    <x v="0"/>
    <n v="14.83"/>
  </r>
  <r>
    <x v="5"/>
    <n v="1903"/>
    <x v="0"/>
    <x v="0"/>
    <x v="0"/>
    <x v="0"/>
    <n v="270.07"/>
  </r>
  <r>
    <x v="5"/>
    <n v="1903"/>
    <x v="0"/>
    <x v="0"/>
    <x v="0"/>
    <x v="0"/>
    <n v="302.23"/>
  </r>
  <r>
    <x v="5"/>
    <n v="1903"/>
    <x v="0"/>
    <x v="0"/>
    <x v="0"/>
    <x v="0"/>
    <n v="15.38"/>
  </r>
  <r>
    <x v="5"/>
    <n v="1903"/>
    <x v="0"/>
    <x v="0"/>
    <x v="0"/>
    <x v="0"/>
    <n v="1.47"/>
  </r>
  <r>
    <x v="5"/>
    <n v="1903"/>
    <x v="1"/>
    <x v="0"/>
    <x v="0"/>
    <x v="0"/>
    <n v="2922.9"/>
  </r>
  <r>
    <x v="5"/>
    <n v="1903"/>
    <x v="1"/>
    <x v="0"/>
    <x v="0"/>
    <x v="0"/>
    <n v="2138.87"/>
  </r>
  <r>
    <x v="5"/>
    <n v="1903"/>
    <x v="1"/>
    <x v="0"/>
    <x v="0"/>
    <x v="0"/>
    <n v="2014.3"/>
  </r>
  <r>
    <x v="5"/>
    <n v="1903"/>
    <x v="1"/>
    <x v="0"/>
    <x v="0"/>
    <x v="0"/>
    <n v="3114.3"/>
  </r>
  <r>
    <x v="5"/>
    <n v="1903"/>
    <x v="1"/>
    <x v="0"/>
    <x v="0"/>
    <x v="0"/>
    <n v="1643.93"/>
  </r>
  <r>
    <x v="5"/>
    <n v="1903"/>
    <x v="1"/>
    <x v="0"/>
    <x v="0"/>
    <x v="0"/>
    <n v="811.18"/>
  </r>
  <r>
    <x v="5"/>
    <n v="1903"/>
    <x v="1"/>
    <x v="0"/>
    <x v="0"/>
    <x v="0"/>
    <n v="3884.1"/>
  </r>
  <r>
    <x v="5"/>
    <n v="1903"/>
    <x v="1"/>
    <x v="0"/>
    <x v="0"/>
    <x v="0"/>
    <n v="1734.35"/>
  </r>
  <r>
    <x v="5"/>
    <n v="1903"/>
    <x v="1"/>
    <x v="0"/>
    <x v="0"/>
    <x v="0"/>
    <n v="511.01"/>
  </r>
  <r>
    <x v="5"/>
    <n v="1903"/>
    <x v="1"/>
    <x v="0"/>
    <x v="0"/>
    <x v="0"/>
    <n v="1690.26"/>
  </r>
  <r>
    <x v="5"/>
    <n v="1903"/>
    <x v="1"/>
    <x v="0"/>
    <x v="0"/>
    <x v="0"/>
    <n v="3076.94"/>
  </r>
  <r>
    <x v="5"/>
    <n v="1903"/>
    <x v="1"/>
    <x v="0"/>
    <x v="0"/>
    <x v="0"/>
    <n v="1289.48"/>
  </r>
  <r>
    <x v="5"/>
    <n v="1903"/>
    <x v="1"/>
    <x v="0"/>
    <x v="0"/>
    <x v="0"/>
    <n v="1.47"/>
  </r>
  <r>
    <x v="5"/>
    <n v="1903"/>
    <x v="1"/>
    <x v="0"/>
    <x v="0"/>
    <x v="0"/>
    <n v="386.29"/>
  </r>
  <r>
    <x v="5"/>
    <n v="1903"/>
    <x v="1"/>
    <x v="0"/>
    <x v="0"/>
    <x v="0"/>
    <n v="411.62"/>
  </r>
  <r>
    <x v="5"/>
    <n v="1903"/>
    <x v="1"/>
    <x v="0"/>
    <x v="0"/>
    <x v="0"/>
    <n v="1162.01"/>
  </r>
  <r>
    <x v="5"/>
    <n v="1903"/>
    <x v="1"/>
    <x v="0"/>
    <x v="0"/>
    <x v="0"/>
    <n v="-11.91"/>
  </r>
  <r>
    <x v="5"/>
    <n v="1903"/>
    <x v="1"/>
    <x v="0"/>
    <x v="0"/>
    <x v="0"/>
    <n v="570.59"/>
  </r>
  <r>
    <x v="5"/>
    <n v="1903"/>
    <x v="1"/>
    <x v="0"/>
    <x v="0"/>
    <x v="0"/>
    <n v="2074.02"/>
  </r>
  <r>
    <x v="5"/>
    <n v="1903"/>
    <x v="1"/>
    <x v="0"/>
    <x v="0"/>
    <x v="0"/>
    <n v="-68.290000000000006"/>
  </r>
  <r>
    <x v="5"/>
    <n v="1903"/>
    <x v="1"/>
    <x v="0"/>
    <x v="0"/>
    <x v="0"/>
    <n v="414.58"/>
  </r>
  <r>
    <x v="5"/>
    <n v="1903"/>
    <x v="1"/>
    <x v="0"/>
    <x v="0"/>
    <x v="1"/>
    <n v="341"/>
  </r>
  <r>
    <x v="5"/>
    <n v="1903"/>
    <x v="1"/>
    <x v="0"/>
    <x v="0"/>
    <x v="0"/>
    <n v="393.97"/>
  </r>
  <r>
    <x v="5"/>
    <n v="1903"/>
    <x v="1"/>
    <x v="0"/>
    <x v="0"/>
    <x v="0"/>
    <n v="393.71"/>
  </r>
  <r>
    <x v="5"/>
    <n v="1903"/>
    <x v="1"/>
    <x v="0"/>
    <x v="0"/>
    <x v="0"/>
    <n v="385.45"/>
  </r>
  <r>
    <x v="5"/>
    <n v="1903"/>
    <x v="1"/>
    <x v="0"/>
    <x v="0"/>
    <x v="0"/>
    <n v="1496.83"/>
  </r>
  <r>
    <x v="5"/>
    <n v="1903"/>
    <x v="1"/>
    <x v="0"/>
    <x v="0"/>
    <x v="0"/>
    <n v="386.28"/>
  </r>
  <r>
    <x v="5"/>
    <n v="1903"/>
    <x v="1"/>
    <x v="0"/>
    <x v="0"/>
    <x v="0"/>
    <n v="386.29"/>
  </r>
  <r>
    <x v="5"/>
    <n v="1903"/>
    <x v="1"/>
    <x v="0"/>
    <x v="0"/>
    <x v="0"/>
    <n v="452.53"/>
  </r>
  <r>
    <x v="5"/>
    <n v="1903"/>
    <x v="1"/>
    <x v="0"/>
    <x v="0"/>
    <x v="0"/>
    <n v="1677.63"/>
  </r>
  <r>
    <x v="5"/>
    <n v="1903"/>
    <x v="1"/>
    <x v="0"/>
    <x v="0"/>
    <x v="0"/>
    <n v="341"/>
  </r>
  <r>
    <x v="5"/>
    <n v="1903"/>
    <x v="1"/>
    <x v="0"/>
    <x v="0"/>
    <x v="0"/>
    <n v="2900.77"/>
  </r>
  <r>
    <x v="6"/>
    <n v="1903"/>
    <x v="0"/>
    <x v="0"/>
    <x v="0"/>
    <x v="0"/>
    <n v="19.41"/>
  </r>
  <r>
    <x v="6"/>
    <n v="1903"/>
    <x v="0"/>
    <x v="0"/>
    <x v="0"/>
    <x v="0"/>
    <n v="19.45"/>
  </r>
  <r>
    <x v="6"/>
    <n v="1903"/>
    <x v="0"/>
    <x v="0"/>
    <x v="0"/>
    <x v="0"/>
    <n v="19.45"/>
  </r>
  <r>
    <x v="6"/>
    <n v="1903"/>
    <x v="0"/>
    <x v="0"/>
    <x v="0"/>
    <x v="0"/>
    <n v="282.45999999999998"/>
  </r>
  <r>
    <x v="6"/>
    <n v="1903"/>
    <x v="0"/>
    <x v="0"/>
    <x v="0"/>
    <x v="0"/>
    <n v="816.89"/>
  </r>
  <r>
    <x v="6"/>
    <n v="1903"/>
    <x v="0"/>
    <x v="0"/>
    <x v="0"/>
    <x v="0"/>
    <n v="274.44"/>
  </r>
  <r>
    <x v="6"/>
    <n v="1903"/>
    <x v="0"/>
    <x v="0"/>
    <x v="0"/>
    <x v="0"/>
    <n v="1213.1199999999999"/>
  </r>
  <r>
    <x v="6"/>
    <n v="1903"/>
    <x v="0"/>
    <x v="0"/>
    <x v="0"/>
    <x v="0"/>
    <n v="0.02"/>
  </r>
  <r>
    <x v="6"/>
    <n v="1903"/>
    <x v="0"/>
    <x v="0"/>
    <x v="0"/>
    <x v="0"/>
    <n v="121.19"/>
  </r>
  <r>
    <x v="6"/>
    <n v="1903"/>
    <x v="0"/>
    <x v="0"/>
    <x v="0"/>
    <x v="0"/>
    <n v="122.32"/>
  </r>
  <r>
    <x v="6"/>
    <n v="1903"/>
    <x v="0"/>
    <x v="0"/>
    <x v="0"/>
    <x v="0"/>
    <n v="121.2"/>
  </r>
  <r>
    <x v="6"/>
    <n v="1903"/>
    <x v="0"/>
    <x v="0"/>
    <x v="0"/>
    <x v="0"/>
    <n v="20.23"/>
  </r>
  <r>
    <x v="6"/>
    <n v="1903"/>
    <x v="0"/>
    <x v="0"/>
    <x v="0"/>
    <x v="0"/>
    <n v="31"/>
  </r>
  <r>
    <x v="6"/>
    <n v="1903"/>
    <x v="0"/>
    <x v="0"/>
    <x v="0"/>
    <x v="0"/>
    <n v="225.06"/>
  </r>
  <r>
    <x v="6"/>
    <n v="1903"/>
    <x v="0"/>
    <x v="0"/>
    <x v="0"/>
    <x v="1"/>
    <n v="111.6"/>
  </r>
  <r>
    <x v="6"/>
    <n v="1903"/>
    <x v="0"/>
    <x v="0"/>
    <x v="0"/>
    <x v="0"/>
    <n v="274.42"/>
  </r>
  <r>
    <x v="6"/>
    <n v="1903"/>
    <x v="0"/>
    <x v="0"/>
    <x v="0"/>
    <x v="0"/>
    <n v="61.77"/>
  </r>
  <r>
    <x v="6"/>
    <n v="1903"/>
    <x v="0"/>
    <x v="0"/>
    <x v="0"/>
    <x v="0"/>
    <n v="232.5"/>
  </r>
  <r>
    <x v="6"/>
    <n v="1903"/>
    <x v="0"/>
    <x v="0"/>
    <x v="0"/>
    <x v="1"/>
    <n v="15.5"/>
  </r>
  <r>
    <x v="6"/>
    <n v="1903"/>
    <x v="0"/>
    <x v="0"/>
    <x v="0"/>
    <x v="0"/>
    <n v="279.79000000000002"/>
  </r>
  <r>
    <x v="6"/>
    <n v="1903"/>
    <x v="0"/>
    <x v="0"/>
    <x v="0"/>
    <x v="0"/>
    <n v="334.76"/>
  </r>
  <r>
    <x v="6"/>
    <n v="1903"/>
    <x v="0"/>
    <x v="0"/>
    <x v="0"/>
    <x v="0"/>
    <n v="31"/>
  </r>
  <r>
    <x v="6"/>
    <n v="1903"/>
    <x v="0"/>
    <x v="0"/>
    <x v="0"/>
    <x v="0"/>
    <n v="135.82"/>
  </r>
  <r>
    <x v="6"/>
    <n v="1903"/>
    <x v="0"/>
    <x v="0"/>
    <x v="0"/>
    <x v="0"/>
    <n v="19.670000000000002"/>
  </r>
  <r>
    <x v="6"/>
    <n v="1903"/>
    <x v="0"/>
    <x v="0"/>
    <x v="0"/>
    <x v="0"/>
    <n v="21.54"/>
  </r>
  <r>
    <x v="6"/>
    <n v="1903"/>
    <x v="0"/>
    <x v="0"/>
    <x v="0"/>
    <x v="1"/>
    <n v="15.5"/>
  </r>
  <r>
    <x v="6"/>
    <n v="1903"/>
    <x v="0"/>
    <x v="0"/>
    <x v="0"/>
    <x v="0"/>
    <n v="211.87"/>
  </r>
  <r>
    <x v="6"/>
    <n v="1903"/>
    <x v="0"/>
    <x v="0"/>
    <x v="0"/>
    <x v="0"/>
    <n v="344.49"/>
  </r>
  <r>
    <x v="6"/>
    <n v="1903"/>
    <x v="1"/>
    <x v="0"/>
    <x v="0"/>
    <x v="1"/>
    <n v="1227.5999999999999"/>
  </r>
  <r>
    <x v="6"/>
    <n v="1903"/>
    <x v="1"/>
    <x v="0"/>
    <x v="0"/>
    <x v="0"/>
    <n v="3197.26"/>
  </r>
  <r>
    <x v="6"/>
    <n v="1903"/>
    <x v="1"/>
    <x v="0"/>
    <x v="0"/>
    <x v="0"/>
    <n v="3207.05"/>
  </r>
  <r>
    <x v="6"/>
    <n v="1903"/>
    <x v="1"/>
    <x v="0"/>
    <x v="0"/>
    <x v="0"/>
    <n v="172.51"/>
  </r>
  <r>
    <x v="6"/>
    <n v="1903"/>
    <x v="1"/>
    <x v="0"/>
    <x v="0"/>
    <x v="0"/>
    <n v="2918.52"/>
  </r>
  <r>
    <x v="6"/>
    <n v="1903"/>
    <x v="1"/>
    <x v="0"/>
    <x v="0"/>
    <x v="0"/>
    <n v="2509.9499999999998"/>
  </r>
  <r>
    <x v="6"/>
    <n v="1903"/>
    <x v="1"/>
    <x v="0"/>
    <x v="0"/>
    <x v="0"/>
    <n v="2828.85"/>
  </r>
  <r>
    <x v="6"/>
    <n v="1903"/>
    <x v="1"/>
    <x v="0"/>
    <x v="0"/>
    <x v="0"/>
    <n v="185.43"/>
  </r>
  <r>
    <x v="6"/>
    <n v="1903"/>
    <x v="1"/>
    <x v="0"/>
    <x v="0"/>
    <x v="0"/>
    <n v="131.04"/>
  </r>
  <r>
    <x v="6"/>
    <n v="1903"/>
    <x v="1"/>
    <x v="0"/>
    <x v="0"/>
    <x v="0"/>
    <n v="1116.44"/>
  </r>
  <r>
    <x v="6"/>
    <n v="1903"/>
    <x v="1"/>
    <x v="0"/>
    <x v="0"/>
    <x v="0"/>
    <n v="2477.36"/>
  </r>
  <r>
    <x v="6"/>
    <n v="1903"/>
    <x v="1"/>
    <x v="0"/>
    <x v="0"/>
    <x v="0"/>
    <n v="128.13"/>
  </r>
  <r>
    <x v="6"/>
    <n v="1903"/>
    <x v="1"/>
    <x v="0"/>
    <x v="0"/>
    <x v="0"/>
    <n v="403.51"/>
  </r>
  <r>
    <x v="6"/>
    <n v="1903"/>
    <x v="1"/>
    <x v="0"/>
    <x v="0"/>
    <x v="0"/>
    <n v="2230.46"/>
  </r>
  <r>
    <x v="6"/>
    <n v="1903"/>
    <x v="1"/>
    <x v="0"/>
    <x v="0"/>
    <x v="0"/>
    <n v="2744.77"/>
  </r>
  <r>
    <x v="6"/>
    <n v="1903"/>
    <x v="1"/>
    <x v="0"/>
    <x v="0"/>
    <x v="0"/>
    <n v="421.99"/>
  </r>
  <r>
    <x v="6"/>
    <n v="1903"/>
    <x v="1"/>
    <x v="0"/>
    <x v="0"/>
    <x v="0"/>
    <n v="132.4"/>
  </r>
  <r>
    <x v="6"/>
    <n v="1903"/>
    <x v="1"/>
    <x v="0"/>
    <x v="0"/>
    <x v="0"/>
    <n v="121.65"/>
  </r>
  <r>
    <x v="6"/>
    <n v="1903"/>
    <x v="1"/>
    <x v="0"/>
    <x v="0"/>
    <x v="0"/>
    <n v="2877.74"/>
  </r>
  <r>
    <x v="6"/>
    <n v="1903"/>
    <x v="1"/>
    <x v="0"/>
    <x v="0"/>
    <x v="0"/>
    <n v="2127.33"/>
  </r>
  <r>
    <x v="6"/>
    <n v="1903"/>
    <x v="1"/>
    <x v="0"/>
    <x v="0"/>
    <x v="0"/>
    <n v="129.69"/>
  </r>
  <r>
    <x v="6"/>
    <n v="1903"/>
    <x v="1"/>
    <x v="0"/>
    <x v="0"/>
    <x v="0"/>
    <n v="9.74"/>
  </r>
  <r>
    <x v="6"/>
    <n v="1903"/>
    <x v="1"/>
    <x v="0"/>
    <x v="0"/>
    <x v="1"/>
    <n v="0.93"/>
  </r>
  <r>
    <x v="6"/>
    <n v="1903"/>
    <x v="1"/>
    <x v="0"/>
    <x v="0"/>
    <x v="0"/>
    <n v="128.37"/>
  </r>
  <r>
    <x v="6"/>
    <n v="1903"/>
    <x v="1"/>
    <x v="0"/>
    <x v="0"/>
    <x v="0"/>
    <n v="2518.61"/>
  </r>
  <r>
    <x v="6"/>
    <n v="1903"/>
    <x v="1"/>
    <x v="0"/>
    <x v="0"/>
    <x v="0"/>
    <n v="120.99"/>
  </r>
  <r>
    <x v="6"/>
    <n v="1903"/>
    <x v="1"/>
    <x v="0"/>
    <x v="0"/>
    <x v="0"/>
    <n v="61.96"/>
  </r>
  <r>
    <x v="6"/>
    <n v="1903"/>
    <x v="1"/>
    <x v="0"/>
    <x v="0"/>
    <x v="0"/>
    <n v="3720.11"/>
  </r>
  <r>
    <x v="6"/>
    <n v="1903"/>
    <x v="1"/>
    <x v="0"/>
    <x v="0"/>
    <x v="0"/>
    <n v="128.13"/>
  </r>
  <r>
    <x v="6"/>
    <n v="1903"/>
    <x v="1"/>
    <x v="0"/>
    <x v="0"/>
    <x v="0"/>
    <n v="2725.1"/>
  </r>
  <r>
    <x v="6"/>
    <n v="1903"/>
    <x v="1"/>
    <x v="0"/>
    <x v="0"/>
    <x v="1"/>
    <n v="0.08"/>
  </r>
  <r>
    <x v="6"/>
    <n v="1903"/>
    <x v="1"/>
    <x v="0"/>
    <x v="0"/>
    <x v="0"/>
    <n v="3640.92"/>
  </r>
  <r>
    <x v="6"/>
    <n v="1903"/>
    <x v="1"/>
    <x v="0"/>
    <x v="0"/>
    <x v="0"/>
    <n v="3351.17"/>
  </r>
  <r>
    <x v="7"/>
    <n v="1903"/>
    <x v="0"/>
    <x v="0"/>
    <x v="0"/>
    <x v="0"/>
    <n v="431"/>
  </r>
  <r>
    <x v="7"/>
    <n v="1903"/>
    <x v="0"/>
    <x v="0"/>
    <x v="0"/>
    <x v="0"/>
    <n v="1188.3599999999999"/>
  </r>
  <r>
    <x v="7"/>
    <n v="1903"/>
    <x v="0"/>
    <x v="0"/>
    <x v="0"/>
    <x v="0"/>
    <n v="1591.91"/>
  </r>
  <r>
    <x v="7"/>
    <n v="1903"/>
    <x v="0"/>
    <x v="0"/>
    <x v="0"/>
    <x v="0"/>
    <n v="373.32"/>
  </r>
  <r>
    <x v="7"/>
    <n v="1903"/>
    <x v="0"/>
    <x v="0"/>
    <x v="0"/>
    <x v="0"/>
    <n v="1194.3599999999999"/>
  </r>
  <r>
    <x v="7"/>
    <n v="1903"/>
    <x v="0"/>
    <x v="0"/>
    <x v="0"/>
    <x v="0"/>
    <n v="513.12"/>
  </r>
  <r>
    <x v="7"/>
    <n v="1903"/>
    <x v="0"/>
    <x v="0"/>
    <x v="0"/>
    <x v="0"/>
    <n v="427.11"/>
  </r>
  <r>
    <x v="7"/>
    <n v="1903"/>
    <x v="0"/>
    <x v="0"/>
    <x v="0"/>
    <x v="0"/>
    <n v="892.84"/>
  </r>
  <r>
    <x v="7"/>
    <n v="1903"/>
    <x v="0"/>
    <x v="0"/>
    <x v="0"/>
    <x v="0"/>
    <n v="14.33"/>
  </r>
  <r>
    <x v="7"/>
    <n v="1903"/>
    <x v="0"/>
    <x v="0"/>
    <x v="0"/>
    <x v="0"/>
    <n v="2441.79"/>
  </r>
  <r>
    <x v="7"/>
    <n v="1903"/>
    <x v="0"/>
    <x v="0"/>
    <x v="0"/>
    <x v="0"/>
    <n v="557.91999999999996"/>
  </r>
  <r>
    <x v="7"/>
    <n v="1903"/>
    <x v="0"/>
    <x v="0"/>
    <x v="0"/>
    <x v="0"/>
    <n v="521.02"/>
  </r>
  <r>
    <x v="7"/>
    <n v="1903"/>
    <x v="0"/>
    <x v="0"/>
    <x v="0"/>
    <x v="0"/>
    <n v="693.63"/>
  </r>
  <r>
    <x v="7"/>
    <n v="1903"/>
    <x v="0"/>
    <x v="0"/>
    <x v="0"/>
    <x v="0"/>
    <n v="342.35"/>
  </r>
  <r>
    <x v="7"/>
    <n v="1903"/>
    <x v="0"/>
    <x v="0"/>
    <x v="0"/>
    <x v="0"/>
    <n v="504.37"/>
  </r>
  <r>
    <x v="7"/>
    <n v="1903"/>
    <x v="0"/>
    <x v="0"/>
    <x v="0"/>
    <x v="0"/>
    <n v="1102.96"/>
  </r>
  <r>
    <x v="7"/>
    <n v="1903"/>
    <x v="0"/>
    <x v="0"/>
    <x v="0"/>
    <x v="0"/>
    <n v="403.86"/>
  </r>
  <r>
    <x v="7"/>
    <n v="1903"/>
    <x v="0"/>
    <x v="0"/>
    <x v="0"/>
    <x v="0"/>
    <n v="373.91"/>
  </r>
  <r>
    <x v="7"/>
    <n v="1903"/>
    <x v="0"/>
    <x v="0"/>
    <x v="0"/>
    <x v="0"/>
    <n v="14.92"/>
  </r>
  <r>
    <x v="7"/>
    <n v="1903"/>
    <x v="0"/>
    <x v="0"/>
    <x v="0"/>
    <x v="0"/>
    <n v="389.71"/>
  </r>
  <r>
    <x v="7"/>
    <n v="1903"/>
    <x v="0"/>
    <x v="0"/>
    <x v="0"/>
    <x v="0"/>
    <n v="1265.73"/>
  </r>
  <r>
    <x v="7"/>
    <n v="1903"/>
    <x v="0"/>
    <x v="0"/>
    <x v="0"/>
    <x v="0"/>
    <n v="554.34"/>
  </r>
  <r>
    <x v="7"/>
    <n v="1903"/>
    <x v="0"/>
    <x v="0"/>
    <x v="0"/>
    <x v="0"/>
    <n v="675.79"/>
  </r>
  <r>
    <x v="7"/>
    <n v="1903"/>
    <x v="0"/>
    <x v="0"/>
    <x v="0"/>
    <x v="0"/>
    <n v="497.87"/>
  </r>
  <r>
    <x v="7"/>
    <n v="1903"/>
    <x v="0"/>
    <x v="0"/>
    <x v="0"/>
    <x v="0"/>
    <n v="306.83999999999997"/>
  </r>
  <r>
    <x v="7"/>
    <n v="1903"/>
    <x v="0"/>
    <x v="0"/>
    <x v="0"/>
    <x v="0"/>
    <n v="650.03"/>
  </r>
  <r>
    <x v="7"/>
    <n v="1903"/>
    <x v="1"/>
    <x v="0"/>
    <x v="0"/>
    <x v="0"/>
    <n v="5949.74"/>
  </r>
  <r>
    <x v="7"/>
    <n v="1903"/>
    <x v="1"/>
    <x v="0"/>
    <x v="0"/>
    <x v="0"/>
    <n v="892.8"/>
  </r>
  <r>
    <x v="7"/>
    <n v="1903"/>
    <x v="1"/>
    <x v="0"/>
    <x v="0"/>
    <x v="0"/>
    <n v="4461.71"/>
  </r>
  <r>
    <x v="7"/>
    <n v="1903"/>
    <x v="1"/>
    <x v="0"/>
    <x v="0"/>
    <x v="0"/>
    <n v="947.7"/>
  </r>
  <r>
    <x v="7"/>
    <n v="1903"/>
    <x v="1"/>
    <x v="0"/>
    <x v="0"/>
    <x v="0"/>
    <n v="6731.7"/>
  </r>
  <r>
    <x v="7"/>
    <n v="1903"/>
    <x v="1"/>
    <x v="0"/>
    <x v="0"/>
    <x v="0"/>
    <n v="666.21"/>
  </r>
  <r>
    <x v="7"/>
    <n v="1903"/>
    <x v="1"/>
    <x v="0"/>
    <x v="0"/>
    <x v="0"/>
    <n v="6666.57"/>
  </r>
  <r>
    <x v="7"/>
    <n v="1903"/>
    <x v="1"/>
    <x v="0"/>
    <x v="0"/>
    <x v="0"/>
    <n v="702.67"/>
  </r>
  <r>
    <x v="7"/>
    <n v="1903"/>
    <x v="1"/>
    <x v="0"/>
    <x v="0"/>
    <x v="0"/>
    <n v="78.48"/>
  </r>
  <r>
    <x v="7"/>
    <n v="1903"/>
    <x v="1"/>
    <x v="0"/>
    <x v="0"/>
    <x v="0"/>
    <n v="546.02"/>
  </r>
  <r>
    <x v="7"/>
    <n v="1903"/>
    <x v="1"/>
    <x v="0"/>
    <x v="0"/>
    <x v="0"/>
    <n v="569.04"/>
  </r>
  <r>
    <x v="7"/>
    <n v="1903"/>
    <x v="1"/>
    <x v="0"/>
    <x v="0"/>
    <x v="0"/>
    <n v="5359.01"/>
  </r>
  <r>
    <x v="7"/>
    <n v="1903"/>
    <x v="1"/>
    <x v="0"/>
    <x v="0"/>
    <x v="0"/>
    <n v="657.06"/>
  </r>
  <r>
    <x v="7"/>
    <n v="1903"/>
    <x v="1"/>
    <x v="0"/>
    <x v="0"/>
    <x v="0"/>
    <n v="6257.81"/>
  </r>
  <r>
    <x v="7"/>
    <n v="1903"/>
    <x v="1"/>
    <x v="0"/>
    <x v="0"/>
    <x v="0"/>
    <n v="6380.13"/>
  </r>
  <r>
    <x v="7"/>
    <n v="1903"/>
    <x v="1"/>
    <x v="0"/>
    <x v="0"/>
    <x v="0"/>
    <n v="970.1"/>
  </r>
  <r>
    <x v="7"/>
    <n v="1903"/>
    <x v="1"/>
    <x v="0"/>
    <x v="0"/>
    <x v="0"/>
    <n v="599.95000000000005"/>
  </r>
  <r>
    <x v="7"/>
    <n v="1903"/>
    <x v="1"/>
    <x v="0"/>
    <x v="0"/>
    <x v="0"/>
    <n v="6583.27"/>
  </r>
  <r>
    <x v="7"/>
    <n v="1903"/>
    <x v="1"/>
    <x v="0"/>
    <x v="0"/>
    <x v="0"/>
    <n v="585.77"/>
  </r>
  <r>
    <x v="7"/>
    <n v="1903"/>
    <x v="1"/>
    <x v="0"/>
    <x v="0"/>
    <x v="0"/>
    <n v="756.73"/>
  </r>
  <r>
    <x v="7"/>
    <n v="1903"/>
    <x v="1"/>
    <x v="0"/>
    <x v="0"/>
    <x v="0"/>
    <n v="262.98"/>
  </r>
  <r>
    <x v="7"/>
    <n v="1903"/>
    <x v="1"/>
    <x v="0"/>
    <x v="0"/>
    <x v="0"/>
    <n v="1154.99"/>
  </r>
  <r>
    <x v="7"/>
    <n v="1903"/>
    <x v="1"/>
    <x v="0"/>
    <x v="0"/>
    <x v="0"/>
    <n v="600.01"/>
  </r>
  <r>
    <x v="7"/>
    <n v="1903"/>
    <x v="1"/>
    <x v="0"/>
    <x v="0"/>
    <x v="0"/>
    <n v="6367.15"/>
  </r>
  <r>
    <x v="7"/>
    <n v="1903"/>
    <x v="1"/>
    <x v="0"/>
    <x v="0"/>
    <x v="0"/>
    <n v="344.43"/>
  </r>
  <r>
    <x v="7"/>
    <n v="1903"/>
    <x v="1"/>
    <x v="0"/>
    <x v="0"/>
    <x v="0"/>
    <n v="186.25"/>
  </r>
  <r>
    <x v="7"/>
    <n v="1903"/>
    <x v="1"/>
    <x v="0"/>
    <x v="0"/>
    <x v="0"/>
    <n v="0.01"/>
  </r>
  <r>
    <x v="7"/>
    <n v="1903"/>
    <x v="1"/>
    <x v="0"/>
    <x v="0"/>
    <x v="0"/>
    <n v="6491.18"/>
  </r>
  <r>
    <x v="7"/>
    <n v="1903"/>
    <x v="1"/>
    <x v="0"/>
    <x v="0"/>
    <x v="0"/>
    <n v="7256.3"/>
  </r>
  <r>
    <x v="7"/>
    <n v="1903"/>
    <x v="1"/>
    <x v="0"/>
    <x v="0"/>
    <x v="0"/>
    <n v="133.22"/>
  </r>
  <r>
    <x v="7"/>
    <n v="1903"/>
    <x v="1"/>
    <x v="0"/>
    <x v="0"/>
    <x v="0"/>
    <n v="1131.8399999999999"/>
  </r>
  <r>
    <x v="7"/>
    <n v="1903"/>
    <x v="1"/>
    <x v="0"/>
    <x v="0"/>
    <x v="0"/>
    <n v="600.02"/>
  </r>
  <r>
    <x v="7"/>
    <n v="1903"/>
    <x v="1"/>
    <x v="0"/>
    <x v="0"/>
    <x v="0"/>
    <n v="548.29"/>
  </r>
  <r>
    <x v="7"/>
    <n v="1903"/>
    <x v="1"/>
    <x v="0"/>
    <x v="0"/>
    <x v="0"/>
    <n v="569.66"/>
  </r>
  <r>
    <x v="7"/>
    <n v="1903"/>
    <x v="1"/>
    <x v="0"/>
    <x v="0"/>
    <x v="0"/>
    <n v="78.48"/>
  </r>
  <r>
    <x v="7"/>
    <n v="1903"/>
    <x v="1"/>
    <x v="0"/>
    <x v="0"/>
    <x v="0"/>
    <n v="631.30999999999995"/>
  </r>
  <r>
    <x v="7"/>
    <n v="1903"/>
    <x v="1"/>
    <x v="0"/>
    <x v="0"/>
    <x v="0"/>
    <n v="6106.42"/>
  </r>
  <r>
    <x v="8"/>
    <n v="1903"/>
    <x v="0"/>
    <x v="0"/>
    <x v="0"/>
    <x v="0"/>
    <n v="6686.6"/>
  </r>
  <r>
    <x v="8"/>
    <n v="1903"/>
    <x v="0"/>
    <x v="0"/>
    <x v="0"/>
    <x v="0"/>
    <n v="5634.87"/>
  </r>
  <r>
    <x v="8"/>
    <n v="1903"/>
    <x v="0"/>
    <x v="0"/>
    <x v="0"/>
    <x v="0"/>
    <n v="1242.1300000000001"/>
  </r>
  <r>
    <x v="8"/>
    <n v="1903"/>
    <x v="0"/>
    <x v="0"/>
    <x v="0"/>
    <x v="0"/>
    <n v="15.58"/>
  </r>
  <r>
    <x v="8"/>
    <n v="1903"/>
    <x v="0"/>
    <x v="0"/>
    <x v="0"/>
    <x v="1"/>
    <n v="155"/>
  </r>
  <r>
    <x v="8"/>
    <n v="1903"/>
    <x v="0"/>
    <x v="0"/>
    <x v="0"/>
    <x v="0"/>
    <n v="5796.03"/>
  </r>
  <r>
    <x v="8"/>
    <n v="1903"/>
    <x v="0"/>
    <x v="0"/>
    <x v="0"/>
    <x v="0"/>
    <n v="5188.3599999999997"/>
  </r>
  <r>
    <x v="8"/>
    <n v="1903"/>
    <x v="0"/>
    <x v="0"/>
    <x v="0"/>
    <x v="0"/>
    <n v="5743.06"/>
  </r>
  <r>
    <x v="8"/>
    <n v="1903"/>
    <x v="0"/>
    <x v="0"/>
    <x v="0"/>
    <x v="0"/>
    <n v="582.52"/>
  </r>
  <r>
    <x v="8"/>
    <n v="1903"/>
    <x v="0"/>
    <x v="0"/>
    <x v="0"/>
    <x v="1"/>
    <n v="31"/>
  </r>
  <r>
    <x v="8"/>
    <n v="1903"/>
    <x v="0"/>
    <x v="0"/>
    <x v="0"/>
    <x v="0"/>
    <n v="5590.27"/>
  </r>
  <r>
    <x v="8"/>
    <n v="1903"/>
    <x v="0"/>
    <x v="0"/>
    <x v="0"/>
    <x v="0"/>
    <n v="504.12"/>
  </r>
  <r>
    <x v="8"/>
    <n v="1903"/>
    <x v="0"/>
    <x v="0"/>
    <x v="0"/>
    <x v="0"/>
    <n v="148.97"/>
  </r>
  <r>
    <x v="8"/>
    <n v="1903"/>
    <x v="0"/>
    <x v="0"/>
    <x v="0"/>
    <x v="0"/>
    <n v="5791.3"/>
  </r>
  <r>
    <x v="8"/>
    <n v="1903"/>
    <x v="0"/>
    <x v="0"/>
    <x v="0"/>
    <x v="0"/>
    <n v="264.01"/>
  </r>
  <r>
    <x v="8"/>
    <n v="1903"/>
    <x v="0"/>
    <x v="0"/>
    <x v="0"/>
    <x v="0"/>
    <n v="258.41000000000003"/>
  </r>
  <r>
    <x v="8"/>
    <n v="1903"/>
    <x v="0"/>
    <x v="0"/>
    <x v="0"/>
    <x v="0"/>
    <n v="5401.23"/>
  </r>
  <r>
    <x v="8"/>
    <n v="1903"/>
    <x v="0"/>
    <x v="0"/>
    <x v="0"/>
    <x v="0"/>
    <n v="5494.28"/>
  </r>
  <r>
    <x v="8"/>
    <n v="1903"/>
    <x v="0"/>
    <x v="0"/>
    <x v="0"/>
    <x v="0"/>
    <n v="715.07"/>
  </r>
  <r>
    <x v="8"/>
    <n v="1903"/>
    <x v="0"/>
    <x v="0"/>
    <x v="0"/>
    <x v="1"/>
    <n v="31"/>
  </r>
  <r>
    <x v="8"/>
    <n v="1903"/>
    <x v="0"/>
    <x v="0"/>
    <x v="0"/>
    <x v="0"/>
    <n v="5362"/>
  </r>
  <r>
    <x v="8"/>
    <n v="1903"/>
    <x v="0"/>
    <x v="0"/>
    <x v="0"/>
    <x v="0"/>
    <n v="145.62"/>
  </r>
  <r>
    <x v="8"/>
    <n v="1903"/>
    <x v="0"/>
    <x v="0"/>
    <x v="0"/>
    <x v="1"/>
    <n v="64.69"/>
  </r>
  <r>
    <x v="8"/>
    <n v="1903"/>
    <x v="0"/>
    <x v="0"/>
    <x v="0"/>
    <x v="0"/>
    <n v="385.09"/>
  </r>
  <r>
    <x v="8"/>
    <n v="1903"/>
    <x v="0"/>
    <x v="0"/>
    <x v="0"/>
    <x v="0"/>
    <n v="313.32"/>
  </r>
  <r>
    <x v="8"/>
    <n v="1903"/>
    <x v="0"/>
    <x v="0"/>
    <x v="0"/>
    <x v="1"/>
    <n v="4.6500000000000004"/>
  </r>
  <r>
    <x v="8"/>
    <n v="1903"/>
    <x v="0"/>
    <x v="0"/>
    <x v="0"/>
    <x v="0"/>
    <n v="4775.88"/>
  </r>
  <r>
    <x v="8"/>
    <n v="1903"/>
    <x v="0"/>
    <x v="0"/>
    <x v="0"/>
    <x v="0"/>
    <n v="6220.01"/>
  </r>
  <r>
    <x v="8"/>
    <n v="1903"/>
    <x v="0"/>
    <x v="0"/>
    <x v="0"/>
    <x v="1"/>
    <n v="72.849999999999994"/>
  </r>
  <r>
    <x v="8"/>
    <n v="1903"/>
    <x v="0"/>
    <x v="0"/>
    <x v="0"/>
    <x v="0"/>
    <n v="252.26"/>
  </r>
  <r>
    <x v="8"/>
    <n v="1903"/>
    <x v="1"/>
    <x v="0"/>
    <x v="0"/>
    <x v="0"/>
    <n v="2088.9699999999998"/>
  </r>
  <r>
    <x v="8"/>
    <n v="1903"/>
    <x v="1"/>
    <x v="0"/>
    <x v="0"/>
    <x v="0"/>
    <n v="4035.73"/>
  </r>
  <r>
    <x v="8"/>
    <n v="1903"/>
    <x v="1"/>
    <x v="0"/>
    <x v="0"/>
    <x v="0"/>
    <n v="306.74"/>
  </r>
  <r>
    <x v="8"/>
    <n v="1903"/>
    <x v="1"/>
    <x v="0"/>
    <x v="0"/>
    <x v="0"/>
    <n v="2069.42"/>
  </r>
  <r>
    <x v="8"/>
    <n v="1903"/>
    <x v="1"/>
    <x v="0"/>
    <x v="0"/>
    <x v="1"/>
    <n v="55.08"/>
  </r>
  <r>
    <x v="8"/>
    <n v="1903"/>
    <x v="1"/>
    <x v="0"/>
    <x v="0"/>
    <x v="1"/>
    <n v="43.28"/>
  </r>
  <r>
    <x v="8"/>
    <n v="1903"/>
    <x v="1"/>
    <x v="0"/>
    <x v="0"/>
    <x v="0"/>
    <n v="3706.37"/>
  </r>
  <r>
    <x v="8"/>
    <n v="1903"/>
    <x v="1"/>
    <x v="0"/>
    <x v="0"/>
    <x v="0"/>
    <n v="37.83"/>
  </r>
  <r>
    <x v="8"/>
    <n v="1903"/>
    <x v="1"/>
    <x v="0"/>
    <x v="0"/>
    <x v="0"/>
    <n v="2361.17"/>
  </r>
  <r>
    <x v="8"/>
    <n v="1903"/>
    <x v="1"/>
    <x v="0"/>
    <x v="0"/>
    <x v="0"/>
    <n v="2897.96"/>
  </r>
  <r>
    <x v="8"/>
    <n v="1903"/>
    <x v="1"/>
    <x v="0"/>
    <x v="0"/>
    <x v="1"/>
    <n v="31"/>
  </r>
  <r>
    <x v="8"/>
    <n v="1903"/>
    <x v="1"/>
    <x v="0"/>
    <x v="0"/>
    <x v="0"/>
    <n v="39.92"/>
  </r>
  <r>
    <x v="8"/>
    <n v="1903"/>
    <x v="1"/>
    <x v="0"/>
    <x v="0"/>
    <x v="0"/>
    <n v="195.29"/>
  </r>
  <r>
    <x v="8"/>
    <n v="1903"/>
    <x v="1"/>
    <x v="0"/>
    <x v="0"/>
    <x v="0"/>
    <n v="37.909999999999997"/>
  </r>
  <r>
    <x v="8"/>
    <n v="1903"/>
    <x v="1"/>
    <x v="0"/>
    <x v="0"/>
    <x v="0"/>
    <n v="3709.08"/>
  </r>
  <r>
    <x v="8"/>
    <n v="1903"/>
    <x v="1"/>
    <x v="0"/>
    <x v="0"/>
    <x v="0"/>
    <n v="41.55"/>
  </r>
  <r>
    <x v="8"/>
    <n v="1903"/>
    <x v="1"/>
    <x v="0"/>
    <x v="0"/>
    <x v="0"/>
    <n v="3409.22"/>
  </r>
  <r>
    <x v="8"/>
    <n v="1903"/>
    <x v="1"/>
    <x v="0"/>
    <x v="0"/>
    <x v="0"/>
    <n v="1224.57"/>
  </r>
  <r>
    <x v="8"/>
    <n v="1903"/>
    <x v="1"/>
    <x v="0"/>
    <x v="0"/>
    <x v="0"/>
    <n v="195.02"/>
  </r>
  <r>
    <x v="8"/>
    <n v="1903"/>
    <x v="1"/>
    <x v="0"/>
    <x v="0"/>
    <x v="1"/>
    <n v="109.25"/>
  </r>
  <r>
    <x v="8"/>
    <n v="1903"/>
    <x v="1"/>
    <x v="0"/>
    <x v="0"/>
    <x v="0"/>
    <n v="2416.0700000000002"/>
  </r>
  <r>
    <x v="8"/>
    <n v="1903"/>
    <x v="1"/>
    <x v="0"/>
    <x v="0"/>
    <x v="0"/>
    <n v="3357.09"/>
  </r>
  <r>
    <x v="8"/>
    <n v="1903"/>
    <x v="1"/>
    <x v="0"/>
    <x v="0"/>
    <x v="0"/>
    <n v="39.92"/>
  </r>
  <r>
    <x v="8"/>
    <n v="1903"/>
    <x v="1"/>
    <x v="0"/>
    <x v="0"/>
    <x v="1"/>
    <n v="1558.31"/>
  </r>
  <r>
    <x v="8"/>
    <n v="1903"/>
    <x v="1"/>
    <x v="0"/>
    <x v="0"/>
    <x v="0"/>
    <n v="159.25"/>
  </r>
  <r>
    <x v="8"/>
    <n v="1903"/>
    <x v="1"/>
    <x v="0"/>
    <x v="0"/>
    <x v="0"/>
    <n v="454.48"/>
  </r>
  <r>
    <x v="8"/>
    <n v="1903"/>
    <x v="1"/>
    <x v="0"/>
    <x v="0"/>
    <x v="0"/>
    <n v="37.83"/>
  </r>
  <r>
    <x v="8"/>
    <n v="1903"/>
    <x v="1"/>
    <x v="0"/>
    <x v="0"/>
    <x v="0"/>
    <n v="130.63999999999999"/>
  </r>
  <r>
    <x v="8"/>
    <n v="1903"/>
    <x v="1"/>
    <x v="0"/>
    <x v="0"/>
    <x v="0"/>
    <n v="1989.01"/>
  </r>
  <r>
    <x v="8"/>
    <n v="1903"/>
    <x v="1"/>
    <x v="0"/>
    <x v="0"/>
    <x v="1"/>
    <n v="710.92"/>
  </r>
  <r>
    <x v="8"/>
    <n v="1903"/>
    <x v="1"/>
    <x v="0"/>
    <x v="0"/>
    <x v="0"/>
    <n v="3152.23"/>
  </r>
  <r>
    <x v="8"/>
    <n v="1903"/>
    <x v="1"/>
    <x v="0"/>
    <x v="0"/>
    <x v="0"/>
    <n v="2213.1799999999998"/>
  </r>
  <r>
    <x v="8"/>
    <n v="1903"/>
    <x v="1"/>
    <x v="0"/>
    <x v="0"/>
    <x v="0"/>
    <n v="1984.64"/>
  </r>
  <r>
    <x v="9"/>
    <n v="1903"/>
    <x v="0"/>
    <x v="0"/>
    <x v="0"/>
    <x v="0"/>
    <n v="155"/>
  </r>
  <r>
    <x v="9"/>
    <n v="1903"/>
    <x v="0"/>
    <x v="0"/>
    <x v="0"/>
    <x v="0"/>
    <n v="265.57"/>
  </r>
  <r>
    <x v="9"/>
    <n v="1903"/>
    <x v="0"/>
    <x v="0"/>
    <x v="0"/>
    <x v="0"/>
    <n v="530.79999999999995"/>
  </r>
  <r>
    <x v="9"/>
    <n v="1903"/>
    <x v="0"/>
    <x v="0"/>
    <x v="0"/>
    <x v="0"/>
    <n v="69.91"/>
  </r>
  <r>
    <x v="9"/>
    <n v="1903"/>
    <x v="0"/>
    <x v="0"/>
    <x v="0"/>
    <x v="0"/>
    <n v="89.9"/>
  </r>
  <r>
    <x v="9"/>
    <n v="1903"/>
    <x v="0"/>
    <x v="0"/>
    <x v="0"/>
    <x v="0"/>
    <n v="-1.1499999999999999"/>
  </r>
  <r>
    <x v="9"/>
    <n v="1903"/>
    <x v="0"/>
    <x v="0"/>
    <x v="0"/>
    <x v="0"/>
    <n v="582.85"/>
  </r>
  <r>
    <x v="9"/>
    <n v="1903"/>
    <x v="0"/>
    <x v="0"/>
    <x v="0"/>
    <x v="0"/>
    <n v="594.42999999999995"/>
  </r>
  <r>
    <x v="9"/>
    <n v="1903"/>
    <x v="0"/>
    <x v="0"/>
    <x v="0"/>
    <x v="0"/>
    <n v="440.31"/>
  </r>
  <r>
    <x v="9"/>
    <n v="1903"/>
    <x v="0"/>
    <x v="0"/>
    <x v="0"/>
    <x v="0"/>
    <n v="451.07"/>
  </r>
  <r>
    <x v="9"/>
    <n v="1903"/>
    <x v="0"/>
    <x v="0"/>
    <x v="0"/>
    <x v="0"/>
    <n v="24.83"/>
  </r>
  <r>
    <x v="9"/>
    <n v="1903"/>
    <x v="0"/>
    <x v="0"/>
    <x v="0"/>
    <x v="0"/>
    <n v="380.61"/>
  </r>
  <r>
    <x v="9"/>
    <n v="1903"/>
    <x v="0"/>
    <x v="0"/>
    <x v="0"/>
    <x v="0"/>
    <n v="342.48"/>
  </r>
  <r>
    <x v="9"/>
    <n v="1903"/>
    <x v="0"/>
    <x v="0"/>
    <x v="0"/>
    <x v="0"/>
    <n v="100.91"/>
  </r>
  <r>
    <x v="9"/>
    <n v="1903"/>
    <x v="0"/>
    <x v="0"/>
    <x v="0"/>
    <x v="0"/>
    <n v="506.88"/>
  </r>
  <r>
    <x v="9"/>
    <n v="1903"/>
    <x v="0"/>
    <x v="0"/>
    <x v="0"/>
    <x v="0"/>
    <n v="502.63"/>
  </r>
  <r>
    <x v="9"/>
    <n v="1903"/>
    <x v="0"/>
    <x v="0"/>
    <x v="0"/>
    <x v="0"/>
    <n v="613.36"/>
  </r>
  <r>
    <x v="9"/>
    <n v="1903"/>
    <x v="0"/>
    <x v="0"/>
    <x v="0"/>
    <x v="0"/>
    <n v="21.6"/>
  </r>
  <r>
    <x v="9"/>
    <n v="1903"/>
    <x v="0"/>
    <x v="0"/>
    <x v="0"/>
    <x v="0"/>
    <n v="563.95000000000005"/>
  </r>
  <r>
    <x v="9"/>
    <n v="1903"/>
    <x v="0"/>
    <x v="0"/>
    <x v="0"/>
    <x v="0"/>
    <n v="762.22"/>
  </r>
  <r>
    <x v="9"/>
    <n v="1903"/>
    <x v="0"/>
    <x v="0"/>
    <x v="0"/>
    <x v="0"/>
    <n v="98.1"/>
  </r>
  <r>
    <x v="9"/>
    <n v="1903"/>
    <x v="0"/>
    <x v="0"/>
    <x v="0"/>
    <x v="0"/>
    <n v="151.93"/>
  </r>
  <r>
    <x v="9"/>
    <n v="1903"/>
    <x v="0"/>
    <x v="0"/>
    <x v="0"/>
    <x v="0"/>
    <n v="592.38"/>
  </r>
  <r>
    <x v="9"/>
    <n v="1903"/>
    <x v="0"/>
    <x v="0"/>
    <x v="0"/>
    <x v="0"/>
    <n v="185.99"/>
  </r>
  <r>
    <x v="9"/>
    <n v="1903"/>
    <x v="0"/>
    <x v="0"/>
    <x v="0"/>
    <x v="0"/>
    <n v="474.87"/>
  </r>
  <r>
    <x v="9"/>
    <n v="1903"/>
    <x v="0"/>
    <x v="0"/>
    <x v="0"/>
    <x v="0"/>
    <n v="328.84"/>
  </r>
  <r>
    <x v="9"/>
    <n v="1903"/>
    <x v="0"/>
    <x v="0"/>
    <x v="0"/>
    <x v="1"/>
    <n v="-41.33"/>
  </r>
  <r>
    <x v="9"/>
    <n v="1903"/>
    <x v="1"/>
    <x v="0"/>
    <x v="0"/>
    <x v="0"/>
    <n v="1990.99"/>
  </r>
  <r>
    <x v="9"/>
    <n v="1903"/>
    <x v="1"/>
    <x v="0"/>
    <x v="0"/>
    <x v="1"/>
    <n v="69.75"/>
  </r>
  <r>
    <x v="9"/>
    <n v="1903"/>
    <x v="1"/>
    <x v="0"/>
    <x v="0"/>
    <x v="1"/>
    <n v="62"/>
  </r>
  <r>
    <x v="9"/>
    <n v="1903"/>
    <x v="1"/>
    <x v="0"/>
    <x v="0"/>
    <x v="0"/>
    <n v="5810.01"/>
  </r>
  <r>
    <x v="9"/>
    <n v="1903"/>
    <x v="1"/>
    <x v="0"/>
    <x v="0"/>
    <x v="0"/>
    <n v="4907.8"/>
  </r>
  <r>
    <x v="9"/>
    <n v="1903"/>
    <x v="1"/>
    <x v="0"/>
    <x v="0"/>
    <x v="0"/>
    <n v="4240.53"/>
  </r>
  <r>
    <x v="9"/>
    <n v="1903"/>
    <x v="1"/>
    <x v="0"/>
    <x v="0"/>
    <x v="1"/>
    <n v="69.75"/>
  </r>
  <r>
    <x v="9"/>
    <n v="1903"/>
    <x v="1"/>
    <x v="0"/>
    <x v="0"/>
    <x v="0"/>
    <n v="5887.64"/>
  </r>
  <r>
    <x v="9"/>
    <n v="1903"/>
    <x v="1"/>
    <x v="0"/>
    <x v="0"/>
    <x v="1"/>
    <n v="69.75"/>
  </r>
  <r>
    <x v="9"/>
    <n v="1903"/>
    <x v="1"/>
    <x v="0"/>
    <x v="0"/>
    <x v="0"/>
    <n v="289.33"/>
  </r>
  <r>
    <x v="9"/>
    <n v="1903"/>
    <x v="1"/>
    <x v="0"/>
    <x v="0"/>
    <x v="0"/>
    <n v="74.73"/>
  </r>
  <r>
    <x v="9"/>
    <n v="1903"/>
    <x v="1"/>
    <x v="0"/>
    <x v="0"/>
    <x v="0"/>
    <n v="914.57"/>
  </r>
  <r>
    <x v="9"/>
    <n v="1903"/>
    <x v="1"/>
    <x v="0"/>
    <x v="0"/>
    <x v="0"/>
    <n v="6511.73"/>
  </r>
  <r>
    <x v="9"/>
    <n v="1903"/>
    <x v="1"/>
    <x v="0"/>
    <x v="0"/>
    <x v="0"/>
    <n v="75.430000000000007"/>
  </r>
  <r>
    <x v="9"/>
    <n v="1903"/>
    <x v="1"/>
    <x v="0"/>
    <x v="0"/>
    <x v="1"/>
    <n v="393.7"/>
  </r>
  <r>
    <x v="9"/>
    <n v="1903"/>
    <x v="1"/>
    <x v="0"/>
    <x v="0"/>
    <x v="0"/>
    <n v="-65.33"/>
  </r>
  <r>
    <x v="9"/>
    <n v="1903"/>
    <x v="1"/>
    <x v="0"/>
    <x v="0"/>
    <x v="1"/>
    <n v="813.9"/>
  </r>
  <r>
    <x v="9"/>
    <n v="1903"/>
    <x v="1"/>
    <x v="0"/>
    <x v="0"/>
    <x v="0"/>
    <n v="75.84"/>
  </r>
  <r>
    <x v="9"/>
    <n v="1903"/>
    <x v="1"/>
    <x v="0"/>
    <x v="0"/>
    <x v="0"/>
    <n v="5194.71"/>
  </r>
  <r>
    <x v="9"/>
    <n v="1903"/>
    <x v="1"/>
    <x v="0"/>
    <x v="0"/>
    <x v="0"/>
    <n v="4025.24"/>
  </r>
  <r>
    <x v="9"/>
    <n v="1903"/>
    <x v="1"/>
    <x v="0"/>
    <x v="0"/>
    <x v="0"/>
    <n v="5548.93"/>
  </r>
  <r>
    <x v="9"/>
    <n v="1903"/>
    <x v="1"/>
    <x v="0"/>
    <x v="0"/>
    <x v="0"/>
    <n v="75.069999999999993"/>
  </r>
  <r>
    <x v="9"/>
    <n v="1903"/>
    <x v="1"/>
    <x v="0"/>
    <x v="0"/>
    <x v="0"/>
    <n v="5217.24"/>
  </r>
  <r>
    <x v="9"/>
    <n v="1903"/>
    <x v="1"/>
    <x v="0"/>
    <x v="0"/>
    <x v="0"/>
    <n v="5264.39"/>
  </r>
  <r>
    <x v="9"/>
    <n v="1903"/>
    <x v="1"/>
    <x v="0"/>
    <x v="0"/>
    <x v="0"/>
    <n v="7174.03"/>
  </r>
  <r>
    <x v="9"/>
    <n v="1903"/>
    <x v="1"/>
    <x v="0"/>
    <x v="0"/>
    <x v="1"/>
    <n v="69.75"/>
  </r>
  <r>
    <x v="9"/>
    <n v="1903"/>
    <x v="1"/>
    <x v="0"/>
    <x v="0"/>
    <x v="0"/>
    <n v="5647.17"/>
  </r>
  <r>
    <x v="9"/>
    <n v="1903"/>
    <x v="1"/>
    <x v="0"/>
    <x v="0"/>
    <x v="0"/>
    <n v="5521.98"/>
  </r>
  <r>
    <x v="9"/>
    <n v="1903"/>
    <x v="1"/>
    <x v="0"/>
    <x v="0"/>
    <x v="0"/>
    <n v="374.02"/>
  </r>
  <r>
    <x v="9"/>
    <n v="1903"/>
    <x v="1"/>
    <x v="0"/>
    <x v="0"/>
    <x v="0"/>
    <n v="112.62"/>
  </r>
  <r>
    <x v="9"/>
    <n v="1903"/>
    <x v="1"/>
    <x v="0"/>
    <x v="0"/>
    <x v="0"/>
    <n v="600.95000000000005"/>
  </r>
  <r>
    <x v="10"/>
    <n v="1903"/>
    <x v="0"/>
    <x v="0"/>
    <x v="0"/>
    <x v="0"/>
    <n v="1460.1"/>
  </r>
  <r>
    <x v="10"/>
    <n v="1903"/>
    <x v="0"/>
    <x v="0"/>
    <x v="0"/>
    <x v="0"/>
    <n v="36.21"/>
  </r>
  <r>
    <x v="10"/>
    <n v="1903"/>
    <x v="0"/>
    <x v="0"/>
    <x v="0"/>
    <x v="0"/>
    <n v="1461.01"/>
  </r>
  <r>
    <x v="10"/>
    <n v="1903"/>
    <x v="0"/>
    <x v="0"/>
    <x v="0"/>
    <x v="0"/>
    <n v="342.7"/>
  </r>
  <r>
    <x v="10"/>
    <n v="1903"/>
    <x v="0"/>
    <x v="0"/>
    <x v="0"/>
    <x v="0"/>
    <n v="29.38"/>
  </r>
  <r>
    <x v="10"/>
    <n v="1903"/>
    <x v="0"/>
    <x v="0"/>
    <x v="0"/>
    <x v="0"/>
    <n v="14.32"/>
  </r>
  <r>
    <x v="10"/>
    <n v="1903"/>
    <x v="0"/>
    <x v="0"/>
    <x v="0"/>
    <x v="1"/>
    <n v="46.5"/>
  </r>
  <r>
    <x v="10"/>
    <n v="1903"/>
    <x v="0"/>
    <x v="0"/>
    <x v="0"/>
    <x v="0"/>
    <n v="33.729999999999997"/>
  </r>
  <r>
    <x v="10"/>
    <n v="1903"/>
    <x v="0"/>
    <x v="0"/>
    <x v="0"/>
    <x v="0"/>
    <n v="669.98"/>
  </r>
  <r>
    <x v="10"/>
    <n v="1903"/>
    <x v="0"/>
    <x v="0"/>
    <x v="0"/>
    <x v="0"/>
    <n v="1507.58"/>
  </r>
  <r>
    <x v="10"/>
    <n v="1903"/>
    <x v="0"/>
    <x v="0"/>
    <x v="0"/>
    <x v="0"/>
    <n v="1598.42"/>
  </r>
  <r>
    <x v="10"/>
    <n v="1903"/>
    <x v="0"/>
    <x v="0"/>
    <x v="0"/>
    <x v="0"/>
    <n v="1596.75"/>
  </r>
  <r>
    <x v="10"/>
    <n v="1903"/>
    <x v="0"/>
    <x v="0"/>
    <x v="0"/>
    <x v="0"/>
    <n v="54.6"/>
  </r>
  <r>
    <x v="10"/>
    <n v="1903"/>
    <x v="0"/>
    <x v="0"/>
    <x v="0"/>
    <x v="0"/>
    <n v="447.39"/>
  </r>
  <r>
    <x v="10"/>
    <n v="1903"/>
    <x v="0"/>
    <x v="0"/>
    <x v="0"/>
    <x v="0"/>
    <n v="33.229999999999997"/>
  </r>
  <r>
    <x v="10"/>
    <n v="1903"/>
    <x v="0"/>
    <x v="0"/>
    <x v="0"/>
    <x v="0"/>
    <n v="1471.27"/>
  </r>
  <r>
    <x v="10"/>
    <n v="1903"/>
    <x v="0"/>
    <x v="0"/>
    <x v="0"/>
    <x v="0"/>
    <n v="36.21"/>
  </r>
  <r>
    <x v="10"/>
    <n v="1903"/>
    <x v="0"/>
    <x v="0"/>
    <x v="0"/>
    <x v="1"/>
    <n v="48.95"/>
  </r>
  <r>
    <x v="10"/>
    <n v="1903"/>
    <x v="0"/>
    <x v="0"/>
    <x v="0"/>
    <x v="0"/>
    <n v="1419.24"/>
  </r>
  <r>
    <x v="10"/>
    <n v="1903"/>
    <x v="0"/>
    <x v="0"/>
    <x v="0"/>
    <x v="0"/>
    <n v="1466.61"/>
  </r>
  <r>
    <x v="10"/>
    <n v="1903"/>
    <x v="0"/>
    <x v="0"/>
    <x v="0"/>
    <x v="1"/>
    <n v="929.13"/>
  </r>
  <r>
    <x v="10"/>
    <n v="1903"/>
    <x v="0"/>
    <x v="0"/>
    <x v="0"/>
    <x v="0"/>
    <n v="1469.81"/>
  </r>
  <r>
    <x v="10"/>
    <n v="1903"/>
    <x v="0"/>
    <x v="0"/>
    <x v="0"/>
    <x v="0"/>
    <n v="2226.87"/>
  </r>
  <r>
    <x v="10"/>
    <n v="1903"/>
    <x v="0"/>
    <x v="0"/>
    <x v="0"/>
    <x v="0"/>
    <n v="435.53"/>
  </r>
  <r>
    <x v="10"/>
    <n v="1903"/>
    <x v="0"/>
    <x v="0"/>
    <x v="0"/>
    <x v="0"/>
    <n v="34.950000000000003"/>
  </r>
  <r>
    <x v="10"/>
    <n v="1903"/>
    <x v="0"/>
    <x v="0"/>
    <x v="0"/>
    <x v="0"/>
    <n v="1495.54"/>
  </r>
  <r>
    <x v="10"/>
    <n v="1903"/>
    <x v="0"/>
    <x v="0"/>
    <x v="0"/>
    <x v="0"/>
    <n v="32.74"/>
  </r>
  <r>
    <x v="10"/>
    <n v="1903"/>
    <x v="0"/>
    <x v="0"/>
    <x v="0"/>
    <x v="1"/>
    <n v="155"/>
  </r>
  <r>
    <x v="10"/>
    <n v="1903"/>
    <x v="0"/>
    <x v="0"/>
    <x v="0"/>
    <x v="1"/>
    <n v="73.75"/>
  </r>
  <r>
    <x v="10"/>
    <n v="1903"/>
    <x v="1"/>
    <x v="0"/>
    <x v="0"/>
    <x v="0"/>
    <n v="451.89"/>
  </r>
  <r>
    <x v="10"/>
    <n v="1903"/>
    <x v="1"/>
    <x v="0"/>
    <x v="0"/>
    <x v="0"/>
    <n v="6214.97"/>
  </r>
  <r>
    <x v="10"/>
    <n v="1903"/>
    <x v="1"/>
    <x v="0"/>
    <x v="0"/>
    <x v="0"/>
    <n v="5164.9399999999996"/>
  </r>
  <r>
    <x v="10"/>
    <n v="1903"/>
    <x v="1"/>
    <x v="0"/>
    <x v="0"/>
    <x v="0"/>
    <n v="4660.17"/>
  </r>
  <r>
    <x v="10"/>
    <n v="1903"/>
    <x v="1"/>
    <x v="0"/>
    <x v="0"/>
    <x v="0"/>
    <n v="5379.88"/>
  </r>
  <r>
    <x v="10"/>
    <n v="1903"/>
    <x v="1"/>
    <x v="0"/>
    <x v="0"/>
    <x v="0"/>
    <n v="1118.43"/>
  </r>
  <r>
    <x v="10"/>
    <n v="1903"/>
    <x v="1"/>
    <x v="0"/>
    <x v="0"/>
    <x v="0"/>
    <n v="5789.62"/>
  </r>
  <r>
    <x v="10"/>
    <n v="1903"/>
    <x v="1"/>
    <x v="0"/>
    <x v="0"/>
    <x v="0"/>
    <n v="1188.6600000000001"/>
  </r>
  <r>
    <x v="10"/>
    <n v="1903"/>
    <x v="1"/>
    <x v="0"/>
    <x v="0"/>
    <x v="0"/>
    <n v="1214.47"/>
  </r>
  <r>
    <x v="10"/>
    <n v="1903"/>
    <x v="1"/>
    <x v="0"/>
    <x v="0"/>
    <x v="0"/>
    <n v="898.56"/>
  </r>
  <r>
    <x v="10"/>
    <n v="1903"/>
    <x v="1"/>
    <x v="0"/>
    <x v="0"/>
    <x v="0"/>
    <n v="1054.18"/>
  </r>
  <r>
    <x v="10"/>
    <n v="1903"/>
    <x v="1"/>
    <x v="0"/>
    <x v="0"/>
    <x v="0"/>
    <n v="1029.03"/>
  </r>
  <r>
    <x v="10"/>
    <n v="1903"/>
    <x v="1"/>
    <x v="0"/>
    <x v="0"/>
    <x v="1"/>
    <n v="86.8"/>
  </r>
  <r>
    <x v="10"/>
    <n v="1903"/>
    <x v="1"/>
    <x v="0"/>
    <x v="0"/>
    <x v="0"/>
    <n v="1479.09"/>
  </r>
  <r>
    <x v="10"/>
    <n v="1903"/>
    <x v="1"/>
    <x v="0"/>
    <x v="0"/>
    <x v="0"/>
    <n v="932.93"/>
  </r>
  <r>
    <x v="10"/>
    <n v="1903"/>
    <x v="1"/>
    <x v="0"/>
    <x v="0"/>
    <x v="0"/>
    <n v="5601.52"/>
  </r>
  <r>
    <x v="10"/>
    <n v="1903"/>
    <x v="1"/>
    <x v="0"/>
    <x v="0"/>
    <x v="0"/>
    <n v="6180.4"/>
  </r>
  <r>
    <x v="10"/>
    <n v="1903"/>
    <x v="1"/>
    <x v="0"/>
    <x v="0"/>
    <x v="1"/>
    <n v="48.31"/>
  </r>
  <r>
    <x v="10"/>
    <n v="1903"/>
    <x v="1"/>
    <x v="0"/>
    <x v="0"/>
    <x v="0"/>
    <n v="915.74"/>
  </r>
  <r>
    <x v="10"/>
    <n v="1903"/>
    <x v="1"/>
    <x v="0"/>
    <x v="0"/>
    <x v="0"/>
    <n v="5060.8999999999996"/>
  </r>
  <r>
    <x v="10"/>
    <n v="1903"/>
    <x v="1"/>
    <x v="0"/>
    <x v="0"/>
    <x v="0"/>
    <n v="5005.59"/>
  </r>
  <r>
    <x v="10"/>
    <n v="1903"/>
    <x v="1"/>
    <x v="0"/>
    <x v="0"/>
    <x v="0"/>
    <n v="5204.41"/>
  </r>
  <r>
    <x v="10"/>
    <n v="1903"/>
    <x v="1"/>
    <x v="0"/>
    <x v="0"/>
    <x v="0"/>
    <n v="5645.75"/>
  </r>
  <r>
    <x v="10"/>
    <n v="1903"/>
    <x v="1"/>
    <x v="0"/>
    <x v="0"/>
    <x v="0"/>
    <n v="1215.1099999999999"/>
  </r>
  <r>
    <x v="10"/>
    <n v="1903"/>
    <x v="1"/>
    <x v="0"/>
    <x v="0"/>
    <x v="0"/>
    <n v="932.94"/>
  </r>
  <r>
    <x v="10"/>
    <n v="1903"/>
    <x v="1"/>
    <x v="0"/>
    <x v="0"/>
    <x v="0"/>
    <n v="5904.25"/>
  </r>
  <r>
    <x v="11"/>
    <n v="1903"/>
    <x v="0"/>
    <x v="0"/>
    <x v="0"/>
    <x v="0"/>
    <n v="2454.1"/>
  </r>
  <r>
    <x v="11"/>
    <n v="1903"/>
    <x v="0"/>
    <x v="0"/>
    <x v="0"/>
    <x v="0"/>
    <n v="52.8"/>
  </r>
  <r>
    <x v="11"/>
    <n v="1903"/>
    <x v="0"/>
    <x v="0"/>
    <x v="0"/>
    <x v="0"/>
    <n v="2777.28"/>
  </r>
  <r>
    <x v="11"/>
    <n v="1903"/>
    <x v="0"/>
    <x v="0"/>
    <x v="0"/>
    <x v="0"/>
    <n v="52.87"/>
  </r>
  <r>
    <x v="11"/>
    <n v="1903"/>
    <x v="0"/>
    <x v="0"/>
    <x v="0"/>
    <x v="0"/>
    <n v="1013.7"/>
  </r>
  <r>
    <x v="11"/>
    <n v="1903"/>
    <x v="0"/>
    <x v="0"/>
    <x v="0"/>
    <x v="0"/>
    <n v="99.46"/>
  </r>
  <r>
    <x v="11"/>
    <n v="1903"/>
    <x v="0"/>
    <x v="0"/>
    <x v="0"/>
    <x v="0"/>
    <n v="73.36"/>
  </r>
  <r>
    <x v="11"/>
    <n v="1903"/>
    <x v="0"/>
    <x v="0"/>
    <x v="0"/>
    <x v="1"/>
    <n v="67.16"/>
  </r>
  <r>
    <x v="11"/>
    <n v="1903"/>
    <x v="0"/>
    <x v="0"/>
    <x v="0"/>
    <x v="0"/>
    <n v="169.4"/>
  </r>
  <r>
    <x v="11"/>
    <n v="1903"/>
    <x v="0"/>
    <x v="0"/>
    <x v="0"/>
    <x v="0"/>
    <n v="52.62"/>
  </r>
  <r>
    <x v="11"/>
    <n v="1903"/>
    <x v="0"/>
    <x v="0"/>
    <x v="0"/>
    <x v="0"/>
    <n v="144.94999999999999"/>
  </r>
  <r>
    <x v="11"/>
    <n v="1903"/>
    <x v="0"/>
    <x v="0"/>
    <x v="0"/>
    <x v="0"/>
    <n v="142.30000000000001"/>
  </r>
  <r>
    <x v="11"/>
    <n v="1903"/>
    <x v="0"/>
    <x v="0"/>
    <x v="0"/>
    <x v="0"/>
    <n v="87.64"/>
  </r>
  <r>
    <x v="11"/>
    <n v="1903"/>
    <x v="0"/>
    <x v="0"/>
    <x v="0"/>
    <x v="0"/>
    <n v="2748.82"/>
  </r>
  <r>
    <x v="11"/>
    <n v="1903"/>
    <x v="0"/>
    <x v="0"/>
    <x v="0"/>
    <x v="0"/>
    <n v="2961.91"/>
  </r>
  <r>
    <x v="11"/>
    <n v="1903"/>
    <x v="0"/>
    <x v="0"/>
    <x v="0"/>
    <x v="0"/>
    <n v="334.81"/>
  </r>
  <r>
    <x v="11"/>
    <n v="1903"/>
    <x v="0"/>
    <x v="0"/>
    <x v="0"/>
    <x v="1"/>
    <n v="67.17"/>
  </r>
  <r>
    <x v="11"/>
    <n v="1903"/>
    <x v="0"/>
    <x v="0"/>
    <x v="0"/>
    <x v="0"/>
    <n v="586.86"/>
  </r>
  <r>
    <x v="11"/>
    <n v="1903"/>
    <x v="0"/>
    <x v="0"/>
    <x v="0"/>
    <x v="0"/>
    <n v="52.76"/>
  </r>
  <r>
    <x v="11"/>
    <n v="1903"/>
    <x v="0"/>
    <x v="0"/>
    <x v="0"/>
    <x v="1"/>
    <n v="100.04"/>
  </r>
  <r>
    <x v="11"/>
    <n v="1903"/>
    <x v="0"/>
    <x v="0"/>
    <x v="0"/>
    <x v="0"/>
    <n v="2423.3200000000002"/>
  </r>
  <r>
    <x v="11"/>
    <n v="1903"/>
    <x v="0"/>
    <x v="0"/>
    <x v="0"/>
    <x v="0"/>
    <n v="52.76"/>
  </r>
  <r>
    <x v="11"/>
    <n v="1903"/>
    <x v="0"/>
    <x v="0"/>
    <x v="0"/>
    <x v="0"/>
    <n v="-55.8"/>
  </r>
  <r>
    <x v="11"/>
    <n v="1903"/>
    <x v="0"/>
    <x v="0"/>
    <x v="0"/>
    <x v="0"/>
    <n v="3263.11"/>
  </r>
  <r>
    <x v="11"/>
    <n v="1903"/>
    <x v="0"/>
    <x v="0"/>
    <x v="0"/>
    <x v="0"/>
    <n v="52.83"/>
  </r>
  <r>
    <x v="11"/>
    <n v="1903"/>
    <x v="0"/>
    <x v="0"/>
    <x v="0"/>
    <x v="0"/>
    <n v="2897.46"/>
  </r>
  <r>
    <x v="11"/>
    <n v="1903"/>
    <x v="0"/>
    <x v="0"/>
    <x v="0"/>
    <x v="0"/>
    <n v="2233.4299999999998"/>
  </r>
  <r>
    <x v="11"/>
    <n v="1903"/>
    <x v="0"/>
    <x v="0"/>
    <x v="0"/>
    <x v="0"/>
    <n v="311.07"/>
  </r>
  <r>
    <x v="11"/>
    <n v="1903"/>
    <x v="0"/>
    <x v="0"/>
    <x v="0"/>
    <x v="0"/>
    <n v="142.88"/>
  </r>
  <r>
    <x v="11"/>
    <n v="1903"/>
    <x v="0"/>
    <x v="0"/>
    <x v="0"/>
    <x v="0"/>
    <n v="199.25"/>
  </r>
  <r>
    <x v="11"/>
    <n v="1903"/>
    <x v="0"/>
    <x v="0"/>
    <x v="0"/>
    <x v="0"/>
    <n v="52.76"/>
  </r>
  <r>
    <x v="11"/>
    <n v="1903"/>
    <x v="0"/>
    <x v="0"/>
    <x v="0"/>
    <x v="0"/>
    <n v="2359.4899999999998"/>
  </r>
  <r>
    <x v="11"/>
    <n v="1903"/>
    <x v="0"/>
    <x v="0"/>
    <x v="0"/>
    <x v="0"/>
    <n v="52.26"/>
  </r>
  <r>
    <x v="11"/>
    <n v="1903"/>
    <x v="0"/>
    <x v="0"/>
    <x v="0"/>
    <x v="0"/>
    <n v="386.96"/>
  </r>
  <r>
    <x v="11"/>
    <n v="1903"/>
    <x v="0"/>
    <x v="0"/>
    <x v="0"/>
    <x v="0"/>
    <n v="886.98"/>
  </r>
  <r>
    <x v="11"/>
    <n v="1903"/>
    <x v="0"/>
    <x v="0"/>
    <x v="0"/>
    <x v="0"/>
    <n v="3091.25"/>
  </r>
  <r>
    <x v="11"/>
    <n v="1903"/>
    <x v="0"/>
    <x v="0"/>
    <x v="0"/>
    <x v="0"/>
    <n v="330.36"/>
  </r>
  <r>
    <x v="11"/>
    <n v="1903"/>
    <x v="0"/>
    <x v="0"/>
    <x v="0"/>
    <x v="0"/>
    <n v="3423.89"/>
  </r>
  <r>
    <x v="11"/>
    <n v="1903"/>
    <x v="0"/>
    <x v="0"/>
    <x v="0"/>
    <x v="1"/>
    <n v="67.17"/>
  </r>
  <r>
    <x v="11"/>
    <n v="1903"/>
    <x v="0"/>
    <x v="0"/>
    <x v="0"/>
    <x v="0"/>
    <n v="77.989999999999995"/>
  </r>
  <r>
    <x v="11"/>
    <n v="1903"/>
    <x v="0"/>
    <x v="0"/>
    <x v="0"/>
    <x v="0"/>
    <n v="3219.21"/>
  </r>
  <r>
    <x v="11"/>
    <n v="1903"/>
    <x v="1"/>
    <x v="0"/>
    <x v="0"/>
    <x v="0"/>
    <n v="498.68"/>
  </r>
  <r>
    <x v="11"/>
    <n v="1903"/>
    <x v="1"/>
    <x v="0"/>
    <x v="0"/>
    <x v="0"/>
    <n v="479.49"/>
  </r>
  <r>
    <x v="11"/>
    <n v="1903"/>
    <x v="1"/>
    <x v="0"/>
    <x v="0"/>
    <x v="0"/>
    <n v="499.29"/>
  </r>
  <r>
    <x v="11"/>
    <n v="1903"/>
    <x v="1"/>
    <x v="0"/>
    <x v="0"/>
    <x v="1"/>
    <n v="83.7"/>
  </r>
  <r>
    <x v="11"/>
    <n v="1903"/>
    <x v="1"/>
    <x v="0"/>
    <x v="0"/>
    <x v="1"/>
    <n v="917.6"/>
  </r>
  <r>
    <x v="11"/>
    <n v="1903"/>
    <x v="1"/>
    <x v="0"/>
    <x v="0"/>
    <x v="0"/>
    <n v="489.37"/>
  </r>
  <r>
    <x v="11"/>
    <n v="1903"/>
    <x v="1"/>
    <x v="0"/>
    <x v="0"/>
    <x v="0"/>
    <n v="3828.85"/>
  </r>
  <r>
    <x v="11"/>
    <n v="1903"/>
    <x v="1"/>
    <x v="0"/>
    <x v="0"/>
    <x v="0"/>
    <n v="3957.01"/>
  </r>
  <r>
    <x v="11"/>
    <n v="1903"/>
    <x v="1"/>
    <x v="0"/>
    <x v="0"/>
    <x v="0"/>
    <n v="5999.76"/>
  </r>
  <r>
    <x v="11"/>
    <n v="1903"/>
    <x v="1"/>
    <x v="0"/>
    <x v="0"/>
    <x v="0"/>
    <n v="5096.87"/>
  </r>
  <r>
    <x v="11"/>
    <n v="1903"/>
    <x v="1"/>
    <x v="0"/>
    <x v="0"/>
    <x v="0"/>
    <n v="3742.51"/>
  </r>
  <r>
    <x v="11"/>
    <n v="1903"/>
    <x v="1"/>
    <x v="0"/>
    <x v="0"/>
    <x v="0"/>
    <n v="499.23"/>
  </r>
  <r>
    <x v="11"/>
    <n v="1903"/>
    <x v="1"/>
    <x v="0"/>
    <x v="0"/>
    <x v="0"/>
    <n v="489.37"/>
  </r>
  <r>
    <x v="11"/>
    <n v="1903"/>
    <x v="1"/>
    <x v="0"/>
    <x v="0"/>
    <x v="0"/>
    <n v="1030.95"/>
  </r>
  <r>
    <x v="11"/>
    <n v="1903"/>
    <x v="1"/>
    <x v="0"/>
    <x v="0"/>
    <x v="0"/>
    <n v="1152.98"/>
  </r>
  <r>
    <x v="11"/>
    <n v="1903"/>
    <x v="1"/>
    <x v="0"/>
    <x v="0"/>
    <x v="0"/>
    <n v="3924.93"/>
  </r>
  <r>
    <x v="11"/>
    <n v="1903"/>
    <x v="1"/>
    <x v="0"/>
    <x v="0"/>
    <x v="0"/>
    <n v="1017.53"/>
  </r>
  <r>
    <x v="11"/>
    <n v="1903"/>
    <x v="1"/>
    <x v="0"/>
    <x v="0"/>
    <x v="0"/>
    <n v="4204.8100000000004"/>
  </r>
  <r>
    <x v="11"/>
    <n v="1903"/>
    <x v="1"/>
    <x v="0"/>
    <x v="0"/>
    <x v="0"/>
    <n v="1194.51"/>
  </r>
  <r>
    <x v="11"/>
    <n v="1903"/>
    <x v="1"/>
    <x v="0"/>
    <x v="0"/>
    <x v="0"/>
    <n v="3886.58"/>
  </r>
  <r>
    <x v="11"/>
    <n v="1903"/>
    <x v="1"/>
    <x v="0"/>
    <x v="0"/>
    <x v="0"/>
    <n v="576.19000000000005"/>
  </r>
  <r>
    <x v="11"/>
    <n v="1903"/>
    <x v="1"/>
    <x v="0"/>
    <x v="0"/>
    <x v="1"/>
    <n v="607.08000000000004"/>
  </r>
  <r>
    <x v="11"/>
    <n v="1903"/>
    <x v="1"/>
    <x v="0"/>
    <x v="0"/>
    <x v="1"/>
    <n v="116.25"/>
  </r>
  <r>
    <x v="11"/>
    <n v="1903"/>
    <x v="1"/>
    <x v="0"/>
    <x v="0"/>
    <x v="0"/>
    <n v="499.24"/>
  </r>
  <r>
    <x v="11"/>
    <n v="1903"/>
    <x v="1"/>
    <x v="0"/>
    <x v="0"/>
    <x v="0"/>
    <n v="2928.81"/>
  </r>
  <r>
    <x v="11"/>
    <n v="1903"/>
    <x v="1"/>
    <x v="0"/>
    <x v="0"/>
    <x v="0"/>
    <n v="1735.6"/>
  </r>
  <r>
    <x v="11"/>
    <n v="1903"/>
    <x v="1"/>
    <x v="0"/>
    <x v="0"/>
    <x v="0"/>
    <n v="2348.98"/>
  </r>
  <r>
    <x v="11"/>
    <n v="1903"/>
    <x v="1"/>
    <x v="0"/>
    <x v="0"/>
    <x v="0"/>
    <n v="4240.87"/>
  </r>
  <r>
    <x v="11"/>
    <n v="1903"/>
    <x v="1"/>
    <x v="0"/>
    <x v="0"/>
    <x v="0"/>
    <n v="4022.98"/>
  </r>
  <r>
    <x v="11"/>
    <n v="1903"/>
    <x v="1"/>
    <x v="0"/>
    <x v="0"/>
    <x v="0"/>
    <n v="490.93"/>
  </r>
  <r>
    <x v="11"/>
    <n v="1903"/>
    <x v="1"/>
    <x v="0"/>
    <x v="0"/>
    <x v="0"/>
    <n v="507.44"/>
  </r>
  <r>
    <x v="11"/>
    <n v="1903"/>
    <x v="1"/>
    <x v="0"/>
    <x v="0"/>
    <x v="0"/>
    <n v="402.67"/>
  </r>
  <r>
    <x v="11"/>
    <n v="1903"/>
    <x v="1"/>
    <x v="0"/>
    <x v="0"/>
    <x v="1"/>
    <n v="183.5"/>
  </r>
  <r>
    <x v="11"/>
    <n v="1903"/>
    <x v="1"/>
    <x v="0"/>
    <x v="0"/>
    <x v="0"/>
    <n v="1548.16"/>
  </r>
  <r>
    <x v="11"/>
    <n v="1903"/>
    <x v="1"/>
    <x v="0"/>
    <x v="0"/>
    <x v="1"/>
    <n v="83.7"/>
  </r>
  <r>
    <x v="11"/>
    <n v="1903"/>
    <x v="1"/>
    <x v="0"/>
    <x v="0"/>
    <x v="0"/>
    <n v="499.23"/>
  </r>
  <r>
    <x v="11"/>
    <n v="1903"/>
    <x v="1"/>
    <x v="0"/>
    <x v="0"/>
    <x v="0"/>
    <n v="490.92"/>
  </r>
  <r>
    <x v="11"/>
    <n v="1903"/>
    <x v="1"/>
    <x v="0"/>
    <x v="0"/>
    <x v="0"/>
    <n v="1168.05"/>
  </r>
  <r>
    <x v="11"/>
    <n v="1903"/>
    <x v="1"/>
    <x v="0"/>
    <x v="0"/>
    <x v="0"/>
    <n v="1167.06"/>
  </r>
  <r>
    <x v="11"/>
    <n v="1903"/>
    <x v="1"/>
    <x v="0"/>
    <x v="0"/>
    <x v="0"/>
    <n v="882.67"/>
  </r>
  <r>
    <x v="11"/>
    <n v="1903"/>
    <x v="1"/>
    <x v="0"/>
    <x v="0"/>
    <x v="0"/>
    <n v="499.23"/>
  </r>
  <r>
    <x v="11"/>
    <n v="1903"/>
    <x v="1"/>
    <x v="0"/>
    <x v="0"/>
    <x v="0"/>
    <n v="2026.07"/>
  </r>
  <r>
    <x v="11"/>
    <n v="1903"/>
    <x v="1"/>
    <x v="0"/>
    <x v="0"/>
    <x v="0"/>
    <n v="2565.89"/>
  </r>
  <r>
    <x v="11"/>
    <n v="1903"/>
    <x v="1"/>
    <x v="0"/>
    <x v="0"/>
    <x v="0"/>
    <n v="2651.1"/>
  </r>
  <r>
    <x v="0"/>
    <n v="1903"/>
    <x v="0"/>
    <x v="0"/>
    <x v="1"/>
    <x v="1"/>
    <n v="186"/>
  </r>
  <r>
    <x v="0"/>
    <n v="1903"/>
    <x v="0"/>
    <x v="0"/>
    <x v="1"/>
    <x v="0"/>
    <n v="27580.759999999995"/>
  </r>
  <r>
    <x v="0"/>
    <n v="1903"/>
    <x v="1"/>
    <x v="0"/>
    <x v="1"/>
    <x v="1"/>
    <n v="1315.8600000000001"/>
  </r>
  <r>
    <x v="0"/>
    <n v="1903"/>
    <x v="1"/>
    <x v="0"/>
    <x v="1"/>
    <x v="0"/>
    <n v="102937.38999999997"/>
  </r>
  <r>
    <x v="1"/>
    <n v="1903"/>
    <x v="0"/>
    <x v="0"/>
    <x v="1"/>
    <x v="1"/>
    <n v="150.35"/>
  </r>
  <r>
    <x v="1"/>
    <n v="1903"/>
    <x v="0"/>
    <x v="0"/>
    <x v="1"/>
    <x v="0"/>
    <n v="30192.47"/>
  </r>
  <r>
    <x v="1"/>
    <n v="1903"/>
    <x v="1"/>
    <x v="0"/>
    <x v="1"/>
    <x v="1"/>
    <n v="1515.5299999999997"/>
  </r>
  <r>
    <x v="1"/>
    <n v="1903"/>
    <x v="1"/>
    <x v="0"/>
    <x v="1"/>
    <x v="0"/>
    <n v="59149.369999999988"/>
  </r>
  <r>
    <x v="2"/>
    <n v="1903"/>
    <x v="0"/>
    <x v="0"/>
    <x v="1"/>
    <x v="0"/>
    <n v="19163.09"/>
  </r>
  <r>
    <x v="2"/>
    <n v="1903"/>
    <x v="1"/>
    <x v="0"/>
    <x v="1"/>
    <x v="0"/>
    <n v="49759.360000000001"/>
  </r>
  <r>
    <x v="3"/>
    <n v="1903"/>
    <x v="0"/>
    <x v="0"/>
    <x v="1"/>
    <x v="0"/>
    <n v="32386.95"/>
  </r>
  <r>
    <x v="3"/>
    <n v="1903"/>
    <x v="1"/>
    <x v="0"/>
    <x v="1"/>
    <x v="0"/>
    <n v="191899.88999999996"/>
  </r>
  <r>
    <x v="4"/>
    <n v="1903"/>
    <x v="0"/>
    <x v="0"/>
    <x v="1"/>
    <x v="1"/>
    <n v="192.2"/>
  </r>
  <r>
    <x v="4"/>
    <n v="1903"/>
    <x v="0"/>
    <x v="0"/>
    <x v="1"/>
    <x v="0"/>
    <n v="740.76"/>
  </r>
  <r>
    <x v="4"/>
    <n v="1903"/>
    <x v="1"/>
    <x v="0"/>
    <x v="1"/>
    <x v="1"/>
    <n v="124"/>
  </r>
  <r>
    <x v="4"/>
    <n v="1903"/>
    <x v="1"/>
    <x v="0"/>
    <x v="1"/>
    <x v="0"/>
    <n v="34388.9"/>
  </r>
  <r>
    <x v="5"/>
    <n v="1903"/>
    <x v="0"/>
    <x v="0"/>
    <x v="1"/>
    <x v="1"/>
    <n v="155"/>
  </r>
  <r>
    <x v="5"/>
    <n v="1903"/>
    <x v="0"/>
    <x v="0"/>
    <x v="1"/>
    <x v="0"/>
    <n v="14034.670000000006"/>
  </r>
  <r>
    <x v="5"/>
    <n v="1903"/>
    <x v="1"/>
    <x v="0"/>
    <x v="1"/>
    <x v="1"/>
    <n v="0"/>
  </r>
  <r>
    <x v="5"/>
    <n v="1903"/>
    <x v="1"/>
    <x v="0"/>
    <x v="1"/>
    <x v="0"/>
    <n v="46223.159999999996"/>
  </r>
  <r>
    <x v="6"/>
    <n v="1903"/>
    <x v="0"/>
    <x v="0"/>
    <x v="1"/>
    <x v="0"/>
    <n v="8975.4599999999991"/>
  </r>
  <r>
    <x v="6"/>
    <n v="1903"/>
    <x v="1"/>
    <x v="0"/>
    <x v="1"/>
    <x v="1"/>
    <n v="1406.24"/>
  </r>
  <r>
    <x v="6"/>
    <n v="1903"/>
    <x v="1"/>
    <x v="0"/>
    <x v="1"/>
    <x v="0"/>
    <n v="39400.480000000003"/>
  </r>
  <r>
    <x v="7"/>
    <n v="1903"/>
    <x v="0"/>
    <x v="0"/>
    <x v="1"/>
    <x v="0"/>
    <n v="19261.52"/>
  </r>
  <r>
    <x v="7"/>
    <n v="1903"/>
    <x v="1"/>
    <x v="0"/>
    <x v="1"/>
    <x v="0"/>
    <n v="76815.63"/>
  </r>
  <r>
    <x v="8"/>
    <n v="1903"/>
    <x v="0"/>
    <x v="0"/>
    <x v="1"/>
    <x v="1"/>
    <n v="225.63"/>
  </r>
  <r>
    <x v="8"/>
    <n v="1903"/>
    <x v="0"/>
    <x v="0"/>
    <x v="1"/>
    <x v="0"/>
    <n v="70351.609999999986"/>
  </r>
  <r>
    <x v="8"/>
    <n v="1903"/>
    <x v="1"/>
    <x v="0"/>
    <x v="1"/>
    <x v="1"/>
    <n v="2797.66"/>
  </r>
  <r>
    <x v="8"/>
    <n v="1903"/>
    <x v="1"/>
    <x v="0"/>
    <x v="1"/>
    <x v="0"/>
    <n v="47548.150000000009"/>
  </r>
  <r>
    <x v="9"/>
    <n v="1903"/>
    <x v="0"/>
    <x v="0"/>
    <x v="1"/>
    <x v="0"/>
    <n v="6773.0299999999988"/>
  </r>
  <r>
    <x v="9"/>
    <n v="1903"/>
    <x v="1"/>
    <x v="0"/>
    <x v="1"/>
    <x v="1"/>
    <n v="868"/>
  </r>
  <r>
    <x v="9"/>
    <n v="1903"/>
    <x v="1"/>
    <x v="0"/>
    <x v="1"/>
    <x v="0"/>
    <n v="67308.05"/>
  </r>
  <r>
    <x v="10"/>
    <n v="1903"/>
    <x v="0"/>
    <x v="0"/>
    <x v="1"/>
    <x v="0"/>
    <n v="35651.47"/>
  </r>
  <r>
    <x v="10"/>
    <n v="1903"/>
    <x v="1"/>
    <x v="0"/>
    <x v="1"/>
    <x v="1"/>
    <n v="1126.94"/>
  </r>
  <r>
    <x v="10"/>
    <n v="1903"/>
    <x v="1"/>
    <x v="0"/>
    <x v="1"/>
    <x v="0"/>
    <n v="70366.12"/>
  </r>
  <r>
    <x v="11"/>
    <n v="1903"/>
    <x v="0"/>
    <x v="0"/>
    <x v="1"/>
    <x v="1"/>
    <n v="2155.8199999999997"/>
  </r>
  <r>
    <x v="11"/>
    <n v="1903"/>
    <x v="0"/>
    <x v="0"/>
    <x v="1"/>
    <x v="0"/>
    <n v="36757.550000000003"/>
  </r>
  <r>
    <x v="11"/>
    <n v="1903"/>
    <x v="1"/>
    <x v="0"/>
    <x v="1"/>
    <x v="1"/>
    <n v="4288.2800000000007"/>
  </r>
  <r>
    <x v="11"/>
    <n v="1903"/>
    <x v="1"/>
    <x v="0"/>
    <x v="1"/>
    <x v="0"/>
    <n v="76661.359999999986"/>
  </r>
  <r>
    <x v="0"/>
    <n v="1904"/>
    <x v="0"/>
    <x v="1"/>
    <x v="0"/>
    <x v="0"/>
    <n v="179.87"/>
  </r>
  <r>
    <x v="0"/>
    <n v="1904"/>
    <x v="0"/>
    <x v="1"/>
    <x v="0"/>
    <x v="0"/>
    <n v="176.74"/>
  </r>
  <r>
    <x v="0"/>
    <n v="1904"/>
    <x v="0"/>
    <x v="1"/>
    <x v="0"/>
    <x v="0"/>
    <n v="175.2"/>
  </r>
  <r>
    <x v="0"/>
    <n v="1904"/>
    <x v="0"/>
    <x v="1"/>
    <x v="0"/>
    <x v="0"/>
    <n v="28.26"/>
  </r>
  <r>
    <x v="0"/>
    <n v="1904"/>
    <x v="0"/>
    <x v="1"/>
    <x v="0"/>
    <x v="0"/>
    <n v="169.27"/>
  </r>
  <r>
    <x v="0"/>
    <n v="1904"/>
    <x v="0"/>
    <x v="1"/>
    <x v="0"/>
    <x v="1"/>
    <n v="106.93"/>
  </r>
  <r>
    <x v="0"/>
    <n v="1904"/>
    <x v="0"/>
    <x v="1"/>
    <x v="0"/>
    <x v="0"/>
    <n v="181.79"/>
  </r>
  <r>
    <x v="0"/>
    <n v="1904"/>
    <x v="0"/>
    <x v="1"/>
    <x v="0"/>
    <x v="0"/>
    <n v="111.4"/>
  </r>
  <r>
    <x v="0"/>
    <n v="1904"/>
    <x v="0"/>
    <x v="1"/>
    <x v="0"/>
    <x v="0"/>
    <n v="180.59"/>
  </r>
  <r>
    <x v="0"/>
    <n v="1904"/>
    <x v="0"/>
    <x v="1"/>
    <x v="0"/>
    <x v="0"/>
    <n v="27.87"/>
  </r>
  <r>
    <x v="0"/>
    <n v="1904"/>
    <x v="0"/>
    <x v="1"/>
    <x v="0"/>
    <x v="0"/>
    <n v="119.55"/>
  </r>
  <r>
    <x v="0"/>
    <n v="1904"/>
    <x v="0"/>
    <x v="1"/>
    <x v="0"/>
    <x v="0"/>
    <n v="165.85"/>
  </r>
  <r>
    <x v="0"/>
    <n v="1904"/>
    <x v="0"/>
    <x v="1"/>
    <x v="0"/>
    <x v="0"/>
    <n v="316.05"/>
  </r>
  <r>
    <x v="0"/>
    <n v="1904"/>
    <x v="0"/>
    <x v="1"/>
    <x v="0"/>
    <x v="0"/>
    <n v="18.05"/>
  </r>
  <r>
    <x v="0"/>
    <n v="1904"/>
    <x v="0"/>
    <x v="1"/>
    <x v="0"/>
    <x v="0"/>
    <n v="135.53"/>
  </r>
  <r>
    <x v="0"/>
    <n v="1904"/>
    <x v="0"/>
    <x v="1"/>
    <x v="0"/>
    <x v="0"/>
    <n v="348.56"/>
  </r>
  <r>
    <x v="0"/>
    <n v="1904"/>
    <x v="0"/>
    <x v="1"/>
    <x v="0"/>
    <x v="0"/>
    <n v="56.28"/>
  </r>
  <r>
    <x v="0"/>
    <n v="1904"/>
    <x v="0"/>
    <x v="1"/>
    <x v="0"/>
    <x v="0"/>
    <n v="64.319999999999993"/>
  </r>
  <r>
    <x v="0"/>
    <n v="1904"/>
    <x v="0"/>
    <x v="1"/>
    <x v="0"/>
    <x v="0"/>
    <n v="575.53"/>
  </r>
  <r>
    <x v="0"/>
    <n v="1904"/>
    <x v="0"/>
    <x v="1"/>
    <x v="0"/>
    <x v="0"/>
    <n v="18.05"/>
  </r>
  <r>
    <x v="0"/>
    <n v="1904"/>
    <x v="0"/>
    <x v="1"/>
    <x v="0"/>
    <x v="0"/>
    <n v="162.1"/>
  </r>
  <r>
    <x v="0"/>
    <n v="1904"/>
    <x v="0"/>
    <x v="1"/>
    <x v="0"/>
    <x v="0"/>
    <n v="181.81"/>
  </r>
  <r>
    <x v="0"/>
    <n v="1904"/>
    <x v="0"/>
    <x v="1"/>
    <x v="0"/>
    <x v="0"/>
    <n v="18.28"/>
  </r>
  <r>
    <x v="0"/>
    <n v="1904"/>
    <x v="1"/>
    <x v="1"/>
    <x v="0"/>
    <x v="0"/>
    <n v="1241.68"/>
  </r>
  <r>
    <x v="0"/>
    <n v="1904"/>
    <x v="1"/>
    <x v="1"/>
    <x v="0"/>
    <x v="0"/>
    <n v="18.27"/>
  </r>
  <r>
    <x v="0"/>
    <n v="1904"/>
    <x v="1"/>
    <x v="1"/>
    <x v="0"/>
    <x v="0"/>
    <n v="93.45"/>
  </r>
  <r>
    <x v="0"/>
    <n v="1904"/>
    <x v="1"/>
    <x v="1"/>
    <x v="0"/>
    <x v="0"/>
    <n v="571.67999999999995"/>
  </r>
  <r>
    <x v="0"/>
    <n v="1904"/>
    <x v="1"/>
    <x v="1"/>
    <x v="0"/>
    <x v="0"/>
    <n v="969.61"/>
  </r>
  <r>
    <x v="0"/>
    <n v="1904"/>
    <x v="1"/>
    <x v="1"/>
    <x v="0"/>
    <x v="0"/>
    <n v="1234.8"/>
  </r>
  <r>
    <x v="0"/>
    <n v="1904"/>
    <x v="1"/>
    <x v="1"/>
    <x v="0"/>
    <x v="0"/>
    <n v="1039.83"/>
  </r>
  <r>
    <x v="0"/>
    <n v="1904"/>
    <x v="1"/>
    <x v="1"/>
    <x v="0"/>
    <x v="0"/>
    <n v="92.87"/>
  </r>
  <r>
    <x v="0"/>
    <n v="1904"/>
    <x v="1"/>
    <x v="1"/>
    <x v="0"/>
    <x v="0"/>
    <n v="16.23"/>
  </r>
  <r>
    <x v="0"/>
    <n v="1904"/>
    <x v="1"/>
    <x v="1"/>
    <x v="0"/>
    <x v="0"/>
    <n v="11.09"/>
  </r>
  <r>
    <x v="0"/>
    <n v="1904"/>
    <x v="1"/>
    <x v="1"/>
    <x v="0"/>
    <x v="0"/>
    <n v="937.3"/>
  </r>
  <r>
    <x v="0"/>
    <n v="1904"/>
    <x v="1"/>
    <x v="1"/>
    <x v="0"/>
    <x v="0"/>
    <n v="31.41"/>
  </r>
  <r>
    <x v="0"/>
    <n v="1904"/>
    <x v="1"/>
    <x v="1"/>
    <x v="0"/>
    <x v="0"/>
    <n v="990.04"/>
  </r>
  <r>
    <x v="0"/>
    <n v="1904"/>
    <x v="1"/>
    <x v="1"/>
    <x v="0"/>
    <x v="0"/>
    <n v="1.98"/>
  </r>
  <r>
    <x v="0"/>
    <n v="1904"/>
    <x v="1"/>
    <x v="1"/>
    <x v="0"/>
    <x v="0"/>
    <n v="92.61"/>
  </r>
  <r>
    <x v="0"/>
    <n v="1904"/>
    <x v="1"/>
    <x v="1"/>
    <x v="0"/>
    <x v="0"/>
    <n v="1236.3800000000001"/>
  </r>
  <r>
    <x v="0"/>
    <n v="1904"/>
    <x v="1"/>
    <x v="1"/>
    <x v="0"/>
    <x v="0"/>
    <n v="71.81"/>
  </r>
  <r>
    <x v="0"/>
    <n v="1904"/>
    <x v="1"/>
    <x v="1"/>
    <x v="0"/>
    <x v="0"/>
    <n v="969.73"/>
  </r>
  <r>
    <x v="0"/>
    <n v="1904"/>
    <x v="1"/>
    <x v="1"/>
    <x v="0"/>
    <x v="0"/>
    <n v="16.68"/>
  </r>
  <r>
    <x v="0"/>
    <n v="1904"/>
    <x v="1"/>
    <x v="1"/>
    <x v="0"/>
    <x v="0"/>
    <n v="1128.23"/>
  </r>
  <r>
    <x v="0"/>
    <n v="1904"/>
    <x v="1"/>
    <x v="1"/>
    <x v="0"/>
    <x v="1"/>
    <n v="262.02"/>
  </r>
  <r>
    <x v="0"/>
    <n v="1904"/>
    <x v="1"/>
    <x v="1"/>
    <x v="0"/>
    <x v="1"/>
    <n v="67.44"/>
  </r>
  <r>
    <x v="0"/>
    <n v="1904"/>
    <x v="1"/>
    <x v="1"/>
    <x v="0"/>
    <x v="0"/>
    <n v="13.34"/>
  </r>
  <r>
    <x v="0"/>
    <n v="1904"/>
    <x v="1"/>
    <x v="1"/>
    <x v="0"/>
    <x v="1"/>
    <n v="15.22"/>
  </r>
  <r>
    <x v="0"/>
    <n v="1904"/>
    <x v="1"/>
    <x v="1"/>
    <x v="0"/>
    <x v="0"/>
    <n v="10.87"/>
  </r>
  <r>
    <x v="0"/>
    <n v="1904"/>
    <x v="1"/>
    <x v="1"/>
    <x v="0"/>
    <x v="0"/>
    <n v="11.09"/>
  </r>
  <r>
    <x v="0"/>
    <n v="1904"/>
    <x v="1"/>
    <x v="1"/>
    <x v="0"/>
    <x v="0"/>
    <n v="923.45"/>
  </r>
  <r>
    <x v="0"/>
    <n v="1904"/>
    <x v="1"/>
    <x v="1"/>
    <x v="0"/>
    <x v="0"/>
    <n v="714.63"/>
  </r>
  <r>
    <x v="0"/>
    <n v="1904"/>
    <x v="1"/>
    <x v="1"/>
    <x v="0"/>
    <x v="0"/>
    <n v="11.43"/>
  </r>
  <r>
    <x v="0"/>
    <n v="1904"/>
    <x v="1"/>
    <x v="1"/>
    <x v="0"/>
    <x v="0"/>
    <n v="16.7"/>
  </r>
  <r>
    <x v="0"/>
    <n v="1904"/>
    <x v="1"/>
    <x v="1"/>
    <x v="0"/>
    <x v="0"/>
    <n v="11.09"/>
  </r>
  <r>
    <x v="0"/>
    <n v="1904"/>
    <x v="1"/>
    <x v="1"/>
    <x v="0"/>
    <x v="0"/>
    <n v="66.58"/>
  </r>
  <r>
    <x v="0"/>
    <n v="1904"/>
    <x v="1"/>
    <x v="1"/>
    <x v="0"/>
    <x v="0"/>
    <n v="11.09"/>
  </r>
  <r>
    <x v="0"/>
    <n v="1904"/>
    <x v="1"/>
    <x v="1"/>
    <x v="0"/>
    <x v="0"/>
    <n v="1147.81"/>
  </r>
  <r>
    <x v="0"/>
    <n v="1904"/>
    <x v="1"/>
    <x v="1"/>
    <x v="0"/>
    <x v="0"/>
    <n v="384.58"/>
  </r>
  <r>
    <x v="0"/>
    <n v="1904"/>
    <x v="1"/>
    <x v="1"/>
    <x v="0"/>
    <x v="0"/>
    <n v="34.19"/>
  </r>
  <r>
    <x v="0"/>
    <n v="1904"/>
    <x v="1"/>
    <x v="1"/>
    <x v="0"/>
    <x v="1"/>
    <n v="9.66"/>
  </r>
  <r>
    <x v="0"/>
    <n v="1904"/>
    <x v="1"/>
    <x v="1"/>
    <x v="0"/>
    <x v="0"/>
    <n v="10.86"/>
  </r>
  <r>
    <x v="0"/>
    <n v="1904"/>
    <x v="1"/>
    <x v="1"/>
    <x v="0"/>
    <x v="0"/>
    <n v="1461.09"/>
  </r>
  <r>
    <x v="0"/>
    <n v="1904"/>
    <x v="1"/>
    <x v="1"/>
    <x v="0"/>
    <x v="0"/>
    <n v="16.68"/>
  </r>
  <r>
    <x v="1"/>
    <n v="1904"/>
    <x v="0"/>
    <x v="1"/>
    <x v="0"/>
    <x v="0"/>
    <n v="623.22"/>
  </r>
  <r>
    <x v="1"/>
    <n v="1904"/>
    <x v="0"/>
    <x v="1"/>
    <x v="0"/>
    <x v="0"/>
    <n v="616.24"/>
  </r>
  <r>
    <x v="1"/>
    <n v="1904"/>
    <x v="0"/>
    <x v="1"/>
    <x v="0"/>
    <x v="0"/>
    <n v="594.01"/>
  </r>
  <r>
    <x v="1"/>
    <n v="1904"/>
    <x v="0"/>
    <x v="1"/>
    <x v="0"/>
    <x v="0"/>
    <n v="144.69999999999999"/>
  </r>
  <r>
    <x v="1"/>
    <n v="1904"/>
    <x v="0"/>
    <x v="1"/>
    <x v="0"/>
    <x v="0"/>
    <n v="145.72999999999999"/>
  </r>
  <r>
    <x v="1"/>
    <n v="1904"/>
    <x v="0"/>
    <x v="1"/>
    <x v="0"/>
    <x v="1"/>
    <n v="7.61"/>
  </r>
  <r>
    <x v="1"/>
    <n v="1904"/>
    <x v="0"/>
    <x v="1"/>
    <x v="0"/>
    <x v="1"/>
    <n v="73.13"/>
  </r>
  <r>
    <x v="1"/>
    <n v="1904"/>
    <x v="0"/>
    <x v="1"/>
    <x v="0"/>
    <x v="1"/>
    <n v="9.09"/>
  </r>
  <r>
    <x v="1"/>
    <n v="1904"/>
    <x v="0"/>
    <x v="1"/>
    <x v="0"/>
    <x v="0"/>
    <n v="82.52"/>
  </r>
  <r>
    <x v="1"/>
    <n v="1904"/>
    <x v="0"/>
    <x v="1"/>
    <x v="0"/>
    <x v="0"/>
    <n v="658.11"/>
  </r>
  <r>
    <x v="1"/>
    <n v="1904"/>
    <x v="0"/>
    <x v="1"/>
    <x v="0"/>
    <x v="1"/>
    <n v="17.399999999999999"/>
  </r>
  <r>
    <x v="1"/>
    <n v="1904"/>
    <x v="0"/>
    <x v="1"/>
    <x v="0"/>
    <x v="0"/>
    <n v="84.66"/>
  </r>
  <r>
    <x v="1"/>
    <n v="1904"/>
    <x v="0"/>
    <x v="1"/>
    <x v="0"/>
    <x v="0"/>
    <n v="223.34"/>
  </r>
  <r>
    <x v="1"/>
    <n v="1904"/>
    <x v="0"/>
    <x v="1"/>
    <x v="0"/>
    <x v="0"/>
    <n v="79.930000000000007"/>
  </r>
  <r>
    <x v="1"/>
    <n v="1904"/>
    <x v="0"/>
    <x v="1"/>
    <x v="0"/>
    <x v="0"/>
    <n v="-120.01"/>
  </r>
  <r>
    <x v="1"/>
    <n v="1904"/>
    <x v="0"/>
    <x v="1"/>
    <x v="0"/>
    <x v="1"/>
    <n v="38.06"/>
  </r>
  <r>
    <x v="1"/>
    <n v="1904"/>
    <x v="0"/>
    <x v="1"/>
    <x v="0"/>
    <x v="0"/>
    <n v="74.31"/>
  </r>
  <r>
    <x v="1"/>
    <n v="1904"/>
    <x v="0"/>
    <x v="1"/>
    <x v="0"/>
    <x v="0"/>
    <n v="114.66"/>
  </r>
  <r>
    <x v="1"/>
    <n v="1904"/>
    <x v="0"/>
    <x v="1"/>
    <x v="0"/>
    <x v="0"/>
    <n v="620.66"/>
  </r>
  <r>
    <x v="1"/>
    <n v="1904"/>
    <x v="0"/>
    <x v="1"/>
    <x v="0"/>
    <x v="0"/>
    <n v="186.06"/>
  </r>
  <r>
    <x v="1"/>
    <n v="1904"/>
    <x v="0"/>
    <x v="1"/>
    <x v="0"/>
    <x v="0"/>
    <n v="427.55"/>
  </r>
  <r>
    <x v="1"/>
    <n v="1904"/>
    <x v="0"/>
    <x v="1"/>
    <x v="0"/>
    <x v="0"/>
    <n v="629.53"/>
  </r>
  <r>
    <x v="1"/>
    <n v="1904"/>
    <x v="0"/>
    <x v="1"/>
    <x v="0"/>
    <x v="0"/>
    <n v="141.59"/>
  </r>
  <r>
    <x v="1"/>
    <n v="1904"/>
    <x v="0"/>
    <x v="1"/>
    <x v="0"/>
    <x v="1"/>
    <n v="14.14"/>
  </r>
  <r>
    <x v="1"/>
    <n v="1904"/>
    <x v="0"/>
    <x v="1"/>
    <x v="0"/>
    <x v="0"/>
    <n v="648.41"/>
  </r>
  <r>
    <x v="1"/>
    <n v="1904"/>
    <x v="0"/>
    <x v="1"/>
    <x v="0"/>
    <x v="0"/>
    <n v="82.64"/>
  </r>
  <r>
    <x v="1"/>
    <n v="1904"/>
    <x v="0"/>
    <x v="1"/>
    <x v="0"/>
    <x v="0"/>
    <n v="700.48"/>
  </r>
  <r>
    <x v="1"/>
    <n v="1904"/>
    <x v="0"/>
    <x v="1"/>
    <x v="0"/>
    <x v="1"/>
    <n v="63.77"/>
  </r>
  <r>
    <x v="1"/>
    <n v="1904"/>
    <x v="0"/>
    <x v="1"/>
    <x v="0"/>
    <x v="0"/>
    <n v="113.52"/>
  </r>
  <r>
    <x v="1"/>
    <n v="1904"/>
    <x v="0"/>
    <x v="1"/>
    <x v="0"/>
    <x v="0"/>
    <n v="778.61"/>
  </r>
  <r>
    <x v="1"/>
    <n v="1904"/>
    <x v="0"/>
    <x v="1"/>
    <x v="0"/>
    <x v="1"/>
    <n v="9.64"/>
  </r>
  <r>
    <x v="1"/>
    <n v="1904"/>
    <x v="0"/>
    <x v="1"/>
    <x v="0"/>
    <x v="0"/>
    <n v="132.54"/>
  </r>
  <r>
    <x v="1"/>
    <n v="1904"/>
    <x v="0"/>
    <x v="1"/>
    <x v="0"/>
    <x v="0"/>
    <n v="621.35"/>
  </r>
  <r>
    <x v="1"/>
    <n v="1904"/>
    <x v="0"/>
    <x v="1"/>
    <x v="0"/>
    <x v="0"/>
    <n v="668.08"/>
  </r>
  <r>
    <x v="1"/>
    <n v="1904"/>
    <x v="1"/>
    <x v="1"/>
    <x v="0"/>
    <x v="0"/>
    <n v="661.28"/>
  </r>
  <r>
    <x v="1"/>
    <n v="1904"/>
    <x v="1"/>
    <x v="1"/>
    <x v="0"/>
    <x v="0"/>
    <n v="25.16"/>
  </r>
  <r>
    <x v="1"/>
    <n v="1904"/>
    <x v="1"/>
    <x v="1"/>
    <x v="0"/>
    <x v="0"/>
    <n v="-2.2999999999999998"/>
  </r>
  <r>
    <x v="1"/>
    <n v="1904"/>
    <x v="1"/>
    <x v="1"/>
    <x v="0"/>
    <x v="0"/>
    <n v="723.49"/>
  </r>
  <r>
    <x v="1"/>
    <n v="1904"/>
    <x v="1"/>
    <x v="1"/>
    <x v="0"/>
    <x v="0"/>
    <n v="19.329999999999998"/>
  </r>
  <r>
    <x v="1"/>
    <n v="1904"/>
    <x v="1"/>
    <x v="1"/>
    <x v="0"/>
    <x v="0"/>
    <n v="10.8"/>
  </r>
  <r>
    <x v="1"/>
    <n v="1904"/>
    <x v="1"/>
    <x v="1"/>
    <x v="0"/>
    <x v="0"/>
    <n v="786.52"/>
  </r>
  <r>
    <x v="1"/>
    <n v="1904"/>
    <x v="1"/>
    <x v="1"/>
    <x v="0"/>
    <x v="1"/>
    <n v="7.62"/>
  </r>
  <r>
    <x v="1"/>
    <n v="1904"/>
    <x v="1"/>
    <x v="1"/>
    <x v="0"/>
    <x v="0"/>
    <n v="186.26"/>
  </r>
  <r>
    <x v="1"/>
    <n v="1904"/>
    <x v="1"/>
    <x v="1"/>
    <x v="0"/>
    <x v="1"/>
    <n v="515.20000000000005"/>
  </r>
  <r>
    <x v="1"/>
    <n v="1904"/>
    <x v="1"/>
    <x v="1"/>
    <x v="0"/>
    <x v="0"/>
    <n v="94.25"/>
  </r>
  <r>
    <x v="1"/>
    <n v="1904"/>
    <x v="1"/>
    <x v="1"/>
    <x v="0"/>
    <x v="0"/>
    <n v="758.79"/>
  </r>
  <r>
    <x v="1"/>
    <n v="1904"/>
    <x v="1"/>
    <x v="1"/>
    <x v="0"/>
    <x v="0"/>
    <n v="23.89"/>
  </r>
  <r>
    <x v="1"/>
    <n v="1904"/>
    <x v="1"/>
    <x v="1"/>
    <x v="0"/>
    <x v="0"/>
    <n v="14.53"/>
  </r>
  <r>
    <x v="1"/>
    <n v="1904"/>
    <x v="1"/>
    <x v="1"/>
    <x v="0"/>
    <x v="0"/>
    <n v="836.3"/>
  </r>
  <r>
    <x v="1"/>
    <n v="1904"/>
    <x v="1"/>
    <x v="1"/>
    <x v="0"/>
    <x v="0"/>
    <n v="21.42"/>
  </r>
  <r>
    <x v="1"/>
    <n v="1904"/>
    <x v="1"/>
    <x v="1"/>
    <x v="0"/>
    <x v="0"/>
    <n v="212.19"/>
  </r>
  <r>
    <x v="1"/>
    <n v="1904"/>
    <x v="1"/>
    <x v="1"/>
    <x v="0"/>
    <x v="0"/>
    <n v="37.869999999999997"/>
  </r>
  <r>
    <x v="1"/>
    <n v="1904"/>
    <x v="1"/>
    <x v="1"/>
    <x v="0"/>
    <x v="0"/>
    <n v="801.5"/>
  </r>
  <r>
    <x v="1"/>
    <n v="1904"/>
    <x v="1"/>
    <x v="1"/>
    <x v="0"/>
    <x v="0"/>
    <n v="61.15"/>
  </r>
  <r>
    <x v="1"/>
    <n v="1904"/>
    <x v="1"/>
    <x v="1"/>
    <x v="0"/>
    <x v="0"/>
    <n v="244.28"/>
  </r>
  <r>
    <x v="1"/>
    <n v="1904"/>
    <x v="1"/>
    <x v="1"/>
    <x v="0"/>
    <x v="1"/>
    <n v="17.399999999999999"/>
  </r>
  <r>
    <x v="1"/>
    <n v="1904"/>
    <x v="1"/>
    <x v="1"/>
    <x v="0"/>
    <x v="0"/>
    <n v="-363.85"/>
  </r>
  <r>
    <x v="1"/>
    <n v="1904"/>
    <x v="1"/>
    <x v="1"/>
    <x v="0"/>
    <x v="0"/>
    <n v="352.34"/>
  </r>
  <r>
    <x v="1"/>
    <n v="1904"/>
    <x v="1"/>
    <x v="1"/>
    <x v="0"/>
    <x v="0"/>
    <n v="26.49"/>
  </r>
  <r>
    <x v="1"/>
    <n v="1904"/>
    <x v="1"/>
    <x v="1"/>
    <x v="0"/>
    <x v="0"/>
    <n v="5.43"/>
  </r>
  <r>
    <x v="1"/>
    <n v="1904"/>
    <x v="1"/>
    <x v="1"/>
    <x v="0"/>
    <x v="0"/>
    <n v="768.84"/>
  </r>
  <r>
    <x v="1"/>
    <n v="1904"/>
    <x v="1"/>
    <x v="1"/>
    <x v="0"/>
    <x v="0"/>
    <n v="635.01"/>
  </r>
  <r>
    <x v="1"/>
    <n v="1904"/>
    <x v="1"/>
    <x v="1"/>
    <x v="0"/>
    <x v="0"/>
    <n v="623.29999999999995"/>
  </r>
  <r>
    <x v="1"/>
    <n v="1904"/>
    <x v="1"/>
    <x v="1"/>
    <x v="0"/>
    <x v="0"/>
    <n v="114.62"/>
  </r>
  <r>
    <x v="1"/>
    <n v="1904"/>
    <x v="1"/>
    <x v="1"/>
    <x v="0"/>
    <x v="1"/>
    <n v="144.58000000000001"/>
  </r>
  <r>
    <x v="1"/>
    <n v="1904"/>
    <x v="1"/>
    <x v="1"/>
    <x v="0"/>
    <x v="1"/>
    <n v="8.7100000000000009"/>
  </r>
  <r>
    <x v="1"/>
    <n v="1904"/>
    <x v="1"/>
    <x v="1"/>
    <x v="0"/>
    <x v="1"/>
    <n v="17.399999999999999"/>
  </r>
  <r>
    <x v="1"/>
    <n v="1904"/>
    <x v="1"/>
    <x v="1"/>
    <x v="0"/>
    <x v="1"/>
    <n v="7.61"/>
  </r>
  <r>
    <x v="1"/>
    <n v="1904"/>
    <x v="1"/>
    <x v="1"/>
    <x v="0"/>
    <x v="0"/>
    <n v="-1148.06"/>
  </r>
  <r>
    <x v="1"/>
    <n v="1904"/>
    <x v="1"/>
    <x v="1"/>
    <x v="0"/>
    <x v="0"/>
    <n v="21.39"/>
  </r>
  <r>
    <x v="1"/>
    <n v="1904"/>
    <x v="1"/>
    <x v="1"/>
    <x v="0"/>
    <x v="0"/>
    <n v="21.42"/>
  </r>
  <r>
    <x v="1"/>
    <n v="1904"/>
    <x v="1"/>
    <x v="1"/>
    <x v="0"/>
    <x v="1"/>
    <n v="1.0900000000000001"/>
  </r>
  <r>
    <x v="1"/>
    <n v="1904"/>
    <x v="1"/>
    <x v="1"/>
    <x v="0"/>
    <x v="0"/>
    <n v="780.71"/>
  </r>
  <r>
    <x v="1"/>
    <n v="1904"/>
    <x v="1"/>
    <x v="1"/>
    <x v="0"/>
    <x v="0"/>
    <n v="36.42"/>
  </r>
  <r>
    <x v="1"/>
    <n v="1904"/>
    <x v="1"/>
    <x v="1"/>
    <x v="0"/>
    <x v="0"/>
    <n v="36.42"/>
  </r>
  <r>
    <x v="1"/>
    <n v="1904"/>
    <x v="1"/>
    <x v="1"/>
    <x v="0"/>
    <x v="1"/>
    <n v="11.84"/>
  </r>
  <r>
    <x v="1"/>
    <n v="1904"/>
    <x v="1"/>
    <x v="1"/>
    <x v="0"/>
    <x v="0"/>
    <n v="39.380000000000003"/>
  </r>
  <r>
    <x v="1"/>
    <n v="1904"/>
    <x v="1"/>
    <x v="1"/>
    <x v="0"/>
    <x v="0"/>
    <n v="36.42"/>
  </r>
  <r>
    <x v="1"/>
    <n v="1904"/>
    <x v="1"/>
    <x v="1"/>
    <x v="0"/>
    <x v="0"/>
    <n v="663.52"/>
  </r>
  <r>
    <x v="1"/>
    <n v="1904"/>
    <x v="1"/>
    <x v="1"/>
    <x v="0"/>
    <x v="1"/>
    <n v="23.2"/>
  </r>
  <r>
    <x v="1"/>
    <n v="1904"/>
    <x v="1"/>
    <x v="1"/>
    <x v="0"/>
    <x v="0"/>
    <n v="36.479999999999997"/>
  </r>
  <r>
    <x v="1"/>
    <n v="1904"/>
    <x v="1"/>
    <x v="1"/>
    <x v="0"/>
    <x v="0"/>
    <n v="937.21"/>
  </r>
  <r>
    <x v="2"/>
    <n v="1904"/>
    <x v="0"/>
    <x v="1"/>
    <x v="0"/>
    <x v="0"/>
    <n v="-44.79"/>
  </r>
  <r>
    <x v="2"/>
    <n v="1904"/>
    <x v="0"/>
    <x v="1"/>
    <x v="0"/>
    <x v="0"/>
    <n v="360.36"/>
  </r>
  <r>
    <x v="2"/>
    <n v="1904"/>
    <x v="0"/>
    <x v="1"/>
    <x v="0"/>
    <x v="1"/>
    <n v="8.5299999999999994"/>
  </r>
  <r>
    <x v="2"/>
    <n v="1904"/>
    <x v="0"/>
    <x v="1"/>
    <x v="0"/>
    <x v="0"/>
    <n v="301.61"/>
  </r>
  <r>
    <x v="2"/>
    <n v="1904"/>
    <x v="0"/>
    <x v="1"/>
    <x v="0"/>
    <x v="0"/>
    <n v="25.36"/>
  </r>
  <r>
    <x v="2"/>
    <n v="1904"/>
    <x v="0"/>
    <x v="1"/>
    <x v="0"/>
    <x v="0"/>
    <n v="101.02"/>
  </r>
  <r>
    <x v="2"/>
    <n v="1904"/>
    <x v="0"/>
    <x v="1"/>
    <x v="0"/>
    <x v="0"/>
    <n v="61.27"/>
  </r>
  <r>
    <x v="2"/>
    <n v="1904"/>
    <x v="0"/>
    <x v="1"/>
    <x v="0"/>
    <x v="0"/>
    <n v="62.55"/>
  </r>
  <r>
    <x v="2"/>
    <n v="1904"/>
    <x v="0"/>
    <x v="1"/>
    <x v="0"/>
    <x v="0"/>
    <n v="-0.64"/>
  </r>
  <r>
    <x v="2"/>
    <n v="1904"/>
    <x v="0"/>
    <x v="1"/>
    <x v="0"/>
    <x v="0"/>
    <n v="65.12"/>
  </r>
  <r>
    <x v="2"/>
    <n v="1904"/>
    <x v="0"/>
    <x v="1"/>
    <x v="0"/>
    <x v="0"/>
    <n v="286.7"/>
  </r>
  <r>
    <x v="2"/>
    <n v="1904"/>
    <x v="0"/>
    <x v="1"/>
    <x v="0"/>
    <x v="0"/>
    <n v="70.31"/>
  </r>
  <r>
    <x v="2"/>
    <n v="1904"/>
    <x v="0"/>
    <x v="1"/>
    <x v="0"/>
    <x v="0"/>
    <n v="351.65"/>
  </r>
  <r>
    <x v="2"/>
    <n v="1904"/>
    <x v="0"/>
    <x v="1"/>
    <x v="0"/>
    <x v="0"/>
    <n v="377.04"/>
  </r>
  <r>
    <x v="2"/>
    <n v="1904"/>
    <x v="0"/>
    <x v="1"/>
    <x v="0"/>
    <x v="0"/>
    <n v="364.39"/>
  </r>
  <r>
    <x v="2"/>
    <n v="1904"/>
    <x v="0"/>
    <x v="1"/>
    <x v="0"/>
    <x v="0"/>
    <n v="51.74"/>
  </r>
  <r>
    <x v="2"/>
    <n v="1904"/>
    <x v="0"/>
    <x v="1"/>
    <x v="0"/>
    <x v="0"/>
    <n v="365.9"/>
  </r>
  <r>
    <x v="2"/>
    <n v="1904"/>
    <x v="0"/>
    <x v="1"/>
    <x v="0"/>
    <x v="0"/>
    <n v="56.92"/>
  </r>
  <r>
    <x v="2"/>
    <n v="1904"/>
    <x v="0"/>
    <x v="1"/>
    <x v="0"/>
    <x v="0"/>
    <n v="46.4"/>
  </r>
  <r>
    <x v="2"/>
    <n v="1904"/>
    <x v="0"/>
    <x v="1"/>
    <x v="0"/>
    <x v="0"/>
    <n v="44.79"/>
  </r>
  <r>
    <x v="2"/>
    <n v="1904"/>
    <x v="0"/>
    <x v="1"/>
    <x v="0"/>
    <x v="0"/>
    <n v="129.35"/>
  </r>
  <r>
    <x v="2"/>
    <n v="1904"/>
    <x v="0"/>
    <x v="1"/>
    <x v="0"/>
    <x v="0"/>
    <n v="388.28"/>
  </r>
  <r>
    <x v="2"/>
    <n v="1904"/>
    <x v="0"/>
    <x v="1"/>
    <x v="0"/>
    <x v="0"/>
    <n v="429.16"/>
  </r>
  <r>
    <x v="2"/>
    <n v="1904"/>
    <x v="0"/>
    <x v="1"/>
    <x v="0"/>
    <x v="0"/>
    <n v="371.77"/>
  </r>
  <r>
    <x v="2"/>
    <n v="1904"/>
    <x v="0"/>
    <x v="1"/>
    <x v="0"/>
    <x v="0"/>
    <n v="371.32"/>
  </r>
  <r>
    <x v="2"/>
    <n v="1904"/>
    <x v="0"/>
    <x v="1"/>
    <x v="0"/>
    <x v="0"/>
    <n v="95.35"/>
  </r>
  <r>
    <x v="2"/>
    <n v="1904"/>
    <x v="0"/>
    <x v="1"/>
    <x v="0"/>
    <x v="0"/>
    <n v="332.41"/>
  </r>
  <r>
    <x v="2"/>
    <n v="1904"/>
    <x v="0"/>
    <x v="1"/>
    <x v="0"/>
    <x v="0"/>
    <n v="147.28"/>
  </r>
  <r>
    <x v="2"/>
    <n v="1904"/>
    <x v="0"/>
    <x v="1"/>
    <x v="0"/>
    <x v="0"/>
    <n v="382.92"/>
  </r>
  <r>
    <x v="2"/>
    <n v="1904"/>
    <x v="0"/>
    <x v="1"/>
    <x v="0"/>
    <x v="0"/>
    <n v="30.92"/>
  </r>
  <r>
    <x v="2"/>
    <n v="1904"/>
    <x v="0"/>
    <x v="1"/>
    <x v="0"/>
    <x v="0"/>
    <n v="85.35"/>
  </r>
  <r>
    <x v="2"/>
    <n v="1904"/>
    <x v="1"/>
    <x v="1"/>
    <x v="0"/>
    <x v="0"/>
    <n v="129.69999999999999"/>
  </r>
  <r>
    <x v="2"/>
    <n v="1904"/>
    <x v="1"/>
    <x v="1"/>
    <x v="0"/>
    <x v="0"/>
    <n v="1057.4100000000001"/>
  </r>
  <r>
    <x v="2"/>
    <n v="1904"/>
    <x v="1"/>
    <x v="1"/>
    <x v="0"/>
    <x v="0"/>
    <n v="2383.2800000000002"/>
  </r>
  <r>
    <x v="2"/>
    <n v="1904"/>
    <x v="1"/>
    <x v="1"/>
    <x v="0"/>
    <x v="0"/>
    <n v="1436.08"/>
  </r>
  <r>
    <x v="2"/>
    <n v="1904"/>
    <x v="1"/>
    <x v="1"/>
    <x v="0"/>
    <x v="0"/>
    <n v="2635.1"/>
  </r>
  <r>
    <x v="2"/>
    <n v="1904"/>
    <x v="1"/>
    <x v="1"/>
    <x v="0"/>
    <x v="0"/>
    <n v="68.790000000000006"/>
  </r>
  <r>
    <x v="2"/>
    <n v="1904"/>
    <x v="1"/>
    <x v="1"/>
    <x v="0"/>
    <x v="0"/>
    <n v="1289.6600000000001"/>
  </r>
  <r>
    <x v="2"/>
    <n v="1904"/>
    <x v="1"/>
    <x v="1"/>
    <x v="0"/>
    <x v="0"/>
    <n v="70.319999999999993"/>
  </r>
  <r>
    <x v="2"/>
    <n v="1904"/>
    <x v="1"/>
    <x v="1"/>
    <x v="0"/>
    <x v="0"/>
    <n v="814.54"/>
  </r>
  <r>
    <x v="2"/>
    <n v="1904"/>
    <x v="1"/>
    <x v="1"/>
    <x v="0"/>
    <x v="0"/>
    <n v="1069.96"/>
  </r>
  <r>
    <x v="2"/>
    <n v="1904"/>
    <x v="1"/>
    <x v="1"/>
    <x v="0"/>
    <x v="0"/>
    <n v="343.39"/>
  </r>
  <r>
    <x v="2"/>
    <n v="1904"/>
    <x v="1"/>
    <x v="1"/>
    <x v="0"/>
    <x v="0"/>
    <n v="71.72"/>
  </r>
  <r>
    <x v="2"/>
    <n v="1904"/>
    <x v="1"/>
    <x v="1"/>
    <x v="0"/>
    <x v="0"/>
    <n v="282.86"/>
  </r>
  <r>
    <x v="2"/>
    <n v="1904"/>
    <x v="1"/>
    <x v="1"/>
    <x v="0"/>
    <x v="0"/>
    <n v="216.97"/>
  </r>
  <r>
    <x v="2"/>
    <n v="1904"/>
    <x v="1"/>
    <x v="1"/>
    <x v="0"/>
    <x v="0"/>
    <n v="71.72"/>
  </r>
  <r>
    <x v="2"/>
    <n v="1904"/>
    <x v="1"/>
    <x v="1"/>
    <x v="0"/>
    <x v="0"/>
    <n v="-4.3499999999999996"/>
  </r>
  <r>
    <x v="2"/>
    <n v="1904"/>
    <x v="1"/>
    <x v="1"/>
    <x v="0"/>
    <x v="0"/>
    <n v="252.37"/>
  </r>
  <r>
    <x v="2"/>
    <n v="1904"/>
    <x v="1"/>
    <x v="1"/>
    <x v="0"/>
    <x v="0"/>
    <n v="69.3"/>
  </r>
  <r>
    <x v="2"/>
    <n v="1904"/>
    <x v="1"/>
    <x v="1"/>
    <x v="0"/>
    <x v="0"/>
    <n v="129.72"/>
  </r>
  <r>
    <x v="2"/>
    <n v="1904"/>
    <x v="1"/>
    <x v="1"/>
    <x v="0"/>
    <x v="0"/>
    <n v="71.709999999999994"/>
  </r>
  <r>
    <x v="2"/>
    <n v="1904"/>
    <x v="1"/>
    <x v="1"/>
    <x v="0"/>
    <x v="0"/>
    <n v="1048.72"/>
  </r>
  <r>
    <x v="2"/>
    <n v="1904"/>
    <x v="1"/>
    <x v="1"/>
    <x v="0"/>
    <x v="0"/>
    <n v="884.58"/>
  </r>
  <r>
    <x v="2"/>
    <n v="1904"/>
    <x v="1"/>
    <x v="1"/>
    <x v="0"/>
    <x v="0"/>
    <n v="124.95"/>
  </r>
  <r>
    <x v="2"/>
    <n v="1904"/>
    <x v="1"/>
    <x v="1"/>
    <x v="0"/>
    <x v="0"/>
    <n v="69.3"/>
  </r>
  <r>
    <x v="2"/>
    <n v="1904"/>
    <x v="1"/>
    <x v="1"/>
    <x v="0"/>
    <x v="0"/>
    <n v="71.72"/>
  </r>
  <r>
    <x v="2"/>
    <n v="1904"/>
    <x v="1"/>
    <x v="1"/>
    <x v="0"/>
    <x v="0"/>
    <n v="206.41"/>
  </r>
  <r>
    <x v="2"/>
    <n v="1904"/>
    <x v="1"/>
    <x v="1"/>
    <x v="0"/>
    <x v="0"/>
    <n v="4.3"/>
  </r>
  <r>
    <x v="2"/>
    <n v="1904"/>
    <x v="1"/>
    <x v="1"/>
    <x v="0"/>
    <x v="0"/>
    <n v="1000.89"/>
  </r>
  <r>
    <x v="2"/>
    <n v="1904"/>
    <x v="1"/>
    <x v="1"/>
    <x v="0"/>
    <x v="0"/>
    <n v="2.2999999999999998"/>
  </r>
  <r>
    <x v="2"/>
    <n v="1904"/>
    <x v="1"/>
    <x v="1"/>
    <x v="0"/>
    <x v="0"/>
    <n v="129.41999999999999"/>
  </r>
  <r>
    <x v="2"/>
    <n v="1904"/>
    <x v="1"/>
    <x v="1"/>
    <x v="0"/>
    <x v="0"/>
    <n v="71.72"/>
  </r>
  <r>
    <x v="2"/>
    <n v="1904"/>
    <x v="1"/>
    <x v="1"/>
    <x v="0"/>
    <x v="0"/>
    <n v="0.41"/>
  </r>
  <r>
    <x v="2"/>
    <n v="1904"/>
    <x v="1"/>
    <x v="1"/>
    <x v="0"/>
    <x v="0"/>
    <n v="1019.85"/>
  </r>
  <r>
    <x v="2"/>
    <n v="1904"/>
    <x v="1"/>
    <x v="1"/>
    <x v="0"/>
    <x v="0"/>
    <n v="221.47"/>
  </r>
  <r>
    <x v="2"/>
    <n v="1904"/>
    <x v="1"/>
    <x v="1"/>
    <x v="0"/>
    <x v="0"/>
    <n v="1163.83"/>
  </r>
  <r>
    <x v="2"/>
    <n v="1904"/>
    <x v="1"/>
    <x v="1"/>
    <x v="0"/>
    <x v="0"/>
    <n v="-43.65"/>
  </r>
  <r>
    <x v="2"/>
    <n v="1904"/>
    <x v="1"/>
    <x v="1"/>
    <x v="0"/>
    <x v="0"/>
    <n v="174.6"/>
  </r>
  <r>
    <x v="2"/>
    <n v="1904"/>
    <x v="1"/>
    <x v="1"/>
    <x v="0"/>
    <x v="0"/>
    <n v="-5.89"/>
  </r>
  <r>
    <x v="2"/>
    <n v="1904"/>
    <x v="1"/>
    <x v="1"/>
    <x v="0"/>
    <x v="0"/>
    <n v="1138.7"/>
  </r>
  <r>
    <x v="2"/>
    <n v="1904"/>
    <x v="1"/>
    <x v="1"/>
    <x v="0"/>
    <x v="0"/>
    <n v="235.89"/>
  </r>
  <r>
    <x v="2"/>
    <n v="1904"/>
    <x v="1"/>
    <x v="1"/>
    <x v="0"/>
    <x v="0"/>
    <n v="155"/>
  </r>
  <r>
    <x v="2"/>
    <n v="1904"/>
    <x v="1"/>
    <x v="1"/>
    <x v="0"/>
    <x v="0"/>
    <n v="1397.23"/>
  </r>
  <r>
    <x v="3"/>
    <n v="1904"/>
    <x v="0"/>
    <x v="1"/>
    <x v="0"/>
    <x v="0"/>
    <n v="28.14"/>
  </r>
  <r>
    <x v="3"/>
    <n v="1904"/>
    <x v="0"/>
    <x v="1"/>
    <x v="0"/>
    <x v="0"/>
    <n v="221.54"/>
  </r>
  <r>
    <x v="3"/>
    <n v="1904"/>
    <x v="0"/>
    <x v="1"/>
    <x v="0"/>
    <x v="0"/>
    <n v="108.84"/>
  </r>
  <r>
    <x v="3"/>
    <n v="1904"/>
    <x v="0"/>
    <x v="1"/>
    <x v="0"/>
    <x v="0"/>
    <n v="3"/>
  </r>
  <r>
    <x v="3"/>
    <n v="1904"/>
    <x v="0"/>
    <x v="1"/>
    <x v="0"/>
    <x v="0"/>
    <n v="312.54000000000002"/>
  </r>
  <r>
    <x v="3"/>
    <n v="1904"/>
    <x v="0"/>
    <x v="1"/>
    <x v="0"/>
    <x v="0"/>
    <n v="28.16"/>
  </r>
  <r>
    <x v="3"/>
    <n v="1904"/>
    <x v="0"/>
    <x v="1"/>
    <x v="0"/>
    <x v="0"/>
    <n v="501.01"/>
  </r>
  <r>
    <x v="3"/>
    <n v="1904"/>
    <x v="0"/>
    <x v="1"/>
    <x v="0"/>
    <x v="0"/>
    <n v="98.55"/>
  </r>
  <r>
    <x v="3"/>
    <n v="1904"/>
    <x v="0"/>
    <x v="1"/>
    <x v="0"/>
    <x v="0"/>
    <n v="62.77"/>
  </r>
  <r>
    <x v="3"/>
    <n v="1904"/>
    <x v="0"/>
    <x v="1"/>
    <x v="0"/>
    <x v="0"/>
    <n v="2.33"/>
  </r>
  <r>
    <x v="3"/>
    <n v="1904"/>
    <x v="0"/>
    <x v="1"/>
    <x v="0"/>
    <x v="0"/>
    <n v="508.91"/>
  </r>
  <r>
    <x v="3"/>
    <n v="1904"/>
    <x v="0"/>
    <x v="1"/>
    <x v="0"/>
    <x v="0"/>
    <n v="-30.24"/>
  </r>
  <r>
    <x v="3"/>
    <n v="1904"/>
    <x v="0"/>
    <x v="1"/>
    <x v="0"/>
    <x v="0"/>
    <n v="554.96"/>
  </r>
  <r>
    <x v="3"/>
    <n v="1904"/>
    <x v="0"/>
    <x v="1"/>
    <x v="0"/>
    <x v="0"/>
    <n v="99.17"/>
  </r>
  <r>
    <x v="3"/>
    <n v="1904"/>
    <x v="0"/>
    <x v="1"/>
    <x v="0"/>
    <x v="0"/>
    <n v="222.67"/>
  </r>
  <r>
    <x v="3"/>
    <n v="1904"/>
    <x v="0"/>
    <x v="1"/>
    <x v="0"/>
    <x v="0"/>
    <n v="559.55999999999995"/>
  </r>
  <r>
    <x v="3"/>
    <n v="1904"/>
    <x v="0"/>
    <x v="1"/>
    <x v="0"/>
    <x v="0"/>
    <n v="46.66"/>
  </r>
  <r>
    <x v="3"/>
    <n v="1904"/>
    <x v="0"/>
    <x v="1"/>
    <x v="0"/>
    <x v="0"/>
    <n v="501.66"/>
  </r>
  <r>
    <x v="3"/>
    <n v="1904"/>
    <x v="0"/>
    <x v="1"/>
    <x v="0"/>
    <x v="0"/>
    <n v="162.99"/>
  </r>
  <r>
    <x v="3"/>
    <n v="1904"/>
    <x v="0"/>
    <x v="1"/>
    <x v="0"/>
    <x v="0"/>
    <n v="28.39"/>
  </r>
  <r>
    <x v="3"/>
    <n v="1904"/>
    <x v="0"/>
    <x v="1"/>
    <x v="0"/>
    <x v="0"/>
    <n v="108.84"/>
  </r>
  <r>
    <x v="3"/>
    <n v="1904"/>
    <x v="0"/>
    <x v="1"/>
    <x v="0"/>
    <x v="0"/>
    <n v="445.08"/>
  </r>
  <r>
    <x v="3"/>
    <n v="1904"/>
    <x v="0"/>
    <x v="1"/>
    <x v="0"/>
    <x v="0"/>
    <n v="-112.15"/>
  </r>
  <r>
    <x v="3"/>
    <n v="1904"/>
    <x v="0"/>
    <x v="1"/>
    <x v="0"/>
    <x v="0"/>
    <n v="384.07"/>
  </r>
  <r>
    <x v="3"/>
    <n v="1904"/>
    <x v="0"/>
    <x v="1"/>
    <x v="0"/>
    <x v="0"/>
    <n v="150.79"/>
  </r>
  <r>
    <x v="3"/>
    <n v="1904"/>
    <x v="0"/>
    <x v="1"/>
    <x v="0"/>
    <x v="0"/>
    <n v="584.42999999999995"/>
  </r>
  <r>
    <x v="3"/>
    <n v="1904"/>
    <x v="0"/>
    <x v="1"/>
    <x v="0"/>
    <x v="0"/>
    <n v="-13.99"/>
  </r>
  <r>
    <x v="3"/>
    <n v="1904"/>
    <x v="0"/>
    <x v="1"/>
    <x v="0"/>
    <x v="0"/>
    <n v="1634.83"/>
  </r>
  <r>
    <x v="3"/>
    <n v="1904"/>
    <x v="0"/>
    <x v="1"/>
    <x v="0"/>
    <x v="0"/>
    <n v="25.74"/>
  </r>
  <r>
    <x v="3"/>
    <n v="1904"/>
    <x v="0"/>
    <x v="1"/>
    <x v="0"/>
    <x v="0"/>
    <n v="41.67"/>
  </r>
  <r>
    <x v="3"/>
    <n v="1904"/>
    <x v="0"/>
    <x v="1"/>
    <x v="0"/>
    <x v="0"/>
    <n v="479.03"/>
  </r>
  <r>
    <x v="3"/>
    <n v="1904"/>
    <x v="0"/>
    <x v="1"/>
    <x v="0"/>
    <x v="0"/>
    <n v="588.64"/>
  </r>
  <r>
    <x v="3"/>
    <n v="1904"/>
    <x v="0"/>
    <x v="1"/>
    <x v="0"/>
    <x v="0"/>
    <n v="36.56"/>
  </r>
  <r>
    <x v="3"/>
    <n v="1904"/>
    <x v="0"/>
    <x v="1"/>
    <x v="0"/>
    <x v="0"/>
    <n v="28.17"/>
  </r>
  <r>
    <x v="3"/>
    <n v="1904"/>
    <x v="0"/>
    <x v="1"/>
    <x v="0"/>
    <x v="0"/>
    <n v="908.65"/>
  </r>
  <r>
    <x v="3"/>
    <n v="1904"/>
    <x v="0"/>
    <x v="1"/>
    <x v="0"/>
    <x v="0"/>
    <n v="57.65"/>
  </r>
  <r>
    <x v="3"/>
    <n v="1904"/>
    <x v="0"/>
    <x v="1"/>
    <x v="0"/>
    <x v="0"/>
    <n v="121.96"/>
  </r>
  <r>
    <x v="3"/>
    <n v="1904"/>
    <x v="0"/>
    <x v="1"/>
    <x v="0"/>
    <x v="0"/>
    <n v="492.1"/>
  </r>
  <r>
    <x v="3"/>
    <n v="1904"/>
    <x v="1"/>
    <x v="1"/>
    <x v="0"/>
    <x v="0"/>
    <n v="4803.88"/>
  </r>
  <r>
    <x v="3"/>
    <n v="1904"/>
    <x v="1"/>
    <x v="1"/>
    <x v="0"/>
    <x v="0"/>
    <n v="187.16"/>
  </r>
  <r>
    <x v="3"/>
    <n v="1904"/>
    <x v="1"/>
    <x v="1"/>
    <x v="0"/>
    <x v="0"/>
    <n v="5309.24"/>
  </r>
  <r>
    <x v="3"/>
    <n v="1904"/>
    <x v="1"/>
    <x v="1"/>
    <x v="0"/>
    <x v="0"/>
    <n v="579.78"/>
  </r>
  <r>
    <x v="3"/>
    <n v="1904"/>
    <x v="1"/>
    <x v="1"/>
    <x v="0"/>
    <x v="0"/>
    <n v="4692.1499999999996"/>
  </r>
  <r>
    <x v="3"/>
    <n v="1904"/>
    <x v="1"/>
    <x v="1"/>
    <x v="0"/>
    <x v="0"/>
    <n v="175.49"/>
  </r>
  <r>
    <x v="3"/>
    <n v="1904"/>
    <x v="1"/>
    <x v="1"/>
    <x v="0"/>
    <x v="0"/>
    <n v="4796.57"/>
  </r>
  <r>
    <x v="3"/>
    <n v="1904"/>
    <x v="1"/>
    <x v="1"/>
    <x v="0"/>
    <x v="0"/>
    <n v="196.3"/>
  </r>
  <r>
    <x v="3"/>
    <n v="1904"/>
    <x v="1"/>
    <x v="1"/>
    <x v="0"/>
    <x v="0"/>
    <n v="695.84"/>
  </r>
  <r>
    <x v="3"/>
    <n v="1904"/>
    <x v="1"/>
    <x v="1"/>
    <x v="0"/>
    <x v="0"/>
    <n v="439.89"/>
  </r>
  <r>
    <x v="3"/>
    <n v="1904"/>
    <x v="1"/>
    <x v="1"/>
    <x v="0"/>
    <x v="0"/>
    <n v="2474.17"/>
  </r>
  <r>
    <x v="3"/>
    <n v="1904"/>
    <x v="1"/>
    <x v="1"/>
    <x v="0"/>
    <x v="0"/>
    <n v="164.83"/>
  </r>
  <r>
    <x v="3"/>
    <n v="1904"/>
    <x v="1"/>
    <x v="1"/>
    <x v="0"/>
    <x v="0"/>
    <n v="147.06"/>
  </r>
  <r>
    <x v="3"/>
    <n v="1904"/>
    <x v="1"/>
    <x v="1"/>
    <x v="0"/>
    <x v="0"/>
    <n v="291.62"/>
  </r>
  <r>
    <x v="3"/>
    <n v="1904"/>
    <x v="1"/>
    <x v="1"/>
    <x v="0"/>
    <x v="0"/>
    <n v="4823.1400000000003"/>
  </r>
  <r>
    <x v="3"/>
    <n v="1904"/>
    <x v="1"/>
    <x v="1"/>
    <x v="0"/>
    <x v="0"/>
    <n v="5652.95"/>
  </r>
  <r>
    <x v="3"/>
    <n v="1904"/>
    <x v="1"/>
    <x v="1"/>
    <x v="0"/>
    <x v="0"/>
    <n v="224.65"/>
  </r>
  <r>
    <x v="3"/>
    <n v="1904"/>
    <x v="1"/>
    <x v="1"/>
    <x v="0"/>
    <x v="0"/>
    <n v="224.52"/>
  </r>
  <r>
    <x v="3"/>
    <n v="1904"/>
    <x v="1"/>
    <x v="1"/>
    <x v="0"/>
    <x v="0"/>
    <n v="177.44"/>
  </r>
  <r>
    <x v="3"/>
    <n v="1904"/>
    <x v="1"/>
    <x v="1"/>
    <x v="0"/>
    <x v="0"/>
    <n v="401.66"/>
  </r>
  <r>
    <x v="3"/>
    <n v="1904"/>
    <x v="1"/>
    <x v="1"/>
    <x v="0"/>
    <x v="0"/>
    <n v="205.79"/>
  </r>
  <r>
    <x v="3"/>
    <n v="1904"/>
    <x v="1"/>
    <x v="1"/>
    <x v="0"/>
    <x v="0"/>
    <n v="273.77999999999997"/>
  </r>
  <r>
    <x v="3"/>
    <n v="1904"/>
    <x v="1"/>
    <x v="1"/>
    <x v="0"/>
    <x v="0"/>
    <n v="170.76"/>
  </r>
  <r>
    <x v="3"/>
    <n v="1904"/>
    <x v="1"/>
    <x v="1"/>
    <x v="0"/>
    <x v="0"/>
    <n v="4485.54"/>
  </r>
  <r>
    <x v="3"/>
    <n v="1904"/>
    <x v="1"/>
    <x v="1"/>
    <x v="0"/>
    <x v="0"/>
    <n v="4815.4399999999996"/>
  </r>
  <r>
    <x v="3"/>
    <n v="1904"/>
    <x v="1"/>
    <x v="1"/>
    <x v="0"/>
    <x v="0"/>
    <n v="113.68"/>
  </r>
  <r>
    <x v="3"/>
    <n v="1904"/>
    <x v="1"/>
    <x v="1"/>
    <x v="0"/>
    <x v="0"/>
    <n v="34.31"/>
  </r>
  <r>
    <x v="3"/>
    <n v="1904"/>
    <x v="1"/>
    <x v="1"/>
    <x v="0"/>
    <x v="0"/>
    <n v="172.4"/>
  </r>
  <r>
    <x v="3"/>
    <n v="1904"/>
    <x v="1"/>
    <x v="1"/>
    <x v="0"/>
    <x v="0"/>
    <n v="173.87"/>
  </r>
  <r>
    <x v="3"/>
    <n v="1904"/>
    <x v="1"/>
    <x v="1"/>
    <x v="0"/>
    <x v="0"/>
    <n v="164.99"/>
  </r>
  <r>
    <x v="3"/>
    <n v="1904"/>
    <x v="1"/>
    <x v="1"/>
    <x v="0"/>
    <x v="0"/>
    <n v="226.88"/>
  </r>
  <r>
    <x v="3"/>
    <n v="1904"/>
    <x v="1"/>
    <x v="1"/>
    <x v="0"/>
    <x v="0"/>
    <n v="261.05"/>
  </r>
  <r>
    <x v="3"/>
    <n v="1904"/>
    <x v="1"/>
    <x v="1"/>
    <x v="0"/>
    <x v="0"/>
    <n v="171.13"/>
  </r>
  <r>
    <x v="3"/>
    <n v="1904"/>
    <x v="1"/>
    <x v="1"/>
    <x v="0"/>
    <x v="0"/>
    <n v="2029.3"/>
  </r>
  <r>
    <x v="3"/>
    <n v="1904"/>
    <x v="1"/>
    <x v="1"/>
    <x v="0"/>
    <x v="0"/>
    <n v="281.27"/>
  </r>
  <r>
    <x v="3"/>
    <n v="1904"/>
    <x v="1"/>
    <x v="1"/>
    <x v="0"/>
    <x v="0"/>
    <n v="4484.04"/>
  </r>
  <r>
    <x v="3"/>
    <n v="1904"/>
    <x v="1"/>
    <x v="1"/>
    <x v="0"/>
    <x v="0"/>
    <n v="58.82"/>
  </r>
  <r>
    <x v="3"/>
    <n v="1904"/>
    <x v="1"/>
    <x v="1"/>
    <x v="0"/>
    <x v="0"/>
    <n v="206.79"/>
  </r>
  <r>
    <x v="3"/>
    <n v="1904"/>
    <x v="1"/>
    <x v="1"/>
    <x v="0"/>
    <x v="0"/>
    <n v="4462.07"/>
  </r>
  <r>
    <x v="4"/>
    <n v="1904"/>
    <x v="0"/>
    <x v="1"/>
    <x v="0"/>
    <x v="0"/>
    <n v="14.25"/>
  </r>
  <r>
    <x v="4"/>
    <n v="1904"/>
    <x v="0"/>
    <x v="1"/>
    <x v="0"/>
    <x v="0"/>
    <n v="109.85"/>
  </r>
  <r>
    <x v="4"/>
    <n v="1904"/>
    <x v="0"/>
    <x v="1"/>
    <x v="0"/>
    <x v="0"/>
    <n v="109.85"/>
  </r>
  <r>
    <x v="4"/>
    <n v="1904"/>
    <x v="0"/>
    <x v="1"/>
    <x v="0"/>
    <x v="0"/>
    <n v="270.97000000000003"/>
  </r>
  <r>
    <x v="4"/>
    <n v="1904"/>
    <x v="0"/>
    <x v="1"/>
    <x v="0"/>
    <x v="1"/>
    <n v="-32.97"/>
  </r>
  <r>
    <x v="4"/>
    <n v="1904"/>
    <x v="0"/>
    <x v="1"/>
    <x v="0"/>
    <x v="0"/>
    <n v="127.17"/>
  </r>
  <r>
    <x v="4"/>
    <n v="1904"/>
    <x v="0"/>
    <x v="1"/>
    <x v="0"/>
    <x v="0"/>
    <n v="14.47"/>
  </r>
  <r>
    <x v="4"/>
    <n v="1904"/>
    <x v="0"/>
    <x v="1"/>
    <x v="0"/>
    <x v="0"/>
    <n v="4.2300000000000004"/>
  </r>
  <r>
    <x v="4"/>
    <n v="1904"/>
    <x v="0"/>
    <x v="1"/>
    <x v="0"/>
    <x v="0"/>
    <n v="220.96"/>
  </r>
  <r>
    <x v="4"/>
    <n v="1904"/>
    <x v="0"/>
    <x v="1"/>
    <x v="0"/>
    <x v="0"/>
    <n v="3.62"/>
  </r>
  <r>
    <x v="4"/>
    <n v="1904"/>
    <x v="0"/>
    <x v="1"/>
    <x v="0"/>
    <x v="1"/>
    <n v="32.97"/>
  </r>
  <r>
    <x v="4"/>
    <n v="1904"/>
    <x v="0"/>
    <x v="1"/>
    <x v="0"/>
    <x v="0"/>
    <n v="4.2300000000000004"/>
  </r>
  <r>
    <x v="4"/>
    <n v="1904"/>
    <x v="0"/>
    <x v="1"/>
    <x v="0"/>
    <x v="0"/>
    <n v="27.69"/>
  </r>
  <r>
    <x v="4"/>
    <n v="1904"/>
    <x v="0"/>
    <x v="1"/>
    <x v="0"/>
    <x v="0"/>
    <n v="68.48"/>
  </r>
  <r>
    <x v="4"/>
    <n v="1904"/>
    <x v="0"/>
    <x v="1"/>
    <x v="0"/>
    <x v="0"/>
    <n v="4.2300000000000004"/>
  </r>
  <r>
    <x v="4"/>
    <n v="1904"/>
    <x v="0"/>
    <x v="1"/>
    <x v="0"/>
    <x v="0"/>
    <n v="4.2300000000000004"/>
  </r>
  <r>
    <x v="4"/>
    <n v="1904"/>
    <x v="0"/>
    <x v="1"/>
    <x v="0"/>
    <x v="0"/>
    <n v="119.15"/>
  </r>
  <r>
    <x v="4"/>
    <n v="1904"/>
    <x v="0"/>
    <x v="1"/>
    <x v="0"/>
    <x v="0"/>
    <n v="4.2300000000000004"/>
  </r>
  <r>
    <x v="4"/>
    <n v="1904"/>
    <x v="0"/>
    <x v="1"/>
    <x v="0"/>
    <x v="0"/>
    <n v="4.2300000000000004"/>
  </r>
  <r>
    <x v="4"/>
    <n v="1904"/>
    <x v="0"/>
    <x v="1"/>
    <x v="0"/>
    <x v="0"/>
    <n v="68.87"/>
  </r>
  <r>
    <x v="4"/>
    <n v="1904"/>
    <x v="0"/>
    <x v="1"/>
    <x v="0"/>
    <x v="0"/>
    <n v="113.88"/>
  </r>
  <r>
    <x v="4"/>
    <n v="1904"/>
    <x v="0"/>
    <x v="1"/>
    <x v="0"/>
    <x v="0"/>
    <n v="132.72999999999999"/>
  </r>
  <r>
    <x v="4"/>
    <n v="1904"/>
    <x v="0"/>
    <x v="1"/>
    <x v="0"/>
    <x v="0"/>
    <n v="-244.8"/>
  </r>
  <r>
    <x v="4"/>
    <n v="1904"/>
    <x v="0"/>
    <x v="1"/>
    <x v="0"/>
    <x v="0"/>
    <n v="-83.64"/>
  </r>
  <r>
    <x v="4"/>
    <n v="1904"/>
    <x v="1"/>
    <x v="1"/>
    <x v="0"/>
    <x v="0"/>
    <n v="99.96"/>
  </r>
  <r>
    <x v="4"/>
    <n v="1904"/>
    <x v="1"/>
    <x v="1"/>
    <x v="0"/>
    <x v="0"/>
    <n v="199.83"/>
  </r>
  <r>
    <x v="4"/>
    <n v="1904"/>
    <x v="1"/>
    <x v="1"/>
    <x v="0"/>
    <x v="0"/>
    <n v="498.75"/>
  </r>
  <r>
    <x v="4"/>
    <n v="1904"/>
    <x v="1"/>
    <x v="1"/>
    <x v="0"/>
    <x v="0"/>
    <n v="333.22"/>
  </r>
  <r>
    <x v="4"/>
    <n v="1904"/>
    <x v="1"/>
    <x v="1"/>
    <x v="0"/>
    <x v="0"/>
    <n v="92.56"/>
  </r>
  <r>
    <x v="4"/>
    <n v="1904"/>
    <x v="1"/>
    <x v="1"/>
    <x v="0"/>
    <x v="0"/>
    <n v="8.83"/>
  </r>
  <r>
    <x v="4"/>
    <n v="1904"/>
    <x v="1"/>
    <x v="1"/>
    <x v="0"/>
    <x v="0"/>
    <n v="610.9"/>
  </r>
  <r>
    <x v="4"/>
    <n v="1904"/>
    <x v="1"/>
    <x v="1"/>
    <x v="0"/>
    <x v="0"/>
    <n v="8.83"/>
  </r>
  <r>
    <x v="4"/>
    <n v="1904"/>
    <x v="1"/>
    <x v="1"/>
    <x v="0"/>
    <x v="0"/>
    <n v="322.31"/>
  </r>
  <r>
    <x v="4"/>
    <n v="1904"/>
    <x v="1"/>
    <x v="1"/>
    <x v="0"/>
    <x v="0"/>
    <n v="235.03"/>
  </r>
  <r>
    <x v="4"/>
    <n v="1904"/>
    <x v="1"/>
    <x v="1"/>
    <x v="0"/>
    <x v="0"/>
    <n v="8.75"/>
  </r>
  <r>
    <x v="4"/>
    <n v="1904"/>
    <x v="1"/>
    <x v="1"/>
    <x v="0"/>
    <x v="0"/>
    <n v="232.51"/>
  </r>
  <r>
    <x v="4"/>
    <n v="1904"/>
    <x v="1"/>
    <x v="1"/>
    <x v="0"/>
    <x v="0"/>
    <n v="266.07"/>
  </r>
  <r>
    <x v="4"/>
    <n v="1904"/>
    <x v="1"/>
    <x v="1"/>
    <x v="0"/>
    <x v="0"/>
    <n v="8.83"/>
  </r>
  <r>
    <x v="4"/>
    <n v="1904"/>
    <x v="1"/>
    <x v="1"/>
    <x v="0"/>
    <x v="0"/>
    <n v="8.74"/>
  </r>
  <r>
    <x v="4"/>
    <n v="1904"/>
    <x v="1"/>
    <x v="1"/>
    <x v="0"/>
    <x v="0"/>
    <n v="478.17"/>
  </r>
  <r>
    <x v="4"/>
    <n v="1904"/>
    <x v="1"/>
    <x v="1"/>
    <x v="0"/>
    <x v="0"/>
    <n v="8.83"/>
  </r>
  <r>
    <x v="4"/>
    <n v="1904"/>
    <x v="1"/>
    <x v="1"/>
    <x v="0"/>
    <x v="0"/>
    <n v="309.22000000000003"/>
  </r>
  <r>
    <x v="4"/>
    <n v="1904"/>
    <x v="1"/>
    <x v="1"/>
    <x v="0"/>
    <x v="0"/>
    <n v="2.76"/>
  </r>
  <r>
    <x v="4"/>
    <n v="1904"/>
    <x v="1"/>
    <x v="1"/>
    <x v="0"/>
    <x v="0"/>
    <n v="260.77999999999997"/>
  </r>
  <r>
    <x v="4"/>
    <n v="1904"/>
    <x v="1"/>
    <x v="1"/>
    <x v="0"/>
    <x v="0"/>
    <n v="8.83"/>
  </r>
  <r>
    <x v="4"/>
    <n v="1904"/>
    <x v="1"/>
    <x v="1"/>
    <x v="0"/>
    <x v="0"/>
    <n v="333.22"/>
  </r>
  <r>
    <x v="4"/>
    <n v="1904"/>
    <x v="1"/>
    <x v="1"/>
    <x v="0"/>
    <x v="0"/>
    <n v="82.57"/>
  </r>
  <r>
    <x v="4"/>
    <n v="1904"/>
    <x v="1"/>
    <x v="1"/>
    <x v="0"/>
    <x v="0"/>
    <n v="8.86"/>
  </r>
  <r>
    <x v="5"/>
    <n v="1904"/>
    <x v="0"/>
    <x v="1"/>
    <x v="0"/>
    <x v="0"/>
    <n v="-72.47"/>
  </r>
  <r>
    <x v="5"/>
    <n v="1904"/>
    <x v="0"/>
    <x v="1"/>
    <x v="0"/>
    <x v="0"/>
    <n v="3.46"/>
  </r>
  <r>
    <x v="5"/>
    <n v="1904"/>
    <x v="0"/>
    <x v="1"/>
    <x v="0"/>
    <x v="0"/>
    <n v="-24.03"/>
  </r>
  <r>
    <x v="5"/>
    <n v="1904"/>
    <x v="0"/>
    <x v="1"/>
    <x v="0"/>
    <x v="0"/>
    <n v="70.680000000000007"/>
  </r>
  <r>
    <x v="5"/>
    <n v="1904"/>
    <x v="0"/>
    <x v="1"/>
    <x v="0"/>
    <x v="0"/>
    <n v="37.04"/>
  </r>
  <r>
    <x v="5"/>
    <n v="1904"/>
    <x v="0"/>
    <x v="1"/>
    <x v="0"/>
    <x v="0"/>
    <n v="0.36"/>
  </r>
  <r>
    <x v="5"/>
    <n v="1904"/>
    <x v="0"/>
    <x v="1"/>
    <x v="0"/>
    <x v="0"/>
    <n v="5.22"/>
  </r>
  <r>
    <x v="5"/>
    <n v="1904"/>
    <x v="0"/>
    <x v="1"/>
    <x v="0"/>
    <x v="0"/>
    <n v="-7"/>
  </r>
  <r>
    <x v="5"/>
    <n v="1904"/>
    <x v="0"/>
    <x v="1"/>
    <x v="0"/>
    <x v="0"/>
    <n v="63.16"/>
  </r>
  <r>
    <x v="5"/>
    <n v="1904"/>
    <x v="0"/>
    <x v="1"/>
    <x v="0"/>
    <x v="0"/>
    <n v="32.380000000000003"/>
  </r>
  <r>
    <x v="5"/>
    <n v="1904"/>
    <x v="0"/>
    <x v="1"/>
    <x v="0"/>
    <x v="0"/>
    <n v="65.040000000000006"/>
  </r>
  <r>
    <x v="5"/>
    <n v="1904"/>
    <x v="0"/>
    <x v="1"/>
    <x v="0"/>
    <x v="0"/>
    <n v="3.6"/>
  </r>
  <r>
    <x v="5"/>
    <n v="1904"/>
    <x v="0"/>
    <x v="1"/>
    <x v="0"/>
    <x v="0"/>
    <n v="70.69"/>
  </r>
  <r>
    <x v="5"/>
    <n v="1904"/>
    <x v="0"/>
    <x v="1"/>
    <x v="0"/>
    <x v="0"/>
    <n v="67.83"/>
  </r>
  <r>
    <x v="5"/>
    <n v="1904"/>
    <x v="0"/>
    <x v="1"/>
    <x v="0"/>
    <x v="0"/>
    <n v="36.909999999999997"/>
  </r>
  <r>
    <x v="5"/>
    <n v="1904"/>
    <x v="0"/>
    <x v="1"/>
    <x v="0"/>
    <x v="0"/>
    <n v="75.66"/>
  </r>
  <r>
    <x v="5"/>
    <n v="1904"/>
    <x v="0"/>
    <x v="1"/>
    <x v="0"/>
    <x v="0"/>
    <n v="15.17"/>
  </r>
  <r>
    <x v="5"/>
    <n v="1904"/>
    <x v="0"/>
    <x v="1"/>
    <x v="0"/>
    <x v="0"/>
    <n v="-5.22"/>
  </r>
  <r>
    <x v="5"/>
    <n v="1904"/>
    <x v="0"/>
    <x v="1"/>
    <x v="0"/>
    <x v="0"/>
    <n v="26.33"/>
  </r>
  <r>
    <x v="5"/>
    <n v="1904"/>
    <x v="0"/>
    <x v="1"/>
    <x v="0"/>
    <x v="0"/>
    <n v="437.25"/>
  </r>
  <r>
    <x v="5"/>
    <n v="1904"/>
    <x v="0"/>
    <x v="1"/>
    <x v="0"/>
    <x v="0"/>
    <n v="96.96"/>
  </r>
  <r>
    <x v="5"/>
    <n v="1904"/>
    <x v="1"/>
    <x v="1"/>
    <x v="0"/>
    <x v="0"/>
    <n v="719.61"/>
  </r>
  <r>
    <x v="5"/>
    <n v="1904"/>
    <x v="1"/>
    <x v="1"/>
    <x v="0"/>
    <x v="0"/>
    <n v="-2.79"/>
  </r>
  <r>
    <x v="5"/>
    <n v="1904"/>
    <x v="1"/>
    <x v="1"/>
    <x v="0"/>
    <x v="0"/>
    <n v="301.56"/>
  </r>
  <r>
    <x v="5"/>
    <n v="1904"/>
    <x v="1"/>
    <x v="1"/>
    <x v="0"/>
    <x v="0"/>
    <n v="350.06"/>
  </r>
  <r>
    <x v="5"/>
    <n v="1904"/>
    <x v="1"/>
    <x v="1"/>
    <x v="0"/>
    <x v="0"/>
    <n v="105.83"/>
  </r>
  <r>
    <x v="5"/>
    <n v="1904"/>
    <x v="1"/>
    <x v="1"/>
    <x v="0"/>
    <x v="0"/>
    <n v="90.15"/>
  </r>
  <r>
    <x v="5"/>
    <n v="1904"/>
    <x v="1"/>
    <x v="1"/>
    <x v="0"/>
    <x v="0"/>
    <n v="683.58"/>
  </r>
  <r>
    <x v="5"/>
    <n v="1904"/>
    <x v="1"/>
    <x v="1"/>
    <x v="0"/>
    <x v="0"/>
    <n v="90.34"/>
  </r>
  <r>
    <x v="5"/>
    <n v="1904"/>
    <x v="1"/>
    <x v="1"/>
    <x v="0"/>
    <x v="0"/>
    <n v="-15.97"/>
  </r>
  <r>
    <x v="5"/>
    <n v="1904"/>
    <x v="1"/>
    <x v="1"/>
    <x v="0"/>
    <x v="0"/>
    <n v="384.48"/>
  </r>
  <r>
    <x v="5"/>
    <n v="1904"/>
    <x v="1"/>
    <x v="1"/>
    <x v="0"/>
    <x v="0"/>
    <n v="908.36"/>
  </r>
  <r>
    <x v="5"/>
    <n v="1904"/>
    <x v="1"/>
    <x v="1"/>
    <x v="0"/>
    <x v="0"/>
    <n v="92.14"/>
  </r>
  <r>
    <x v="5"/>
    <n v="1904"/>
    <x v="1"/>
    <x v="1"/>
    <x v="0"/>
    <x v="0"/>
    <n v="678.4"/>
  </r>
  <r>
    <x v="5"/>
    <n v="1904"/>
    <x v="1"/>
    <x v="1"/>
    <x v="0"/>
    <x v="0"/>
    <n v="133.44999999999999"/>
  </r>
  <r>
    <x v="5"/>
    <n v="1904"/>
    <x v="1"/>
    <x v="1"/>
    <x v="0"/>
    <x v="0"/>
    <n v="405.61"/>
  </r>
  <r>
    <x v="5"/>
    <n v="1904"/>
    <x v="1"/>
    <x v="1"/>
    <x v="0"/>
    <x v="0"/>
    <n v="392.34"/>
  </r>
  <r>
    <x v="5"/>
    <n v="1904"/>
    <x v="1"/>
    <x v="1"/>
    <x v="0"/>
    <x v="0"/>
    <n v="79.75"/>
  </r>
  <r>
    <x v="5"/>
    <n v="1904"/>
    <x v="1"/>
    <x v="1"/>
    <x v="0"/>
    <x v="0"/>
    <n v="500.2"/>
  </r>
  <r>
    <x v="5"/>
    <n v="1904"/>
    <x v="1"/>
    <x v="1"/>
    <x v="0"/>
    <x v="0"/>
    <n v="96.27"/>
  </r>
  <r>
    <x v="5"/>
    <n v="1904"/>
    <x v="1"/>
    <x v="1"/>
    <x v="0"/>
    <x v="0"/>
    <n v="271.76"/>
  </r>
  <r>
    <x v="5"/>
    <n v="1904"/>
    <x v="1"/>
    <x v="1"/>
    <x v="0"/>
    <x v="0"/>
    <n v="119.51"/>
  </r>
  <r>
    <x v="5"/>
    <n v="1904"/>
    <x v="1"/>
    <x v="1"/>
    <x v="0"/>
    <x v="0"/>
    <n v="189.72"/>
  </r>
  <r>
    <x v="5"/>
    <n v="1904"/>
    <x v="1"/>
    <x v="1"/>
    <x v="0"/>
    <x v="0"/>
    <n v="471.1"/>
  </r>
  <r>
    <x v="5"/>
    <n v="1904"/>
    <x v="1"/>
    <x v="1"/>
    <x v="0"/>
    <x v="0"/>
    <n v="92.07"/>
  </r>
  <r>
    <x v="5"/>
    <n v="1904"/>
    <x v="1"/>
    <x v="1"/>
    <x v="0"/>
    <x v="0"/>
    <n v="485.07"/>
  </r>
  <r>
    <x v="5"/>
    <n v="1904"/>
    <x v="1"/>
    <x v="1"/>
    <x v="0"/>
    <x v="0"/>
    <n v="0.31"/>
  </r>
  <r>
    <x v="5"/>
    <n v="1904"/>
    <x v="1"/>
    <x v="1"/>
    <x v="0"/>
    <x v="0"/>
    <n v="90.33"/>
  </r>
  <r>
    <x v="5"/>
    <n v="1904"/>
    <x v="1"/>
    <x v="1"/>
    <x v="0"/>
    <x v="0"/>
    <n v="90.34"/>
  </r>
  <r>
    <x v="5"/>
    <n v="1904"/>
    <x v="1"/>
    <x v="1"/>
    <x v="0"/>
    <x v="0"/>
    <n v="728.34"/>
  </r>
  <r>
    <x v="5"/>
    <n v="1904"/>
    <x v="1"/>
    <x v="1"/>
    <x v="0"/>
    <x v="1"/>
    <n v="79.75"/>
  </r>
  <r>
    <x v="5"/>
    <n v="1904"/>
    <x v="1"/>
    <x v="1"/>
    <x v="0"/>
    <x v="0"/>
    <n v="96.98"/>
  </r>
  <r>
    <x v="5"/>
    <n v="1904"/>
    <x v="1"/>
    <x v="1"/>
    <x v="0"/>
    <x v="0"/>
    <n v="395.31"/>
  </r>
  <r>
    <x v="6"/>
    <n v="1904"/>
    <x v="0"/>
    <x v="1"/>
    <x v="0"/>
    <x v="0"/>
    <n v="7.25"/>
  </r>
  <r>
    <x v="6"/>
    <n v="1904"/>
    <x v="0"/>
    <x v="1"/>
    <x v="0"/>
    <x v="0"/>
    <n v="65.44"/>
  </r>
  <r>
    <x v="6"/>
    <n v="1904"/>
    <x v="0"/>
    <x v="1"/>
    <x v="0"/>
    <x v="0"/>
    <n v="66.05"/>
  </r>
  <r>
    <x v="6"/>
    <n v="1904"/>
    <x v="0"/>
    <x v="1"/>
    <x v="0"/>
    <x v="0"/>
    <n v="4.55"/>
  </r>
  <r>
    <x v="6"/>
    <n v="1904"/>
    <x v="0"/>
    <x v="1"/>
    <x v="0"/>
    <x v="0"/>
    <n v="78.290000000000006"/>
  </r>
  <r>
    <x v="6"/>
    <n v="1904"/>
    <x v="0"/>
    <x v="1"/>
    <x v="0"/>
    <x v="1"/>
    <n v="3.62"/>
  </r>
  <r>
    <x v="6"/>
    <n v="1904"/>
    <x v="0"/>
    <x v="1"/>
    <x v="0"/>
    <x v="0"/>
    <n v="28.61"/>
  </r>
  <r>
    <x v="6"/>
    <n v="1904"/>
    <x v="0"/>
    <x v="1"/>
    <x v="0"/>
    <x v="0"/>
    <n v="4.7300000000000004"/>
  </r>
  <r>
    <x v="6"/>
    <n v="1904"/>
    <x v="0"/>
    <x v="1"/>
    <x v="0"/>
    <x v="0"/>
    <n v="7.26"/>
  </r>
  <r>
    <x v="6"/>
    <n v="1904"/>
    <x v="0"/>
    <x v="1"/>
    <x v="0"/>
    <x v="0"/>
    <n v="52.64"/>
  </r>
  <r>
    <x v="6"/>
    <n v="1904"/>
    <x v="0"/>
    <x v="1"/>
    <x v="0"/>
    <x v="0"/>
    <n v="14.45"/>
  </r>
  <r>
    <x v="6"/>
    <n v="1904"/>
    <x v="0"/>
    <x v="1"/>
    <x v="0"/>
    <x v="0"/>
    <n v="64.17"/>
  </r>
  <r>
    <x v="6"/>
    <n v="1904"/>
    <x v="0"/>
    <x v="1"/>
    <x v="0"/>
    <x v="0"/>
    <n v="191.03"/>
  </r>
  <r>
    <x v="6"/>
    <n v="1904"/>
    <x v="0"/>
    <x v="1"/>
    <x v="0"/>
    <x v="0"/>
    <n v="49.55"/>
  </r>
  <r>
    <x v="6"/>
    <n v="1904"/>
    <x v="0"/>
    <x v="1"/>
    <x v="0"/>
    <x v="0"/>
    <n v="28.34"/>
  </r>
  <r>
    <x v="6"/>
    <n v="1904"/>
    <x v="0"/>
    <x v="1"/>
    <x v="0"/>
    <x v="0"/>
    <n v="283.70999999999998"/>
  </r>
  <r>
    <x v="6"/>
    <n v="1904"/>
    <x v="0"/>
    <x v="1"/>
    <x v="0"/>
    <x v="0"/>
    <n v="5.04"/>
  </r>
  <r>
    <x v="6"/>
    <n v="1904"/>
    <x v="0"/>
    <x v="1"/>
    <x v="0"/>
    <x v="0"/>
    <n v="28.34"/>
  </r>
  <r>
    <x v="6"/>
    <n v="1904"/>
    <x v="0"/>
    <x v="1"/>
    <x v="0"/>
    <x v="0"/>
    <n v="4.5999999999999996"/>
  </r>
  <r>
    <x v="6"/>
    <n v="1904"/>
    <x v="0"/>
    <x v="1"/>
    <x v="0"/>
    <x v="0"/>
    <n v="4.55"/>
  </r>
  <r>
    <x v="6"/>
    <n v="1904"/>
    <x v="0"/>
    <x v="1"/>
    <x v="0"/>
    <x v="0"/>
    <n v="4.54"/>
  </r>
  <r>
    <x v="6"/>
    <n v="1904"/>
    <x v="0"/>
    <x v="1"/>
    <x v="0"/>
    <x v="0"/>
    <n v="54.37"/>
  </r>
  <r>
    <x v="6"/>
    <n v="1904"/>
    <x v="0"/>
    <x v="1"/>
    <x v="0"/>
    <x v="0"/>
    <n v="31.77"/>
  </r>
  <r>
    <x v="6"/>
    <n v="1904"/>
    <x v="0"/>
    <x v="1"/>
    <x v="0"/>
    <x v="1"/>
    <n v="26.1"/>
  </r>
  <r>
    <x v="6"/>
    <n v="1904"/>
    <x v="0"/>
    <x v="1"/>
    <x v="0"/>
    <x v="1"/>
    <n v="3.63"/>
  </r>
  <r>
    <x v="6"/>
    <n v="1904"/>
    <x v="0"/>
    <x v="1"/>
    <x v="0"/>
    <x v="0"/>
    <n v="80.569999999999993"/>
  </r>
  <r>
    <x v="6"/>
    <n v="1904"/>
    <x v="0"/>
    <x v="1"/>
    <x v="0"/>
    <x v="0"/>
    <n v="64.180000000000007"/>
  </r>
  <r>
    <x v="6"/>
    <n v="1904"/>
    <x v="1"/>
    <x v="1"/>
    <x v="0"/>
    <x v="0"/>
    <n v="661.59"/>
  </r>
  <r>
    <x v="6"/>
    <n v="1904"/>
    <x v="1"/>
    <x v="1"/>
    <x v="0"/>
    <x v="0"/>
    <n v="40.340000000000003"/>
  </r>
  <r>
    <x v="6"/>
    <n v="1904"/>
    <x v="1"/>
    <x v="1"/>
    <x v="0"/>
    <x v="0"/>
    <n v="587.02"/>
  </r>
  <r>
    <x v="6"/>
    <n v="1904"/>
    <x v="1"/>
    <x v="1"/>
    <x v="0"/>
    <x v="0"/>
    <n v="30.65"/>
  </r>
  <r>
    <x v="6"/>
    <n v="1904"/>
    <x v="1"/>
    <x v="1"/>
    <x v="0"/>
    <x v="0"/>
    <n v="637.30999999999995"/>
  </r>
  <r>
    <x v="6"/>
    <n v="1904"/>
    <x v="1"/>
    <x v="1"/>
    <x v="0"/>
    <x v="0"/>
    <n v="30.96"/>
  </r>
  <r>
    <x v="6"/>
    <n v="1904"/>
    <x v="1"/>
    <x v="1"/>
    <x v="0"/>
    <x v="0"/>
    <n v="30.33"/>
  </r>
  <r>
    <x v="6"/>
    <n v="1904"/>
    <x v="1"/>
    <x v="1"/>
    <x v="0"/>
    <x v="1"/>
    <n v="0.02"/>
  </r>
  <r>
    <x v="6"/>
    <n v="1904"/>
    <x v="1"/>
    <x v="1"/>
    <x v="0"/>
    <x v="0"/>
    <n v="30.02"/>
  </r>
  <r>
    <x v="6"/>
    <n v="1904"/>
    <x v="1"/>
    <x v="1"/>
    <x v="0"/>
    <x v="0"/>
    <n v="43.35"/>
  </r>
  <r>
    <x v="6"/>
    <n v="1904"/>
    <x v="1"/>
    <x v="1"/>
    <x v="0"/>
    <x v="0"/>
    <n v="747.74"/>
  </r>
  <r>
    <x v="6"/>
    <n v="1904"/>
    <x v="1"/>
    <x v="1"/>
    <x v="0"/>
    <x v="0"/>
    <n v="673.01"/>
  </r>
  <r>
    <x v="6"/>
    <n v="1904"/>
    <x v="1"/>
    <x v="1"/>
    <x v="0"/>
    <x v="0"/>
    <n v="29.96"/>
  </r>
  <r>
    <x v="6"/>
    <n v="1904"/>
    <x v="1"/>
    <x v="1"/>
    <x v="0"/>
    <x v="0"/>
    <n v="682.59"/>
  </r>
  <r>
    <x v="6"/>
    <n v="1904"/>
    <x v="1"/>
    <x v="1"/>
    <x v="0"/>
    <x v="0"/>
    <n v="28.44"/>
  </r>
  <r>
    <x v="6"/>
    <n v="1904"/>
    <x v="1"/>
    <x v="1"/>
    <x v="0"/>
    <x v="0"/>
    <n v="641.91999999999996"/>
  </r>
  <r>
    <x v="6"/>
    <n v="1904"/>
    <x v="1"/>
    <x v="1"/>
    <x v="0"/>
    <x v="0"/>
    <n v="497.51"/>
  </r>
  <r>
    <x v="6"/>
    <n v="1904"/>
    <x v="1"/>
    <x v="1"/>
    <x v="0"/>
    <x v="0"/>
    <n v="29.97"/>
  </r>
  <r>
    <x v="6"/>
    <n v="1904"/>
    <x v="1"/>
    <x v="1"/>
    <x v="0"/>
    <x v="0"/>
    <n v="851.49"/>
  </r>
  <r>
    <x v="6"/>
    <n v="1904"/>
    <x v="1"/>
    <x v="1"/>
    <x v="0"/>
    <x v="0"/>
    <n v="28.29"/>
  </r>
  <r>
    <x v="6"/>
    <n v="1904"/>
    <x v="1"/>
    <x v="1"/>
    <x v="0"/>
    <x v="1"/>
    <n v="287.10000000000002"/>
  </r>
  <r>
    <x v="6"/>
    <n v="1904"/>
    <x v="1"/>
    <x v="1"/>
    <x v="0"/>
    <x v="0"/>
    <n v="14.49"/>
  </r>
  <r>
    <x v="6"/>
    <n v="1904"/>
    <x v="1"/>
    <x v="1"/>
    <x v="0"/>
    <x v="1"/>
    <n v="0.22"/>
  </r>
  <r>
    <x v="6"/>
    <n v="1904"/>
    <x v="1"/>
    <x v="1"/>
    <x v="0"/>
    <x v="0"/>
    <n v="589.03"/>
  </r>
  <r>
    <x v="6"/>
    <n v="1904"/>
    <x v="1"/>
    <x v="1"/>
    <x v="0"/>
    <x v="0"/>
    <n v="750.07"/>
  </r>
  <r>
    <x v="6"/>
    <n v="1904"/>
    <x v="1"/>
    <x v="1"/>
    <x v="0"/>
    <x v="0"/>
    <n v="94.36"/>
  </r>
  <r>
    <x v="6"/>
    <n v="1904"/>
    <x v="1"/>
    <x v="1"/>
    <x v="0"/>
    <x v="0"/>
    <n v="521.63"/>
  </r>
  <r>
    <x v="6"/>
    <n v="1904"/>
    <x v="1"/>
    <x v="1"/>
    <x v="0"/>
    <x v="0"/>
    <n v="870.05"/>
  </r>
  <r>
    <x v="6"/>
    <n v="1904"/>
    <x v="1"/>
    <x v="1"/>
    <x v="0"/>
    <x v="0"/>
    <n v="2.2799999999999998"/>
  </r>
  <r>
    <x v="6"/>
    <n v="1904"/>
    <x v="1"/>
    <x v="1"/>
    <x v="0"/>
    <x v="0"/>
    <n v="579.39"/>
  </r>
  <r>
    <x v="6"/>
    <n v="1904"/>
    <x v="1"/>
    <x v="1"/>
    <x v="0"/>
    <x v="0"/>
    <n v="783.74"/>
  </r>
  <r>
    <x v="6"/>
    <n v="1904"/>
    <x v="1"/>
    <x v="1"/>
    <x v="0"/>
    <x v="0"/>
    <n v="98.69"/>
  </r>
  <r>
    <x v="6"/>
    <n v="1904"/>
    <x v="1"/>
    <x v="1"/>
    <x v="0"/>
    <x v="0"/>
    <n v="261.11"/>
  </r>
  <r>
    <x v="7"/>
    <n v="1904"/>
    <x v="0"/>
    <x v="1"/>
    <x v="0"/>
    <x v="0"/>
    <n v="296"/>
  </r>
  <r>
    <x v="7"/>
    <n v="1904"/>
    <x v="0"/>
    <x v="1"/>
    <x v="0"/>
    <x v="0"/>
    <n v="162.21"/>
  </r>
  <r>
    <x v="7"/>
    <n v="1904"/>
    <x v="0"/>
    <x v="1"/>
    <x v="0"/>
    <x v="0"/>
    <n v="279.35000000000002"/>
  </r>
  <r>
    <x v="7"/>
    <n v="1904"/>
    <x v="0"/>
    <x v="1"/>
    <x v="0"/>
    <x v="0"/>
    <n v="121.88"/>
  </r>
  <r>
    <x v="7"/>
    <n v="1904"/>
    <x v="0"/>
    <x v="1"/>
    <x v="0"/>
    <x v="0"/>
    <n v="87.45"/>
  </r>
  <r>
    <x v="7"/>
    <n v="1904"/>
    <x v="0"/>
    <x v="1"/>
    <x v="0"/>
    <x v="0"/>
    <n v="87.31"/>
  </r>
  <r>
    <x v="7"/>
    <n v="1904"/>
    <x v="0"/>
    <x v="1"/>
    <x v="0"/>
    <x v="0"/>
    <n v="257.98"/>
  </r>
  <r>
    <x v="7"/>
    <n v="1904"/>
    <x v="0"/>
    <x v="1"/>
    <x v="0"/>
    <x v="0"/>
    <n v="158.04"/>
  </r>
  <r>
    <x v="7"/>
    <n v="1904"/>
    <x v="0"/>
    <x v="1"/>
    <x v="0"/>
    <x v="0"/>
    <n v="91.13"/>
  </r>
  <r>
    <x v="7"/>
    <n v="1904"/>
    <x v="0"/>
    <x v="1"/>
    <x v="0"/>
    <x v="0"/>
    <n v="277.94"/>
  </r>
  <r>
    <x v="7"/>
    <n v="1904"/>
    <x v="0"/>
    <x v="1"/>
    <x v="0"/>
    <x v="0"/>
    <n v="3.35"/>
  </r>
  <r>
    <x v="7"/>
    <n v="1904"/>
    <x v="0"/>
    <x v="1"/>
    <x v="0"/>
    <x v="0"/>
    <n v="129.66"/>
  </r>
  <r>
    <x v="7"/>
    <n v="1904"/>
    <x v="0"/>
    <x v="1"/>
    <x v="0"/>
    <x v="0"/>
    <n v="116.44"/>
  </r>
  <r>
    <x v="7"/>
    <n v="1904"/>
    <x v="0"/>
    <x v="1"/>
    <x v="0"/>
    <x v="0"/>
    <n v="208.81"/>
  </r>
  <r>
    <x v="7"/>
    <n v="1904"/>
    <x v="0"/>
    <x v="1"/>
    <x v="0"/>
    <x v="0"/>
    <n v="3.49"/>
  </r>
  <r>
    <x v="7"/>
    <n v="1904"/>
    <x v="0"/>
    <x v="1"/>
    <x v="0"/>
    <x v="0"/>
    <n v="571.05999999999995"/>
  </r>
  <r>
    <x v="7"/>
    <n v="1904"/>
    <x v="0"/>
    <x v="1"/>
    <x v="0"/>
    <x v="0"/>
    <n v="152.04"/>
  </r>
  <r>
    <x v="7"/>
    <n v="1904"/>
    <x v="0"/>
    <x v="1"/>
    <x v="0"/>
    <x v="0"/>
    <n v="100.81"/>
  </r>
  <r>
    <x v="7"/>
    <n v="1904"/>
    <x v="0"/>
    <x v="1"/>
    <x v="0"/>
    <x v="0"/>
    <n v="80.069999999999993"/>
  </r>
  <r>
    <x v="7"/>
    <n v="1904"/>
    <x v="0"/>
    <x v="1"/>
    <x v="0"/>
    <x v="0"/>
    <n v="130.51"/>
  </r>
  <r>
    <x v="7"/>
    <n v="1904"/>
    <x v="0"/>
    <x v="1"/>
    <x v="0"/>
    <x v="0"/>
    <n v="99.88"/>
  </r>
  <r>
    <x v="7"/>
    <n v="1904"/>
    <x v="0"/>
    <x v="1"/>
    <x v="0"/>
    <x v="0"/>
    <n v="120"/>
  </r>
  <r>
    <x v="7"/>
    <n v="1904"/>
    <x v="0"/>
    <x v="1"/>
    <x v="0"/>
    <x v="0"/>
    <n v="372.32"/>
  </r>
  <r>
    <x v="7"/>
    <n v="1904"/>
    <x v="0"/>
    <x v="1"/>
    <x v="0"/>
    <x v="0"/>
    <n v="71.78"/>
  </r>
  <r>
    <x v="7"/>
    <n v="1904"/>
    <x v="0"/>
    <x v="1"/>
    <x v="0"/>
    <x v="0"/>
    <n v="117.95"/>
  </r>
  <r>
    <x v="7"/>
    <n v="1904"/>
    <x v="0"/>
    <x v="1"/>
    <x v="0"/>
    <x v="0"/>
    <n v="94.45"/>
  </r>
  <r>
    <x v="7"/>
    <n v="1904"/>
    <x v="1"/>
    <x v="1"/>
    <x v="0"/>
    <x v="0"/>
    <n v="147.65"/>
  </r>
  <r>
    <x v="7"/>
    <n v="1904"/>
    <x v="1"/>
    <x v="1"/>
    <x v="0"/>
    <x v="0"/>
    <n v="155.80000000000001"/>
  </r>
  <r>
    <x v="7"/>
    <n v="1904"/>
    <x v="1"/>
    <x v="1"/>
    <x v="0"/>
    <x v="0"/>
    <n v="18.37"/>
  </r>
  <r>
    <x v="7"/>
    <n v="1904"/>
    <x v="1"/>
    <x v="1"/>
    <x v="0"/>
    <x v="0"/>
    <n v="1463.53"/>
  </r>
  <r>
    <x v="7"/>
    <n v="1904"/>
    <x v="1"/>
    <x v="1"/>
    <x v="0"/>
    <x v="0"/>
    <n v="1518.13"/>
  </r>
  <r>
    <x v="7"/>
    <n v="1904"/>
    <x v="1"/>
    <x v="1"/>
    <x v="0"/>
    <x v="0"/>
    <n v="221.63"/>
  </r>
  <r>
    <x v="7"/>
    <n v="1904"/>
    <x v="1"/>
    <x v="1"/>
    <x v="0"/>
    <x v="0"/>
    <n v="137.01"/>
  </r>
  <r>
    <x v="7"/>
    <n v="1904"/>
    <x v="1"/>
    <x v="1"/>
    <x v="0"/>
    <x v="0"/>
    <n v="133.07"/>
  </r>
  <r>
    <x v="7"/>
    <n v="1904"/>
    <x v="1"/>
    <x v="1"/>
    <x v="0"/>
    <x v="0"/>
    <n v="127.68"/>
  </r>
  <r>
    <x v="7"/>
    <n v="1904"/>
    <x v="1"/>
    <x v="1"/>
    <x v="0"/>
    <x v="0"/>
    <n v="164.33"/>
  </r>
  <r>
    <x v="7"/>
    <n v="1904"/>
    <x v="1"/>
    <x v="1"/>
    <x v="0"/>
    <x v="0"/>
    <n v="1043.45"/>
  </r>
  <r>
    <x v="7"/>
    <n v="1904"/>
    <x v="1"/>
    <x v="1"/>
    <x v="0"/>
    <x v="0"/>
    <n v="1489.07"/>
  </r>
  <r>
    <x v="7"/>
    <n v="1904"/>
    <x v="1"/>
    <x v="1"/>
    <x v="0"/>
    <x v="0"/>
    <n v="1697.06"/>
  </r>
  <r>
    <x v="7"/>
    <n v="1904"/>
    <x v="1"/>
    <x v="1"/>
    <x v="0"/>
    <x v="0"/>
    <n v="31.15"/>
  </r>
  <r>
    <x v="7"/>
    <n v="1904"/>
    <x v="1"/>
    <x v="1"/>
    <x v="0"/>
    <x v="0"/>
    <n v="270.14"/>
  </r>
  <r>
    <x v="7"/>
    <n v="1904"/>
    <x v="1"/>
    <x v="1"/>
    <x v="0"/>
    <x v="0"/>
    <n v="80.55"/>
  </r>
  <r>
    <x v="7"/>
    <n v="1904"/>
    <x v="1"/>
    <x v="1"/>
    <x v="0"/>
    <x v="0"/>
    <n v="133.22999999999999"/>
  </r>
  <r>
    <x v="7"/>
    <n v="1904"/>
    <x v="1"/>
    <x v="1"/>
    <x v="0"/>
    <x v="0"/>
    <n v="43.55"/>
  </r>
  <r>
    <x v="7"/>
    <n v="1904"/>
    <x v="1"/>
    <x v="1"/>
    <x v="0"/>
    <x v="0"/>
    <n v="1428.09"/>
  </r>
  <r>
    <x v="7"/>
    <n v="1904"/>
    <x v="1"/>
    <x v="1"/>
    <x v="0"/>
    <x v="0"/>
    <n v="208.79"/>
  </r>
  <r>
    <x v="7"/>
    <n v="1904"/>
    <x v="1"/>
    <x v="1"/>
    <x v="0"/>
    <x v="0"/>
    <n v="226.87"/>
  </r>
  <r>
    <x v="7"/>
    <n v="1904"/>
    <x v="1"/>
    <x v="1"/>
    <x v="0"/>
    <x v="0"/>
    <n v="176.97"/>
  </r>
  <r>
    <x v="7"/>
    <n v="1904"/>
    <x v="1"/>
    <x v="1"/>
    <x v="0"/>
    <x v="0"/>
    <n v="1559.06"/>
  </r>
  <r>
    <x v="7"/>
    <n v="1904"/>
    <x v="1"/>
    <x v="1"/>
    <x v="0"/>
    <x v="0"/>
    <n v="1539.65"/>
  </r>
  <r>
    <x v="7"/>
    <n v="1904"/>
    <x v="1"/>
    <x v="1"/>
    <x v="0"/>
    <x v="0"/>
    <n v="0.01"/>
  </r>
  <r>
    <x v="7"/>
    <n v="1904"/>
    <x v="1"/>
    <x v="1"/>
    <x v="0"/>
    <x v="0"/>
    <n v="140.32"/>
  </r>
  <r>
    <x v="7"/>
    <n v="1904"/>
    <x v="1"/>
    <x v="1"/>
    <x v="0"/>
    <x v="0"/>
    <n v="264.70999999999998"/>
  </r>
  <r>
    <x v="7"/>
    <n v="1904"/>
    <x v="1"/>
    <x v="1"/>
    <x v="0"/>
    <x v="0"/>
    <n v="140.32"/>
  </r>
  <r>
    <x v="7"/>
    <n v="1904"/>
    <x v="1"/>
    <x v="1"/>
    <x v="0"/>
    <x v="0"/>
    <n v="1253.3"/>
  </r>
  <r>
    <x v="7"/>
    <n v="1904"/>
    <x v="1"/>
    <x v="1"/>
    <x v="0"/>
    <x v="0"/>
    <n v="1391.5"/>
  </r>
  <r>
    <x v="7"/>
    <n v="1904"/>
    <x v="1"/>
    <x v="1"/>
    <x v="0"/>
    <x v="0"/>
    <n v="140.30000000000001"/>
  </r>
  <r>
    <x v="7"/>
    <n v="1904"/>
    <x v="1"/>
    <x v="1"/>
    <x v="0"/>
    <x v="0"/>
    <n v="1492.12"/>
  </r>
  <r>
    <x v="7"/>
    <n v="1904"/>
    <x v="1"/>
    <x v="1"/>
    <x v="0"/>
    <x v="0"/>
    <n v="61.49"/>
  </r>
  <r>
    <x v="7"/>
    <n v="1904"/>
    <x v="1"/>
    <x v="1"/>
    <x v="0"/>
    <x v="0"/>
    <n v="153.66999999999999"/>
  </r>
  <r>
    <x v="7"/>
    <n v="1904"/>
    <x v="1"/>
    <x v="1"/>
    <x v="0"/>
    <x v="0"/>
    <n v="1574.34"/>
  </r>
  <r>
    <x v="7"/>
    <n v="1904"/>
    <x v="1"/>
    <x v="1"/>
    <x v="0"/>
    <x v="0"/>
    <n v="18.36"/>
  </r>
  <r>
    <x v="7"/>
    <n v="1904"/>
    <x v="1"/>
    <x v="1"/>
    <x v="0"/>
    <x v="0"/>
    <n v="128.21"/>
  </r>
  <r>
    <x v="8"/>
    <n v="1904"/>
    <x v="0"/>
    <x v="1"/>
    <x v="0"/>
    <x v="0"/>
    <n v="1454.67"/>
  </r>
  <r>
    <x v="8"/>
    <n v="1904"/>
    <x v="0"/>
    <x v="1"/>
    <x v="0"/>
    <x v="0"/>
    <n v="3.64"/>
  </r>
  <r>
    <x v="8"/>
    <n v="1904"/>
    <x v="0"/>
    <x v="1"/>
    <x v="0"/>
    <x v="1"/>
    <n v="1.0900000000000001"/>
  </r>
  <r>
    <x v="8"/>
    <n v="1904"/>
    <x v="0"/>
    <x v="1"/>
    <x v="0"/>
    <x v="0"/>
    <n v="1263.1600000000001"/>
  </r>
  <r>
    <x v="8"/>
    <n v="1904"/>
    <x v="0"/>
    <x v="1"/>
    <x v="0"/>
    <x v="1"/>
    <n v="36.25"/>
  </r>
  <r>
    <x v="8"/>
    <n v="1904"/>
    <x v="0"/>
    <x v="1"/>
    <x v="0"/>
    <x v="0"/>
    <n v="1284.97"/>
  </r>
  <r>
    <x v="8"/>
    <n v="1904"/>
    <x v="0"/>
    <x v="1"/>
    <x v="0"/>
    <x v="0"/>
    <n v="290.49"/>
  </r>
  <r>
    <x v="8"/>
    <n v="1904"/>
    <x v="0"/>
    <x v="1"/>
    <x v="0"/>
    <x v="0"/>
    <n v="34.06"/>
  </r>
  <r>
    <x v="8"/>
    <n v="1904"/>
    <x v="0"/>
    <x v="1"/>
    <x v="0"/>
    <x v="0"/>
    <n v="136.24"/>
  </r>
  <r>
    <x v="8"/>
    <n v="1904"/>
    <x v="0"/>
    <x v="1"/>
    <x v="0"/>
    <x v="0"/>
    <n v="34.840000000000003"/>
  </r>
  <r>
    <x v="8"/>
    <n v="1904"/>
    <x v="0"/>
    <x v="1"/>
    <x v="0"/>
    <x v="0"/>
    <n v="1355.53"/>
  </r>
  <r>
    <x v="8"/>
    <n v="1904"/>
    <x v="0"/>
    <x v="1"/>
    <x v="0"/>
    <x v="0"/>
    <n v="1343.12"/>
  </r>
  <r>
    <x v="8"/>
    <n v="1904"/>
    <x v="0"/>
    <x v="1"/>
    <x v="0"/>
    <x v="0"/>
    <n v="1563.76"/>
  </r>
  <r>
    <x v="8"/>
    <n v="1904"/>
    <x v="0"/>
    <x v="1"/>
    <x v="0"/>
    <x v="0"/>
    <n v="117.89"/>
  </r>
  <r>
    <x v="8"/>
    <n v="1904"/>
    <x v="0"/>
    <x v="1"/>
    <x v="0"/>
    <x v="1"/>
    <n v="7.25"/>
  </r>
  <r>
    <x v="8"/>
    <n v="1904"/>
    <x v="0"/>
    <x v="1"/>
    <x v="0"/>
    <x v="0"/>
    <n v="1213.42"/>
  </r>
  <r>
    <x v="8"/>
    <n v="1904"/>
    <x v="0"/>
    <x v="1"/>
    <x v="0"/>
    <x v="0"/>
    <n v="1317.89"/>
  </r>
  <r>
    <x v="8"/>
    <n v="1904"/>
    <x v="0"/>
    <x v="1"/>
    <x v="0"/>
    <x v="1"/>
    <n v="17.03"/>
  </r>
  <r>
    <x v="8"/>
    <n v="1904"/>
    <x v="0"/>
    <x v="1"/>
    <x v="0"/>
    <x v="0"/>
    <n v="61.74"/>
  </r>
  <r>
    <x v="8"/>
    <n v="1904"/>
    <x v="0"/>
    <x v="1"/>
    <x v="0"/>
    <x v="0"/>
    <n v="59.01"/>
  </r>
  <r>
    <x v="8"/>
    <n v="1904"/>
    <x v="0"/>
    <x v="1"/>
    <x v="0"/>
    <x v="1"/>
    <n v="15.14"/>
  </r>
  <r>
    <x v="8"/>
    <n v="1904"/>
    <x v="0"/>
    <x v="1"/>
    <x v="0"/>
    <x v="0"/>
    <n v="73.27"/>
  </r>
  <r>
    <x v="8"/>
    <n v="1904"/>
    <x v="0"/>
    <x v="1"/>
    <x v="0"/>
    <x v="1"/>
    <n v="7.25"/>
  </r>
  <r>
    <x v="8"/>
    <n v="1904"/>
    <x v="0"/>
    <x v="1"/>
    <x v="0"/>
    <x v="0"/>
    <n v="60.44"/>
  </r>
  <r>
    <x v="8"/>
    <n v="1904"/>
    <x v="0"/>
    <x v="1"/>
    <x v="0"/>
    <x v="0"/>
    <n v="1307.4100000000001"/>
  </r>
  <r>
    <x v="8"/>
    <n v="1904"/>
    <x v="0"/>
    <x v="1"/>
    <x v="0"/>
    <x v="0"/>
    <n v="90.06"/>
  </r>
  <r>
    <x v="8"/>
    <n v="1904"/>
    <x v="0"/>
    <x v="1"/>
    <x v="0"/>
    <x v="0"/>
    <n v="1116.97"/>
  </r>
  <r>
    <x v="8"/>
    <n v="1904"/>
    <x v="0"/>
    <x v="1"/>
    <x v="0"/>
    <x v="0"/>
    <n v="167.24"/>
  </r>
  <r>
    <x v="8"/>
    <n v="1904"/>
    <x v="0"/>
    <x v="1"/>
    <x v="0"/>
    <x v="0"/>
    <n v="1354.42"/>
  </r>
  <r>
    <x v="8"/>
    <n v="1904"/>
    <x v="0"/>
    <x v="1"/>
    <x v="0"/>
    <x v="0"/>
    <n v="1253.99"/>
  </r>
  <r>
    <x v="8"/>
    <n v="1904"/>
    <x v="1"/>
    <x v="1"/>
    <x v="0"/>
    <x v="0"/>
    <n v="866.87"/>
  </r>
  <r>
    <x v="8"/>
    <n v="1904"/>
    <x v="1"/>
    <x v="1"/>
    <x v="0"/>
    <x v="0"/>
    <n v="797.28"/>
  </r>
  <r>
    <x v="8"/>
    <n v="1904"/>
    <x v="1"/>
    <x v="1"/>
    <x v="0"/>
    <x v="0"/>
    <n v="677.72"/>
  </r>
  <r>
    <x v="8"/>
    <n v="1904"/>
    <x v="1"/>
    <x v="1"/>
    <x v="0"/>
    <x v="0"/>
    <n v="8.84"/>
  </r>
  <r>
    <x v="8"/>
    <n v="1904"/>
    <x v="1"/>
    <x v="1"/>
    <x v="0"/>
    <x v="0"/>
    <n v="464.16"/>
  </r>
  <r>
    <x v="8"/>
    <n v="1904"/>
    <x v="1"/>
    <x v="1"/>
    <x v="0"/>
    <x v="1"/>
    <n v="12.88"/>
  </r>
  <r>
    <x v="8"/>
    <n v="1904"/>
    <x v="1"/>
    <x v="1"/>
    <x v="0"/>
    <x v="1"/>
    <n v="10.119999999999999"/>
  </r>
  <r>
    <x v="8"/>
    <n v="1904"/>
    <x v="1"/>
    <x v="1"/>
    <x v="0"/>
    <x v="0"/>
    <n v="943.85"/>
  </r>
  <r>
    <x v="8"/>
    <n v="1904"/>
    <x v="1"/>
    <x v="1"/>
    <x v="0"/>
    <x v="0"/>
    <n v="106.3"/>
  </r>
  <r>
    <x v="8"/>
    <n v="1904"/>
    <x v="1"/>
    <x v="1"/>
    <x v="0"/>
    <x v="1"/>
    <n v="166.27"/>
  </r>
  <r>
    <x v="8"/>
    <n v="1904"/>
    <x v="1"/>
    <x v="1"/>
    <x v="0"/>
    <x v="0"/>
    <n v="785.15"/>
  </r>
  <r>
    <x v="8"/>
    <n v="1904"/>
    <x v="1"/>
    <x v="1"/>
    <x v="0"/>
    <x v="1"/>
    <n v="25.55"/>
  </r>
  <r>
    <x v="8"/>
    <n v="1904"/>
    <x v="1"/>
    <x v="1"/>
    <x v="0"/>
    <x v="0"/>
    <n v="37.24"/>
  </r>
  <r>
    <x v="8"/>
    <n v="1904"/>
    <x v="1"/>
    <x v="1"/>
    <x v="0"/>
    <x v="0"/>
    <n v="8.86"/>
  </r>
  <r>
    <x v="8"/>
    <n v="1904"/>
    <x v="1"/>
    <x v="1"/>
    <x v="0"/>
    <x v="0"/>
    <n v="8.84"/>
  </r>
  <r>
    <x v="8"/>
    <n v="1904"/>
    <x v="1"/>
    <x v="1"/>
    <x v="0"/>
    <x v="0"/>
    <n v="71.739999999999995"/>
  </r>
  <r>
    <x v="8"/>
    <n v="1904"/>
    <x v="1"/>
    <x v="1"/>
    <x v="0"/>
    <x v="0"/>
    <n v="30.56"/>
  </r>
  <r>
    <x v="8"/>
    <n v="1904"/>
    <x v="1"/>
    <x v="1"/>
    <x v="0"/>
    <x v="0"/>
    <n v="488.55"/>
  </r>
  <r>
    <x v="8"/>
    <n v="1904"/>
    <x v="1"/>
    <x v="1"/>
    <x v="0"/>
    <x v="0"/>
    <n v="9.7200000000000006"/>
  </r>
  <r>
    <x v="8"/>
    <n v="1904"/>
    <x v="1"/>
    <x v="1"/>
    <x v="0"/>
    <x v="0"/>
    <n v="9.33"/>
  </r>
  <r>
    <x v="8"/>
    <n v="1904"/>
    <x v="1"/>
    <x v="1"/>
    <x v="0"/>
    <x v="0"/>
    <n v="517.59"/>
  </r>
  <r>
    <x v="8"/>
    <n v="1904"/>
    <x v="1"/>
    <x v="1"/>
    <x v="0"/>
    <x v="0"/>
    <n v="565"/>
  </r>
  <r>
    <x v="8"/>
    <n v="1904"/>
    <x v="1"/>
    <x v="1"/>
    <x v="0"/>
    <x v="0"/>
    <n v="9.33"/>
  </r>
  <r>
    <x v="8"/>
    <n v="1904"/>
    <x v="1"/>
    <x v="1"/>
    <x v="0"/>
    <x v="0"/>
    <n v="552.22"/>
  </r>
  <r>
    <x v="8"/>
    <n v="1904"/>
    <x v="1"/>
    <x v="1"/>
    <x v="0"/>
    <x v="0"/>
    <n v="45.62"/>
  </r>
  <r>
    <x v="8"/>
    <n v="1904"/>
    <x v="1"/>
    <x v="1"/>
    <x v="0"/>
    <x v="0"/>
    <n v="286.41000000000003"/>
  </r>
  <r>
    <x v="8"/>
    <n v="1904"/>
    <x v="1"/>
    <x v="1"/>
    <x v="0"/>
    <x v="0"/>
    <n v="737.24"/>
  </r>
  <r>
    <x v="8"/>
    <n v="1904"/>
    <x v="1"/>
    <x v="1"/>
    <x v="0"/>
    <x v="0"/>
    <n v="465.17"/>
  </r>
  <r>
    <x v="8"/>
    <n v="1904"/>
    <x v="1"/>
    <x v="1"/>
    <x v="0"/>
    <x v="1"/>
    <n v="364.46"/>
  </r>
  <r>
    <x v="8"/>
    <n v="1904"/>
    <x v="1"/>
    <x v="1"/>
    <x v="0"/>
    <x v="0"/>
    <n v="45.67"/>
  </r>
  <r>
    <x v="8"/>
    <n v="1904"/>
    <x v="1"/>
    <x v="1"/>
    <x v="0"/>
    <x v="0"/>
    <n v="483.95"/>
  </r>
  <r>
    <x v="8"/>
    <n v="1904"/>
    <x v="1"/>
    <x v="1"/>
    <x v="0"/>
    <x v="0"/>
    <n v="867.44"/>
  </r>
  <r>
    <x v="8"/>
    <n v="1904"/>
    <x v="1"/>
    <x v="1"/>
    <x v="0"/>
    <x v="1"/>
    <n v="7.25"/>
  </r>
  <r>
    <x v="9"/>
    <n v="1904"/>
    <x v="0"/>
    <x v="1"/>
    <x v="0"/>
    <x v="0"/>
    <n v="131.9"/>
  </r>
  <r>
    <x v="9"/>
    <n v="1904"/>
    <x v="0"/>
    <x v="1"/>
    <x v="0"/>
    <x v="0"/>
    <n v="5.05"/>
  </r>
  <r>
    <x v="9"/>
    <n v="1904"/>
    <x v="0"/>
    <x v="1"/>
    <x v="0"/>
    <x v="0"/>
    <n v="35.53"/>
  </r>
  <r>
    <x v="9"/>
    <n v="1904"/>
    <x v="0"/>
    <x v="1"/>
    <x v="0"/>
    <x v="0"/>
    <n v="111.07"/>
  </r>
  <r>
    <x v="9"/>
    <n v="1904"/>
    <x v="0"/>
    <x v="1"/>
    <x v="0"/>
    <x v="0"/>
    <n v="36.24"/>
  </r>
  <r>
    <x v="9"/>
    <n v="1904"/>
    <x v="0"/>
    <x v="1"/>
    <x v="0"/>
    <x v="0"/>
    <n v="139"/>
  </r>
  <r>
    <x v="9"/>
    <n v="1904"/>
    <x v="0"/>
    <x v="1"/>
    <x v="0"/>
    <x v="0"/>
    <n v="16.350000000000001"/>
  </r>
  <r>
    <x v="9"/>
    <n v="1904"/>
    <x v="0"/>
    <x v="1"/>
    <x v="0"/>
    <x v="0"/>
    <n v="178.27"/>
  </r>
  <r>
    <x v="9"/>
    <n v="1904"/>
    <x v="0"/>
    <x v="1"/>
    <x v="0"/>
    <x v="0"/>
    <n v="21.02"/>
  </r>
  <r>
    <x v="9"/>
    <n v="1904"/>
    <x v="0"/>
    <x v="1"/>
    <x v="0"/>
    <x v="0"/>
    <n v="124.17"/>
  </r>
  <r>
    <x v="9"/>
    <n v="1904"/>
    <x v="0"/>
    <x v="1"/>
    <x v="0"/>
    <x v="0"/>
    <n v="118.55"/>
  </r>
  <r>
    <x v="9"/>
    <n v="1904"/>
    <x v="0"/>
    <x v="1"/>
    <x v="0"/>
    <x v="0"/>
    <n v="102.98"/>
  </r>
  <r>
    <x v="9"/>
    <n v="1904"/>
    <x v="0"/>
    <x v="1"/>
    <x v="0"/>
    <x v="0"/>
    <n v="80.099999999999994"/>
  </r>
  <r>
    <x v="9"/>
    <n v="1904"/>
    <x v="0"/>
    <x v="1"/>
    <x v="0"/>
    <x v="0"/>
    <n v="23.59"/>
  </r>
  <r>
    <x v="9"/>
    <n v="1904"/>
    <x v="0"/>
    <x v="1"/>
    <x v="0"/>
    <x v="0"/>
    <n v="22.96"/>
  </r>
  <r>
    <x v="9"/>
    <n v="1904"/>
    <x v="0"/>
    <x v="1"/>
    <x v="0"/>
    <x v="0"/>
    <n v="143.44999999999999"/>
  </r>
  <r>
    <x v="9"/>
    <n v="1904"/>
    <x v="0"/>
    <x v="1"/>
    <x v="0"/>
    <x v="0"/>
    <n v="5.81"/>
  </r>
  <r>
    <x v="9"/>
    <n v="1904"/>
    <x v="0"/>
    <x v="1"/>
    <x v="0"/>
    <x v="0"/>
    <n v="117.54"/>
  </r>
  <r>
    <x v="9"/>
    <n v="1904"/>
    <x v="0"/>
    <x v="1"/>
    <x v="0"/>
    <x v="0"/>
    <n v="136.30000000000001"/>
  </r>
  <r>
    <x v="9"/>
    <n v="1904"/>
    <x v="0"/>
    <x v="1"/>
    <x v="0"/>
    <x v="0"/>
    <n v="43.48"/>
  </r>
  <r>
    <x v="9"/>
    <n v="1904"/>
    <x v="0"/>
    <x v="1"/>
    <x v="0"/>
    <x v="0"/>
    <n v="62.09"/>
  </r>
  <r>
    <x v="9"/>
    <n v="1904"/>
    <x v="0"/>
    <x v="1"/>
    <x v="0"/>
    <x v="0"/>
    <n v="105.5"/>
  </r>
  <r>
    <x v="9"/>
    <n v="1904"/>
    <x v="0"/>
    <x v="1"/>
    <x v="0"/>
    <x v="0"/>
    <n v="138.54"/>
  </r>
  <r>
    <x v="9"/>
    <n v="1904"/>
    <x v="0"/>
    <x v="1"/>
    <x v="0"/>
    <x v="0"/>
    <n v="88.97"/>
  </r>
  <r>
    <x v="9"/>
    <n v="1904"/>
    <x v="0"/>
    <x v="1"/>
    <x v="0"/>
    <x v="0"/>
    <n v="-0.27"/>
  </r>
  <r>
    <x v="9"/>
    <n v="1904"/>
    <x v="0"/>
    <x v="1"/>
    <x v="0"/>
    <x v="0"/>
    <n v="76.900000000000006"/>
  </r>
  <r>
    <x v="9"/>
    <n v="1904"/>
    <x v="0"/>
    <x v="1"/>
    <x v="0"/>
    <x v="1"/>
    <n v="-9.67"/>
  </r>
  <r>
    <x v="9"/>
    <n v="1904"/>
    <x v="1"/>
    <x v="1"/>
    <x v="0"/>
    <x v="1"/>
    <n v="16.309999999999999"/>
  </r>
  <r>
    <x v="9"/>
    <n v="1904"/>
    <x v="1"/>
    <x v="1"/>
    <x v="0"/>
    <x v="1"/>
    <n v="92.08"/>
  </r>
  <r>
    <x v="9"/>
    <n v="1904"/>
    <x v="1"/>
    <x v="1"/>
    <x v="0"/>
    <x v="0"/>
    <n v="991.77"/>
  </r>
  <r>
    <x v="9"/>
    <n v="1904"/>
    <x v="1"/>
    <x v="1"/>
    <x v="0"/>
    <x v="0"/>
    <n v="-15.28"/>
  </r>
  <r>
    <x v="9"/>
    <n v="1904"/>
    <x v="1"/>
    <x v="1"/>
    <x v="0"/>
    <x v="0"/>
    <n v="1214.8800000000001"/>
  </r>
  <r>
    <x v="9"/>
    <n v="1904"/>
    <x v="1"/>
    <x v="1"/>
    <x v="0"/>
    <x v="1"/>
    <n v="16.32"/>
  </r>
  <r>
    <x v="9"/>
    <n v="1904"/>
    <x v="1"/>
    <x v="1"/>
    <x v="0"/>
    <x v="0"/>
    <n v="1147.81"/>
  </r>
  <r>
    <x v="9"/>
    <n v="1904"/>
    <x v="1"/>
    <x v="1"/>
    <x v="0"/>
    <x v="0"/>
    <n v="17.64"/>
  </r>
  <r>
    <x v="9"/>
    <n v="1904"/>
    <x v="1"/>
    <x v="1"/>
    <x v="0"/>
    <x v="0"/>
    <n v="17.72"/>
  </r>
  <r>
    <x v="9"/>
    <n v="1904"/>
    <x v="1"/>
    <x v="1"/>
    <x v="0"/>
    <x v="0"/>
    <n v="213.89"/>
  </r>
  <r>
    <x v="9"/>
    <n v="1904"/>
    <x v="1"/>
    <x v="1"/>
    <x v="0"/>
    <x v="0"/>
    <n v="465.65"/>
  </r>
  <r>
    <x v="9"/>
    <n v="1904"/>
    <x v="1"/>
    <x v="1"/>
    <x v="0"/>
    <x v="0"/>
    <n v="17.55"/>
  </r>
  <r>
    <x v="9"/>
    <n v="1904"/>
    <x v="1"/>
    <x v="1"/>
    <x v="0"/>
    <x v="0"/>
    <n v="1677.8"/>
  </r>
  <r>
    <x v="9"/>
    <n v="1904"/>
    <x v="1"/>
    <x v="1"/>
    <x v="0"/>
    <x v="0"/>
    <n v="1220.1600000000001"/>
  </r>
  <r>
    <x v="9"/>
    <n v="1904"/>
    <x v="1"/>
    <x v="1"/>
    <x v="0"/>
    <x v="1"/>
    <n v="16.309999999999999"/>
  </r>
  <r>
    <x v="9"/>
    <n v="1904"/>
    <x v="1"/>
    <x v="1"/>
    <x v="0"/>
    <x v="0"/>
    <n v="140.54"/>
  </r>
  <r>
    <x v="9"/>
    <n v="1904"/>
    <x v="1"/>
    <x v="1"/>
    <x v="0"/>
    <x v="0"/>
    <n v="17.47"/>
  </r>
  <r>
    <x v="9"/>
    <n v="1904"/>
    <x v="1"/>
    <x v="1"/>
    <x v="0"/>
    <x v="0"/>
    <n v="1376.94"/>
  </r>
  <r>
    <x v="9"/>
    <n v="1904"/>
    <x v="1"/>
    <x v="1"/>
    <x v="0"/>
    <x v="0"/>
    <n v="87.47"/>
  </r>
  <r>
    <x v="9"/>
    <n v="1904"/>
    <x v="1"/>
    <x v="1"/>
    <x v="0"/>
    <x v="1"/>
    <n v="190.35"/>
  </r>
  <r>
    <x v="9"/>
    <n v="1904"/>
    <x v="1"/>
    <x v="1"/>
    <x v="0"/>
    <x v="0"/>
    <n v="26.34"/>
  </r>
  <r>
    <x v="9"/>
    <n v="1904"/>
    <x v="1"/>
    <x v="1"/>
    <x v="0"/>
    <x v="0"/>
    <n v="1358.79"/>
  </r>
  <r>
    <x v="9"/>
    <n v="1904"/>
    <x v="1"/>
    <x v="1"/>
    <x v="0"/>
    <x v="0"/>
    <n v="67.680000000000007"/>
  </r>
  <r>
    <x v="9"/>
    <n v="1904"/>
    <x v="1"/>
    <x v="1"/>
    <x v="0"/>
    <x v="0"/>
    <n v="1297.72"/>
  </r>
  <r>
    <x v="9"/>
    <n v="1904"/>
    <x v="1"/>
    <x v="1"/>
    <x v="0"/>
    <x v="0"/>
    <n v="941.42"/>
  </r>
  <r>
    <x v="9"/>
    <n v="1904"/>
    <x v="1"/>
    <x v="1"/>
    <x v="0"/>
    <x v="0"/>
    <n v="1522.91"/>
  </r>
  <r>
    <x v="9"/>
    <n v="1904"/>
    <x v="1"/>
    <x v="1"/>
    <x v="0"/>
    <x v="0"/>
    <n v="1231.19"/>
  </r>
  <r>
    <x v="9"/>
    <n v="1904"/>
    <x v="1"/>
    <x v="1"/>
    <x v="0"/>
    <x v="0"/>
    <n v="1320.72"/>
  </r>
  <r>
    <x v="9"/>
    <n v="1904"/>
    <x v="1"/>
    <x v="1"/>
    <x v="0"/>
    <x v="1"/>
    <n v="14.5"/>
  </r>
  <r>
    <x v="9"/>
    <n v="1904"/>
    <x v="1"/>
    <x v="1"/>
    <x v="0"/>
    <x v="1"/>
    <n v="16.309999999999999"/>
  </r>
  <r>
    <x v="9"/>
    <n v="1904"/>
    <x v="1"/>
    <x v="1"/>
    <x v="0"/>
    <x v="0"/>
    <n v="1291.44"/>
  </r>
  <r>
    <x v="10"/>
    <n v="1904"/>
    <x v="0"/>
    <x v="1"/>
    <x v="0"/>
    <x v="0"/>
    <n v="349.76"/>
  </r>
  <r>
    <x v="10"/>
    <n v="1904"/>
    <x v="0"/>
    <x v="1"/>
    <x v="0"/>
    <x v="0"/>
    <n v="8.58"/>
  </r>
  <r>
    <x v="10"/>
    <n v="1904"/>
    <x v="0"/>
    <x v="1"/>
    <x v="0"/>
    <x v="0"/>
    <n v="373.43"/>
  </r>
  <r>
    <x v="10"/>
    <n v="1904"/>
    <x v="0"/>
    <x v="1"/>
    <x v="0"/>
    <x v="0"/>
    <n v="3.35"/>
  </r>
  <r>
    <x v="10"/>
    <n v="1904"/>
    <x v="0"/>
    <x v="1"/>
    <x v="0"/>
    <x v="0"/>
    <n v="7.77"/>
  </r>
  <r>
    <x v="10"/>
    <n v="1904"/>
    <x v="0"/>
    <x v="1"/>
    <x v="0"/>
    <x v="0"/>
    <n v="104.64"/>
  </r>
  <r>
    <x v="10"/>
    <n v="1904"/>
    <x v="0"/>
    <x v="1"/>
    <x v="0"/>
    <x v="0"/>
    <n v="7.88"/>
  </r>
  <r>
    <x v="10"/>
    <n v="1904"/>
    <x v="0"/>
    <x v="1"/>
    <x v="0"/>
    <x v="0"/>
    <n v="341.48"/>
  </r>
  <r>
    <x v="10"/>
    <n v="1904"/>
    <x v="0"/>
    <x v="1"/>
    <x v="0"/>
    <x v="0"/>
    <n v="8.4700000000000006"/>
  </r>
  <r>
    <x v="10"/>
    <n v="1904"/>
    <x v="0"/>
    <x v="1"/>
    <x v="0"/>
    <x v="0"/>
    <n v="341.69"/>
  </r>
  <r>
    <x v="10"/>
    <n v="1904"/>
    <x v="0"/>
    <x v="1"/>
    <x v="0"/>
    <x v="0"/>
    <n v="520.82000000000005"/>
  </r>
  <r>
    <x v="10"/>
    <n v="1904"/>
    <x v="0"/>
    <x v="1"/>
    <x v="0"/>
    <x v="0"/>
    <n v="8.4700000000000006"/>
  </r>
  <r>
    <x v="10"/>
    <n v="1904"/>
    <x v="0"/>
    <x v="1"/>
    <x v="0"/>
    <x v="0"/>
    <n v="344.08"/>
  </r>
  <r>
    <x v="10"/>
    <n v="1904"/>
    <x v="0"/>
    <x v="1"/>
    <x v="0"/>
    <x v="0"/>
    <n v="156.66999999999999"/>
  </r>
  <r>
    <x v="10"/>
    <n v="1904"/>
    <x v="0"/>
    <x v="1"/>
    <x v="0"/>
    <x v="1"/>
    <n v="11.45"/>
  </r>
  <r>
    <x v="10"/>
    <n v="1904"/>
    <x v="0"/>
    <x v="1"/>
    <x v="0"/>
    <x v="1"/>
    <n v="17.25"/>
  </r>
  <r>
    <x v="10"/>
    <n v="1904"/>
    <x v="0"/>
    <x v="1"/>
    <x v="0"/>
    <x v="1"/>
    <n v="36.25"/>
  </r>
  <r>
    <x v="10"/>
    <n v="1904"/>
    <x v="0"/>
    <x v="1"/>
    <x v="0"/>
    <x v="1"/>
    <n v="10.87"/>
  </r>
  <r>
    <x v="10"/>
    <n v="1904"/>
    <x v="0"/>
    <x v="1"/>
    <x v="0"/>
    <x v="0"/>
    <n v="8.17"/>
  </r>
  <r>
    <x v="10"/>
    <n v="1904"/>
    <x v="0"/>
    <x v="1"/>
    <x v="0"/>
    <x v="0"/>
    <n v="101.84"/>
  </r>
  <r>
    <x v="10"/>
    <n v="1904"/>
    <x v="0"/>
    <x v="1"/>
    <x v="0"/>
    <x v="0"/>
    <n v="352.59"/>
  </r>
  <r>
    <x v="10"/>
    <n v="1904"/>
    <x v="0"/>
    <x v="1"/>
    <x v="0"/>
    <x v="0"/>
    <n v="373.83"/>
  </r>
  <r>
    <x v="10"/>
    <n v="1904"/>
    <x v="0"/>
    <x v="1"/>
    <x v="0"/>
    <x v="0"/>
    <n v="7.65"/>
  </r>
  <r>
    <x v="10"/>
    <n v="1904"/>
    <x v="0"/>
    <x v="1"/>
    <x v="0"/>
    <x v="0"/>
    <n v="12.77"/>
  </r>
  <r>
    <x v="10"/>
    <n v="1904"/>
    <x v="0"/>
    <x v="1"/>
    <x v="0"/>
    <x v="0"/>
    <n v="343.75"/>
  </r>
  <r>
    <x v="10"/>
    <n v="1904"/>
    <x v="0"/>
    <x v="1"/>
    <x v="0"/>
    <x v="0"/>
    <n v="80.150000000000006"/>
  </r>
  <r>
    <x v="10"/>
    <n v="1904"/>
    <x v="0"/>
    <x v="1"/>
    <x v="0"/>
    <x v="0"/>
    <n v="331.94"/>
  </r>
  <r>
    <x v="10"/>
    <n v="1904"/>
    <x v="0"/>
    <x v="1"/>
    <x v="0"/>
    <x v="0"/>
    <n v="342.99"/>
  </r>
  <r>
    <x v="10"/>
    <n v="1904"/>
    <x v="0"/>
    <x v="1"/>
    <x v="0"/>
    <x v="1"/>
    <n v="217.3"/>
  </r>
  <r>
    <x v="10"/>
    <n v="1904"/>
    <x v="1"/>
    <x v="1"/>
    <x v="0"/>
    <x v="0"/>
    <n v="1089.8699999999999"/>
  </r>
  <r>
    <x v="10"/>
    <n v="1904"/>
    <x v="1"/>
    <x v="1"/>
    <x v="0"/>
    <x v="0"/>
    <n v="1170.69"/>
  </r>
  <r>
    <x v="10"/>
    <n v="1904"/>
    <x v="1"/>
    <x v="1"/>
    <x v="0"/>
    <x v="0"/>
    <n v="1258.21"/>
  </r>
  <r>
    <x v="10"/>
    <n v="1904"/>
    <x v="1"/>
    <x v="1"/>
    <x v="0"/>
    <x v="0"/>
    <n v="214.15"/>
  </r>
  <r>
    <x v="10"/>
    <n v="1904"/>
    <x v="1"/>
    <x v="1"/>
    <x v="0"/>
    <x v="0"/>
    <n v="1310.01"/>
  </r>
  <r>
    <x v="10"/>
    <n v="1904"/>
    <x v="1"/>
    <x v="1"/>
    <x v="0"/>
    <x v="0"/>
    <n v="345.91"/>
  </r>
  <r>
    <x v="10"/>
    <n v="1904"/>
    <x v="1"/>
    <x v="1"/>
    <x v="0"/>
    <x v="0"/>
    <n v="105.68"/>
  </r>
  <r>
    <x v="10"/>
    <n v="1904"/>
    <x v="1"/>
    <x v="1"/>
    <x v="0"/>
    <x v="0"/>
    <n v="1320.33"/>
  </r>
  <r>
    <x v="10"/>
    <n v="1904"/>
    <x v="1"/>
    <x v="1"/>
    <x v="0"/>
    <x v="0"/>
    <n v="284.17"/>
  </r>
  <r>
    <x v="10"/>
    <n v="1904"/>
    <x v="1"/>
    <x v="1"/>
    <x v="0"/>
    <x v="0"/>
    <n v="1354.07"/>
  </r>
  <r>
    <x v="10"/>
    <n v="1904"/>
    <x v="1"/>
    <x v="1"/>
    <x v="0"/>
    <x v="0"/>
    <n v="1217.1600000000001"/>
  </r>
  <r>
    <x v="10"/>
    <n v="1904"/>
    <x v="1"/>
    <x v="1"/>
    <x v="0"/>
    <x v="0"/>
    <n v="261.57"/>
  </r>
  <r>
    <x v="10"/>
    <n v="1904"/>
    <x v="1"/>
    <x v="1"/>
    <x v="0"/>
    <x v="0"/>
    <n v="210.13"/>
  </r>
  <r>
    <x v="10"/>
    <n v="1904"/>
    <x v="1"/>
    <x v="1"/>
    <x v="0"/>
    <x v="0"/>
    <n v="218.19"/>
  </r>
  <r>
    <x v="10"/>
    <n v="1904"/>
    <x v="1"/>
    <x v="1"/>
    <x v="0"/>
    <x v="0"/>
    <n v="1453.5"/>
  </r>
  <r>
    <x v="10"/>
    <n v="1904"/>
    <x v="1"/>
    <x v="1"/>
    <x v="0"/>
    <x v="0"/>
    <n v="294.69"/>
  </r>
  <r>
    <x v="10"/>
    <n v="1904"/>
    <x v="1"/>
    <x v="1"/>
    <x v="0"/>
    <x v="1"/>
    <n v="20.3"/>
  </r>
  <r>
    <x v="10"/>
    <n v="1904"/>
    <x v="1"/>
    <x v="1"/>
    <x v="0"/>
    <x v="0"/>
    <n v="218.18"/>
  </r>
  <r>
    <x v="10"/>
    <n v="1904"/>
    <x v="1"/>
    <x v="1"/>
    <x v="0"/>
    <x v="0"/>
    <n v="246.56"/>
  </r>
  <r>
    <x v="10"/>
    <n v="1904"/>
    <x v="1"/>
    <x v="1"/>
    <x v="0"/>
    <x v="0"/>
    <n v="1183.6300000000001"/>
  </r>
  <r>
    <x v="10"/>
    <n v="1904"/>
    <x v="1"/>
    <x v="1"/>
    <x v="0"/>
    <x v="0"/>
    <n v="240.67"/>
  </r>
  <r>
    <x v="10"/>
    <n v="1904"/>
    <x v="1"/>
    <x v="1"/>
    <x v="0"/>
    <x v="0"/>
    <n v="1380.79"/>
  </r>
  <r>
    <x v="10"/>
    <n v="1904"/>
    <x v="1"/>
    <x v="1"/>
    <x v="0"/>
    <x v="1"/>
    <n v="11.3"/>
  </r>
  <r>
    <x v="10"/>
    <n v="1904"/>
    <x v="1"/>
    <x v="1"/>
    <x v="0"/>
    <x v="0"/>
    <n v="284.02999999999997"/>
  </r>
  <r>
    <x v="10"/>
    <n v="1904"/>
    <x v="1"/>
    <x v="1"/>
    <x v="0"/>
    <x v="0"/>
    <n v="1207.93"/>
  </r>
  <r>
    <x v="10"/>
    <n v="1904"/>
    <x v="1"/>
    <x v="1"/>
    <x v="0"/>
    <x v="0"/>
    <n v="1445.44"/>
  </r>
  <r>
    <x v="11"/>
    <n v="1904"/>
    <x v="0"/>
    <x v="1"/>
    <x v="0"/>
    <x v="0"/>
    <n v="551.79"/>
  </r>
  <r>
    <x v="11"/>
    <n v="1904"/>
    <x v="0"/>
    <x v="1"/>
    <x v="0"/>
    <x v="0"/>
    <n v="12.31"/>
  </r>
  <r>
    <x v="11"/>
    <n v="1904"/>
    <x v="0"/>
    <x v="1"/>
    <x v="0"/>
    <x v="0"/>
    <n v="12.36"/>
  </r>
  <r>
    <x v="11"/>
    <n v="1904"/>
    <x v="0"/>
    <x v="1"/>
    <x v="0"/>
    <x v="0"/>
    <n v="46.6"/>
  </r>
  <r>
    <x v="11"/>
    <n v="1904"/>
    <x v="0"/>
    <x v="1"/>
    <x v="0"/>
    <x v="0"/>
    <n v="-13.05"/>
  </r>
  <r>
    <x v="11"/>
    <n v="1904"/>
    <x v="0"/>
    <x v="1"/>
    <x v="0"/>
    <x v="0"/>
    <n v="12.34"/>
  </r>
  <r>
    <x v="11"/>
    <n v="1904"/>
    <x v="0"/>
    <x v="1"/>
    <x v="0"/>
    <x v="0"/>
    <n v="23.26"/>
  </r>
  <r>
    <x v="11"/>
    <n v="1904"/>
    <x v="0"/>
    <x v="1"/>
    <x v="0"/>
    <x v="0"/>
    <n v="763.15"/>
  </r>
  <r>
    <x v="11"/>
    <n v="1904"/>
    <x v="0"/>
    <x v="1"/>
    <x v="0"/>
    <x v="0"/>
    <n v="207.39"/>
  </r>
  <r>
    <x v="11"/>
    <n v="1904"/>
    <x v="0"/>
    <x v="1"/>
    <x v="0"/>
    <x v="0"/>
    <n v="573.94000000000005"/>
  </r>
  <r>
    <x v="11"/>
    <n v="1904"/>
    <x v="0"/>
    <x v="1"/>
    <x v="0"/>
    <x v="0"/>
    <n v="137.25"/>
  </r>
  <r>
    <x v="11"/>
    <n v="1904"/>
    <x v="0"/>
    <x v="1"/>
    <x v="0"/>
    <x v="0"/>
    <n v="18.239999999999998"/>
  </r>
  <r>
    <x v="11"/>
    <n v="1904"/>
    <x v="0"/>
    <x v="1"/>
    <x v="0"/>
    <x v="0"/>
    <n v="722.96"/>
  </r>
  <r>
    <x v="11"/>
    <n v="1904"/>
    <x v="0"/>
    <x v="1"/>
    <x v="0"/>
    <x v="0"/>
    <n v="677.64"/>
  </r>
  <r>
    <x v="11"/>
    <n v="1904"/>
    <x v="0"/>
    <x v="1"/>
    <x v="0"/>
    <x v="0"/>
    <n v="522.37"/>
  </r>
  <r>
    <x v="11"/>
    <n v="1904"/>
    <x v="0"/>
    <x v="1"/>
    <x v="0"/>
    <x v="1"/>
    <n v="15.71"/>
  </r>
  <r>
    <x v="11"/>
    <n v="1904"/>
    <x v="0"/>
    <x v="1"/>
    <x v="0"/>
    <x v="0"/>
    <n v="78.31"/>
  </r>
  <r>
    <x v="11"/>
    <n v="1904"/>
    <x v="0"/>
    <x v="1"/>
    <x v="0"/>
    <x v="1"/>
    <n v="15.71"/>
  </r>
  <r>
    <x v="11"/>
    <n v="1904"/>
    <x v="0"/>
    <x v="1"/>
    <x v="0"/>
    <x v="0"/>
    <n v="90.48"/>
  </r>
  <r>
    <x v="11"/>
    <n v="1904"/>
    <x v="0"/>
    <x v="1"/>
    <x v="0"/>
    <x v="0"/>
    <n v="237.08"/>
  </r>
  <r>
    <x v="11"/>
    <n v="1904"/>
    <x v="0"/>
    <x v="1"/>
    <x v="0"/>
    <x v="0"/>
    <n v="642.87"/>
  </r>
  <r>
    <x v="11"/>
    <n v="1904"/>
    <x v="0"/>
    <x v="1"/>
    <x v="0"/>
    <x v="0"/>
    <n v="77.290000000000006"/>
  </r>
  <r>
    <x v="11"/>
    <n v="1904"/>
    <x v="0"/>
    <x v="1"/>
    <x v="0"/>
    <x v="0"/>
    <n v="12.22"/>
  </r>
  <r>
    <x v="11"/>
    <n v="1904"/>
    <x v="0"/>
    <x v="1"/>
    <x v="0"/>
    <x v="0"/>
    <n v="649.53"/>
  </r>
  <r>
    <x v="11"/>
    <n v="1904"/>
    <x v="0"/>
    <x v="1"/>
    <x v="0"/>
    <x v="0"/>
    <n v="39.590000000000003"/>
  </r>
  <r>
    <x v="11"/>
    <n v="1904"/>
    <x v="0"/>
    <x v="1"/>
    <x v="0"/>
    <x v="0"/>
    <n v="12.34"/>
  </r>
  <r>
    <x v="11"/>
    <n v="1904"/>
    <x v="0"/>
    <x v="1"/>
    <x v="0"/>
    <x v="0"/>
    <n v="12.35"/>
  </r>
  <r>
    <x v="11"/>
    <n v="1904"/>
    <x v="0"/>
    <x v="1"/>
    <x v="0"/>
    <x v="0"/>
    <n v="33.28"/>
  </r>
  <r>
    <x v="11"/>
    <n v="1904"/>
    <x v="0"/>
    <x v="1"/>
    <x v="0"/>
    <x v="1"/>
    <n v="15.71"/>
  </r>
  <r>
    <x v="11"/>
    <n v="1904"/>
    <x v="0"/>
    <x v="1"/>
    <x v="0"/>
    <x v="0"/>
    <n v="72.760000000000005"/>
  </r>
  <r>
    <x v="11"/>
    <n v="1904"/>
    <x v="0"/>
    <x v="1"/>
    <x v="0"/>
    <x v="0"/>
    <n v="692.7"/>
  </r>
  <r>
    <x v="11"/>
    <n v="1904"/>
    <x v="0"/>
    <x v="1"/>
    <x v="0"/>
    <x v="0"/>
    <n v="752.87"/>
  </r>
  <r>
    <x v="11"/>
    <n v="1904"/>
    <x v="0"/>
    <x v="1"/>
    <x v="0"/>
    <x v="0"/>
    <n v="33.9"/>
  </r>
  <r>
    <x v="11"/>
    <n v="1904"/>
    <x v="0"/>
    <x v="1"/>
    <x v="0"/>
    <x v="0"/>
    <n v="17.149999999999999"/>
  </r>
  <r>
    <x v="11"/>
    <n v="1904"/>
    <x v="0"/>
    <x v="1"/>
    <x v="0"/>
    <x v="0"/>
    <n v="20.49"/>
  </r>
  <r>
    <x v="11"/>
    <n v="1904"/>
    <x v="0"/>
    <x v="1"/>
    <x v="0"/>
    <x v="1"/>
    <n v="23.4"/>
  </r>
  <r>
    <x v="11"/>
    <n v="1904"/>
    <x v="0"/>
    <x v="1"/>
    <x v="0"/>
    <x v="0"/>
    <n v="800.81"/>
  </r>
  <r>
    <x v="11"/>
    <n v="1904"/>
    <x v="0"/>
    <x v="1"/>
    <x v="0"/>
    <x v="0"/>
    <n v="33.42"/>
  </r>
  <r>
    <x v="11"/>
    <n v="1904"/>
    <x v="0"/>
    <x v="1"/>
    <x v="0"/>
    <x v="0"/>
    <n v="566.75"/>
  </r>
  <r>
    <x v="11"/>
    <n v="1904"/>
    <x v="0"/>
    <x v="1"/>
    <x v="0"/>
    <x v="0"/>
    <n v="12.34"/>
  </r>
  <r>
    <x v="11"/>
    <n v="1904"/>
    <x v="0"/>
    <x v="1"/>
    <x v="0"/>
    <x v="0"/>
    <n v="12.36"/>
  </r>
  <r>
    <x v="11"/>
    <n v="1904"/>
    <x v="1"/>
    <x v="1"/>
    <x v="0"/>
    <x v="0"/>
    <n v="112.14"/>
  </r>
  <r>
    <x v="11"/>
    <n v="1904"/>
    <x v="1"/>
    <x v="1"/>
    <x v="0"/>
    <x v="0"/>
    <n v="908.92"/>
  </r>
  <r>
    <x v="11"/>
    <n v="1904"/>
    <x v="1"/>
    <x v="1"/>
    <x v="0"/>
    <x v="1"/>
    <n v="214.6"/>
  </r>
  <r>
    <x v="11"/>
    <n v="1904"/>
    <x v="1"/>
    <x v="1"/>
    <x v="0"/>
    <x v="0"/>
    <n v="895.48"/>
  </r>
  <r>
    <x v="11"/>
    <n v="1904"/>
    <x v="1"/>
    <x v="1"/>
    <x v="0"/>
    <x v="0"/>
    <n v="279.38"/>
  </r>
  <r>
    <x v="11"/>
    <n v="1904"/>
    <x v="1"/>
    <x v="1"/>
    <x v="0"/>
    <x v="0"/>
    <n v="925.44"/>
  </r>
  <r>
    <x v="11"/>
    <n v="1904"/>
    <x v="1"/>
    <x v="1"/>
    <x v="0"/>
    <x v="0"/>
    <n v="991.83"/>
  </r>
  <r>
    <x v="11"/>
    <n v="1904"/>
    <x v="1"/>
    <x v="1"/>
    <x v="0"/>
    <x v="0"/>
    <n v="940.89"/>
  </r>
  <r>
    <x v="11"/>
    <n v="1904"/>
    <x v="1"/>
    <x v="1"/>
    <x v="0"/>
    <x v="0"/>
    <n v="362.06"/>
  </r>
  <r>
    <x v="11"/>
    <n v="1904"/>
    <x v="1"/>
    <x v="1"/>
    <x v="0"/>
    <x v="0"/>
    <n v="269.63"/>
  </r>
  <r>
    <x v="11"/>
    <n v="1904"/>
    <x v="1"/>
    <x v="1"/>
    <x v="0"/>
    <x v="0"/>
    <n v="273.17"/>
  </r>
  <r>
    <x v="11"/>
    <n v="1904"/>
    <x v="1"/>
    <x v="1"/>
    <x v="0"/>
    <x v="0"/>
    <n v="549.35"/>
  </r>
  <r>
    <x v="11"/>
    <n v="1904"/>
    <x v="1"/>
    <x v="1"/>
    <x v="0"/>
    <x v="0"/>
    <n v="116.75"/>
  </r>
  <r>
    <x v="11"/>
    <n v="1904"/>
    <x v="1"/>
    <x v="1"/>
    <x v="0"/>
    <x v="1"/>
    <n v="19.57"/>
  </r>
  <r>
    <x v="11"/>
    <n v="1904"/>
    <x v="1"/>
    <x v="1"/>
    <x v="0"/>
    <x v="0"/>
    <n v="116.75"/>
  </r>
  <r>
    <x v="11"/>
    <n v="1904"/>
    <x v="1"/>
    <x v="1"/>
    <x v="0"/>
    <x v="0"/>
    <n v="620.04"/>
  </r>
  <r>
    <x v="11"/>
    <n v="1904"/>
    <x v="1"/>
    <x v="1"/>
    <x v="0"/>
    <x v="1"/>
    <n v="27.19"/>
  </r>
  <r>
    <x v="11"/>
    <n v="1904"/>
    <x v="1"/>
    <x v="1"/>
    <x v="0"/>
    <x v="0"/>
    <n v="237.94"/>
  </r>
  <r>
    <x v="11"/>
    <n v="1904"/>
    <x v="1"/>
    <x v="1"/>
    <x v="0"/>
    <x v="0"/>
    <n v="116.76"/>
  </r>
  <r>
    <x v="11"/>
    <n v="1904"/>
    <x v="1"/>
    <x v="1"/>
    <x v="0"/>
    <x v="0"/>
    <n v="684.93"/>
  </r>
  <r>
    <x v="11"/>
    <n v="1904"/>
    <x v="1"/>
    <x v="1"/>
    <x v="0"/>
    <x v="0"/>
    <n v="134.72999999999999"/>
  </r>
  <r>
    <x v="11"/>
    <n v="1904"/>
    <x v="1"/>
    <x v="1"/>
    <x v="0"/>
    <x v="0"/>
    <n v="116.77"/>
  </r>
  <r>
    <x v="11"/>
    <n v="1904"/>
    <x v="1"/>
    <x v="1"/>
    <x v="0"/>
    <x v="0"/>
    <n v="600.08000000000004"/>
  </r>
  <r>
    <x v="11"/>
    <n v="1904"/>
    <x v="1"/>
    <x v="1"/>
    <x v="0"/>
    <x v="0"/>
    <n v="114.82"/>
  </r>
  <r>
    <x v="11"/>
    <n v="1904"/>
    <x v="1"/>
    <x v="1"/>
    <x v="0"/>
    <x v="0"/>
    <n v="875.28"/>
  </r>
  <r>
    <x v="11"/>
    <n v="1904"/>
    <x v="1"/>
    <x v="1"/>
    <x v="0"/>
    <x v="0"/>
    <n v="241.11"/>
  </r>
  <r>
    <x v="11"/>
    <n v="1904"/>
    <x v="1"/>
    <x v="1"/>
    <x v="0"/>
    <x v="1"/>
    <n v="141.97999999999999"/>
  </r>
  <r>
    <x v="11"/>
    <n v="1904"/>
    <x v="1"/>
    <x v="1"/>
    <x v="0"/>
    <x v="0"/>
    <n v="1403.14"/>
  </r>
  <r>
    <x v="11"/>
    <n v="1904"/>
    <x v="1"/>
    <x v="1"/>
    <x v="0"/>
    <x v="0"/>
    <n v="114.45"/>
  </r>
  <r>
    <x v="11"/>
    <n v="1904"/>
    <x v="1"/>
    <x v="1"/>
    <x v="0"/>
    <x v="0"/>
    <n v="114.81"/>
  </r>
  <r>
    <x v="11"/>
    <n v="1904"/>
    <x v="1"/>
    <x v="1"/>
    <x v="0"/>
    <x v="0"/>
    <n v="116.76"/>
  </r>
  <r>
    <x v="11"/>
    <n v="1904"/>
    <x v="1"/>
    <x v="1"/>
    <x v="0"/>
    <x v="1"/>
    <n v="19.579999999999998"/>
  </r>
  <r>
    <x v="11"/>
    <n v="1904"/>
    <x v="1"/>
    <x v="1"/>
    <x v="0"/>
    <x v="0"/>
    <n v="94.18"/>
  </r>
  <r>
    <x v="11"/>
    <n v="1904"/>
    <x v="1"/>
    <x v="1"/>
    <x v="0"/>
    <x v="0"/>
    <n v="114.45"/>
  </r>
  <r>
    <x v="11"/>
    <n v="1904"/>
    <x v="1"/>
    <x v="1"/>
    <x v="0"/>
    <x v="0"/>
    <n v="116.62"/>
  </r>
  <r>
    <x v="11"/>
    <n v="1904"/>
    <x v="1"/>
    <x v="1"/>
    <x v="0"/>
    <x v="0"/>
    <n v="405.9"/>
  </r>
  <r>
    <x v="11"/>
    <n v="1904"/>
    <x v="1"/>
    <x v="1"/>
    <x v="0"/>
    <x v="1"/>
    <n v="42.92"/>
  </r>
  <r>
    <x v="11"/>
    <n v="1904"/>
    <x v="1"/>
    <x v="1"/>
    <x v="0"/>
    <x v="0"/>
    <n v="473.83"/>
  </r>
  <r>
    <x v="11"/>
    <n v="1904"/>
    <x v="1"/>
    <x v="1"/>
    <x v="0"/>
    <x v="0"/>
    <n v="272.92"/>
  </r>
  <r>
    <x v="11"/>
    <n v="1904"/>
    <x v="1"/>
    <x v="1"/>
    <x v="0"/>
    <x v="0"/>
    <n v="983.35"/>
  </r>
  <r>
    <x v="11"/>
    <n v="1904"/>
    <x v="1"/>
    <x v="1"/>
    <x v="0"/>
    <x v="0"/>
    <n v="917.93"/>
  </r>
  <r>
    <x v="11"/>
    <n v="1904"/>
    <x v="1"/>
    <x v="1"/>
    <x v="0"/>
    <x v="0"/>
    <n v="1192.02"/>
  </r>
  <r>
    <x v="11"/>
    <n v="1904"/>
    <x v="1"/>
    <x v="1"/>
    <x v="0"/>
    <x v="0"/>
    <n v="206.42"/>
  </r>
  <r>
    <x v="11"/>
    <n v="1904"/>
    <x v="1"/>
    <x v="1"/>
    <x v="0"/>
    <x v="0"/>
    <n v="118.68"/>
  </r>
  <r>
    <x v="0"/>
    <n v="1904"/>
    <x v="0"/>
    <x v="1"/>
    <x v="1"/>
    <x v="1"/>
    <n v="43.5"/>
  </r>
  <r>
    <x v="0"/>
    <n v="1904"/>
    <x v="0"/>
    <x v="1"/>
    <x v="1"/>
    <x v="0"/>
    <n v="6450.19"/>
  </r>
  <r>
    <x v="0"/>
    <n v="1904"/>
    <x v="1"/>
    <x v="1"/>
    <x v="1"/>
    <x v="1"/>
    <n v="307.76"/>
  </r>
  <r>
    <x v="0"/>
    <n v="1904"/>
    <x v="1"/>
    <x v="1"/>
    <x v="1"/>
    <x v="0"/>
    <n v="24090.500000000007"/>
  </r>
  <r>
    <x v="1"/>
    <n v="1904"/>
    <x v="0"/>
    <x v="1"/>
    <x v="1"/>
    <x v="1"/>
    <n v="35.179999999999993"/>
  </r>
  <r>
    <x v="1"/>
    <n v="1904"/>
    <x v="0"/>
    <x v="1"/>
    <x v="1"/>
    <x v="0"/>
    <n v="7061.09"/>
  </r>
  <r>
    <x v="1"/>
    <n v="1904"/>
    <x v="1"/>
    <x v="1"/>
    <x v="1"/>
    <x v="1"/>
    <n v="354.42"/>
  </r>
  <r>
    <x v="1"/>
    <n v="1904"/>
    <x v="1"/>
    <x v="1"/>
    <x v="1"/>
    <x v="0"/>
    <n v="13844.85"/>
  </r>
  <r>
    <x v="2"/>
    <n v="1904"/>
    <x v="0"/>
    <x v="1"/>
    <x v="1"/>
    <x v="2"/>
    <n v="-0.41"/>
  </r>
  <r>
    <x v="2"/>
    <n v="1904"/>
    <x v="0"/>
    <x v="1"/>
    <x v="1"/>
    <x v="0"/>
    <n v="4481.55"/>
  </r>
  <r>
    <x v="2"/>
    <n v="1904"/>
    <x v="1"/>
    <x v="1"/>
    <x v="1"/>
    <x v="2"/>
    <n v="-0.01"/>
  </r>
  <r>
    <x v="2"/>
    <n v="1904"/>
    <x v="1"/>
    <x v="1"/>
    <x v="1"/>
    <x v="0"/>
    <n v="11637.269999999997"/>
  </r>
  <r>
    <x v="3"/>
    <n v="1904"/>
    <x v="0"/>
    <x v="1"/>
    <x v="1"/>
    <x v="0"/>
    <n v="7574.1699999999992"/>
  </r>
  <r>
    <x v="3"/>
    <n v="1904"/>
    <x v="1"/>
    <x v="1"/>
    <x v="1"/>
    <x v="0"/>
    <n v="44879.800000000017"/>
  </r>
  <r>
    <x v="4"/>
    <n v="1904"/>
    <x v="0"/>
    <x v="1"/>
    <x v="1"/>
    <x v="1"/>
    <n v="44.96"/>
  </r>
  <r>
    <x v="4"/>
    <n v="1904"/>
    <x v="0"/>
    <x v="1"/>
    <x v="1"/>
    <x v="0"/>
    <n v="173.24"/>
  </r>
  <r>
    <x v="4"/>
    <n v="1904"/>
    <x v="1"/>
    <x v="1"/>
    <x v="1"/>
    <x v="1"/>
    <n v="29"/>
  </r>
  <r>
    <x v="4"/>
    <n v="1904"/>
    <x v="1"/>
    <x v="1"/>
    <x v="1"/>
    <x v="0"/>
    <n v="8042.3899999999985"/>
  </r>
  <r>
    <x v="5"/>
    <n v="1904"/>
    <x v="0"/>
    <x v="1"/>
    <x v="1"/>
    <x v="1"/>
    <n v="36.260000000000005"/>
  </r>
  <r>
    <x v="5"/>
    <n v="1904"/>
    <x v="0"/>
    <x v="1"/>
    <x v="1"/>
    <x v="0"/>
    <n v="3291.9000000000005"/>
  </r>
  <r>
    <x v="5"/>
    <n v="1904"/>
    <x v="1"/>
    <x v="1"/>
    <x v="1"/>
    <x v="1"/>
    <n v="0"/>
  </r>
  <r>
    <x v="5"/>
    <n v="1904"/>
    <x v="1"/>
    <x v="1"/>
    <x v="1"/>
    <x v="0"/>
    <n v="10835.579999999998"/>
  </r>
  <r>
    <x v="6"/>
    <n v="1904"/>
    <x v="0"/>
    <x v="1"/>
    <x v="1"/>
    <x v="0"/>
    <n v="2099.13"/>
  </r>
  <r>
    <x v="6"/>
    <n v="1904"/>
    <x v="1"/>
    <x v="1"/>
    <x v="1"/>
    <x v="1"/>
    <n v="328.89"/>
  </r>
  <r>
    <x v="6"/>
    <n v="1904"/>
    <x v="1"/>
    <x v="1"/>
    <x v="1"/>
    <x v="0"/>
    <n v="9214.4500000000007"/>
  </r>
  <r>
    <x v="7"/>
    <n v="1904"/>
    <x v="0"/>
    <x v="1"/>
    <x v="1"/>
    <x v="0"/>
    <n v="4504.7499999999991"/>
  </r>
  <r>
    <x v="7"/>
    <n v="1904"/>
    <x v="1"/>
    <x v="1"/>
    <x v="1"/>
    <x v="0"/>
    <n v="17964.59"/>
  </r>
  <r>
    <x v="8"/>
    <n v="1904"/>
    <x v="0"/>
    <x v="1"/>
    <x v="1"/>
    <x v="1"/>
    <n v="52.779999999999994"/>
  </r>
  <r>
    <x v="8"/>
    <n v="1904"/>
    <x v="0"/>
    <x v="1"/>
    <x v="1"/>
    <x v="0"/>
    <n v="16453.169999999998"/>
  </r>
  <r>
    <x v="8"/>
    <n v="1904"/>
    <x v="1"/>
    <x v="1"/>
    <x v="1"/>
    <x v="1"/>
    <n v="654.30999999999995"/>
  </r>
  <r>
    <x v="8"/>
    <n v="1904"/>
    <x v="1"/>
    <x v="1"/>
    <x v="1"/>
    <x v="0"/>
    <n v="11120.149999999998"/>
  </r>
  <r>
    <x v="9"/>
    <n v="1904"/>
    <x v="0"/>
    <x v="1"/>
    <x v="1"/>
    <x v="0"/>
    <n v="1584.06"/>
  </r>
  <r>
    <x v="9"/>
    <n v="1904"/>
    <x v="1"/>
    <x v="1"/>
    <x v="1"/>
    <x v="1"/>
    <n v="203"/>
  </r>
  <r>
    <x v="9"/>
    <n v="1904"/>
    <x v="1"/>
    <x v="1"/>
    <x v="1"/>
    <x v="0"/>
    <n v="15741.21"/>
  </r>
  <r>
    <x v="10"/>
    <n v="1904"/>
    <x v="0"/>
    <x v="1"/>
    <x v="1"/>
    <x v="0"/>
    <n v="8337.7699999999986"/>
  </r>
  <r>
    <x v="10"/>
    <n v="1904"/>
    <x v="1"/>
    <x v="1"/>
    <x v="1"/>
    <x v="1"/>
    <n v="263.58"/>
  </r>
  <r>
    <x v="10"/>
    <n v="1904"/>
    <x v="1"/>
    <x v="1"/>
    <x v="1"/>
    <x v="0"/>
    <n v="16456.620000000003"/>
  </r>
  <r>
    <x v="11"/>
    <n v="1904"/>
    <x v="0"/>
    <x v="1"/>
    <x v="1"/>
    <x v="1"/>
    <n v="504.18999999999994"/>
  </r>
  <r>
    <x v="11"/>
    <n v="1904"/>
    <x v="0"/>
    <x v="1"/>
    <x v="1"/>
    <x v="0"/>
    <n v="8596.27"/>
  </r>
  <r>
    <x v="11"/>
    <n v="1904"/>
    <x v="1"/>
    <x v="1"/>
    <x v="1"/>
    <x v="1"/>
    <n v="1002.92"/>
  </r>
  <r>
    <x v="11"/>
    <n v="1904"/>
    <x v="1"/>
    <x v="1"/>
    <x v="1"/>
    <x v="0"/>
    <n v="17929.470000000005"/>
  </r>
  <r>
    <x v="0"/>
    <n v="1905"/>
    <x v="0"/>
    <x v="2"/>
    <x v="0"/>
    <x v="0"/>
    <n v="15.97"/>
  </r>
  <r>
    <x v="0"/>
    <n v="1905"/>
    <x v="0"/>
    <x v="2"/>
    <x v="0"/>
    <x v="0"/>
    <n v="15.98"/>
  </r>
  <r>
    <x v="0"/>
    <n v="1905"/>
    <x v="0"/>
    <x v="2"/>
    <x v="0"/>
    <x v="0"/>
    <n v="124.58"/>
  </r>
  <r>
    <x v="0"/>
    <n v="1905"/>
    <x v="0"/>
    <x v="2"/>
    <x v="0"/>
    <x v="0"/>
    <n v="124.58"/>
  </r>
  <r>
    <x v="0"/>
    <n v="1905"/>
    <x v="0"/>
    <x v="2"/>
    <x v="0"/>
    <x v="0"/>
    <n v="124.58"/>
  </r>
  <r>
    <x v="0"/>
    <n v="1905"/>
    <x v="0"/>
    <x v="2"/>
    <x v="0"/>
    <x v="0"/>
    <n v="4566.3"/>
  </r>
  <r>
    <x v="0"/>
    <n v="1905"/>
    <x v="0"/>
    <x v="2"/>
    <x v="0"/>
    <x v="0"/>
    <n v="4566.3"/>
  </r>
  <r>
    <x v="0"/>
    <n v="1905"/>
    <x v="0"/>
    <x v="2"/>
    <x v="0"/>
    <x v="0"/>
    <n v="4566.3"/>
  </r>
  <r>
    <x v="0"/>
    <n v="1905"/>
    <x v="0"/>
    <x v="2"/>
    <x v="0"/>
    <x v="0"/>
    <n v="28.33"/>
  </r>
  <r>
    <x v="0"/>
    <n v="1905"/>
    <x v="0"/>
    <x v="2"/>
    <x v="0"/>
    <x v="0"/>
    <n v="244.25"/>
  </r>
  <r>
    <x v="0"/>
    <n v="1905"/>
    <x v="0"/>
    <x v="2"/>
    <x v="0"/>
    <x v="0"/>
    <n v="4566.29"/>
  </r>
  <r>
    <x v="0"/>
    <n v="1905"/>
    <x v="0"/>
    <x v="2"/>
    <x v="0"/>
    <x v="0"/>
    <n v="403.41"/>
  </r>
  <r>
    <x v="0"/>
    <n v="1905"/>
    <x v="0"/>
    <x v="2"/>
    <x v="0"/>
    <x v="0"/>
    <n v="4366.03"/>
  </r>
  <r>
    <x v="0"/>
    <n v="1905"/>
    <x v="0"/>
    <x v="2"/>
    <x v="0"/>
    <x v="0"/>
    <n v="4566.3"/>
  </r>
  <r>
    <x v="0"/>
    <n v="1905"/>
    <x v="0"/>
    <x v="2"/>
    <x v="0"/>
    <x v="0"/>
    <n v="4366.03"/>
  </r>
  <r>
    <x v="0"/>
    <n v="1905"/>
    <x v="0"/>
    <x v="2"/>
    <x v="0"/>
    <x v="0"/>
    <n v="4568.13"/>
  </r>
  <r>
    <x v="0"/>
    <n v="1905"/>
    <x v="0"/>
    <x v="2"/>
    <x v="0"/>
    <x v="0"/>
    <n v="10292.24"/>
  </r>
  <r>
    <x v="0"/>
    <n v="1905"/>
    <x v="0"/>
    <x v="2"/>
    <x v="0"/>
    <x v="0"/>
    <n v="4448.45"/>
  </r>
  <r>
    <x v="0"/>
    <n v="1905"/>
    <x v="0"/>
    <x v="2"/>
    <x v="0"/>
    <x v="0"/>
    <n v="227.48"/>
  </r>
  <r>
    <x v="0"/>
    <n v="1905"/>
    <x v="0"/>
    <x v="2"/>
    <x v="0"/>
    <x v="0"/>
    <n v="4184.7299999999996"/>
  </r>
  <r>
    <x v="0"/>
    <n v="1905"/>
    <x v="0"/>
    <x v="2"/>
    <x v="0"/>
    <x v="1"/>
    <n v="886.84"/>
  </r>
  <r>
    <x v="0"/>
    <n v="1905"/>
    <x v="0"/>
    <x v="2"/>
    <x v="0"/>
    <x v="0"/>
    <n v="117.76"/>
  </r>
  <r>
    <x v="0"/>
    <n v="1905"/>
    <x v="0"/>
    <x v="2"/>
    <x v="0"/>
    <x v="1"/>
    <n v="33.909999999999997"/>
  </r>
  <r>
    <x v="0"/>
    <n v="1905"/>
    <x v="1"/>
    <x v="2"/>
    <x v="0"/>
    <x v="0"/>
    <n v="164.51"/>
  </r>
  <r>
    <x v="0"/>
    <n v="1905"/>
    <x v="1"/>
    <x v="2"/>
    <x v="0"/>
    <x v="0"/>
    <n v="230.9"/>
  </r>
  <r>
    <x v="0"/>
    <n v="1905"/>
    <x v="1"/>
    <x v="2"/>
    <x v="0"/>
    <x v="0"/>
    <n v="21.94"/>
  </r>
  <r>
    <x v="0"/>
    <n v="1905"/>
    <x v="1"/>
    <x v="2"/>
    <x v="0"/>
    <x v="0"/>
    <n v="1610.98"/>
  </r>
  <r>
    <x v="0"/>
    <n v="1905"/>
    <x v="1"/>
    <x v="2"/>
    <x v="0"/>
    <x v="0"/>
    <n v="126.25"/>
  </r>
  <r>
    <x v="0"/>
    <n v="1905"/>
    <x v="1"/>
    <x v="2"/>
    <x v="0"/>
    <x v="0"/>
    <n v="28.55"/>
  </r>
  <r>
    <x v="0"/>
    <n v="1905"/>
    <x v="1"/>
    <x v="2"/>
    <x v="0"/>
    <x v="0"/>
    <n v="253.6"/>
  </r>
  <r>
    <x v="0"/>
    <n v="1905"/>
    <x v="1"/>
    <x v="2"/>
    <x v="0"/>
    <x v="0"/>
    <n v="691.75"/>
  </r>
  <r>
    <x v="0"/>
    <n v="1905"/>
    <x v="1"/>
    <x v="2"/>
    <x v="0"/>
    <x v="0"/>
    <n v="24928.07"/>
  </r>
  <r>
    <x v="0"/>
    <n v="1905"/>
    <x v="1"/>
    <x v="2"/>
    <x v="0"/>
    <x v="0"/>
    <n v="150.75"/>
  </r>
  <r>
    <x v="0"/>
    <n v="1905"/>
    <x v="1"/>
    <x v="2"/>
    <x v="0"/>
    <x v="0"/>
    <n v="6.57"/>
  </r>
  <r>
    <x v="0"/>
    <n v="1905"/>
    <x v="1"/>
    <x v="2"/>
    <x v="0"/>
    <x v="0"/>
    <n v="26813.3"/>
  </r>
  <r>
    <x v="0"/>
    <n v="1905"/>
    <x v="1"/>
    <x v="2"/>
    <x v="0"/>
    <x v="0"/>
    <n v="28970"/>
  </r>
  <r>
    <x v="0"/>
    <n v="1905"/>
    <x v="1"/>
    <x v="2"/>
    <x v="0"/>
    <x v="0"/>
    <n v="1610.99"/>
  </r>
  <r>
    <x v="0"/>
    <n v="1905"/>
    <x v="1"/>
    <x v="2"/>
    <x v="0"/>
    <x v="0"/>
    <n v="240.09"/>
  </r>
  <r>
    <x v="0"/>
    <n v="1905"/>
    <x v="1"/>
    <x v="2"/>
    <x v="0"/>
    <x v="0"/>
    <n v="1610.98"/>
  </r>
  <r>
    <x v="0"/>
    <n v="1905"/>
    <x v="1"/>
    <x v="2"/>
    <x v="0"/>
    <x v="0"/>
    <n v="476.34"/>
  </r>
  <r>
    <x v="0"/>
    <n v="1905"/>
    <x v="1"/>
    <x v="2"/>
    <x v="0"/>
    <x v="0"/>
    <n v="282.5"/>
  </r>
  <r>
    <x v="0"/>
    <n v="1905"/>
    <x v="1"/>
    <x v="2"/>
    <x v="0"/>
    <x v="0"/>
    <n v="-435.01"/>
  </r>
  <r>
    <x v="0"/>
    <n v="1905"/>
    <x v="1"/>
    <x v="2"/>
    <x v="0"/>
    <x v="0"/>
    <n v="22392.95"/>
  </r>
  <r>
    <x v="0"/>
    <n v="1905"/>
    <x v="1"/>
    <x v="2"/>
    <x v="0"/>
    <x v="0"/>
    <n v="17544.97"/>
  </r>
  <r>
    <x v="0"/>
    <n v="1905"/>
    <x v="1"/>
    <x v="2"/>
    <x v="0"/>
    <x v="0"/>
    <n v="242.25"/>
  </r>
  <r>
    <x v="0"/>
    <n v="1905"/>
    <x v="1"/>
    <x v="2"/>
    <x v="0"/>
    <x v="0"/>
    <n v="248.33"/>
  </r>
  <r>
    <x v="0"/>
    <n v="1905"/>
    <x v="1"/>
    <x v="2"/>
    <x v="0"/>
    <x v="0"/>
    <n v="24633.18"/>
  </r>
  <r>
    <x v="0"/>
    <n v="1905"/>
    <x v="1"/>
    <x v="2"/>
    <x v="0"/>
    <x v="0"/>
    <n v="1.98"/>
  </r>
  <r>
    <x v="0"/>
    <n v="1905"/>
    <x v="1"/>
    <x v="2"/>
    <x v="0"/>
    <x v="0"/>
    <n v="251.25"/>
  </r>
  <r>
    <x v="0"/>
    <n v="1905"/>
    <x v="1"/>
    <x v="2"/>
    <x v="0"/>
    <x v="0"/>
    <n v="18841.28"/>
  </r>
  <r>
    <x v="0"/>
    <n v="1905"/>
    <x v="1"/>
    <x v="2"/>
    <x v="0"/>
    <x v="0"/>
    <n v="1.97"/>
  </r>
  <r>
    <x v="0"/>
    <n v="1905"/>
    <x v="1"/>
    <x v="2"/>
    <x v="0"/>
    <x v="0"/>
    <n v="461.8"/>
  </r>
  <r>
    <x v="0"/>
    <n v="1905"/>
    <x v="1"/>
    <x v="2"/>
    <x v="0"/>
    <x v="0"/>
    <n v="1.96"/>
  </r>
  <r>
    <x v="0"/>
    <n v="1905"/>
    <x v="1"/>
    <x v="2"/>
    <x v="0"/>
    <x v="0"/>
    <n v="400.36"/>
  </r>
  <r>
    <x v="0"/>
    <n v="1905"/>
    <x v="1"/>
    <x v="2"/>
    <x v="0"/>
    <x v="0"/>
    <n v="41535.69"/>
  </r>
  <r>
    <x v="0"/>
    <n v="1905"/>
    <x v="1"/>
    <x v="2"/>
    <x v="0"/>
    <x v="0"/>
    <n v="15.62"/>
  </r>
  <r>
    <x v="0"/>
    <n v="1905"/>
    <x v="1"/>
    <x v="2"/>
    <x v="0"/>
    <x v="0"/>
    <n v="2.0099999999999998"/>
  </r>
  <r>
    <x v="0"/>
    <n v="1905"/>
    <x v="1"/>
    <x v="2"/>
    <x v="0"/>
    <x v="0"/>
    <n v="1064.52"/>
  </r>
  <r>
    <x v="0"/>
    <n v="1905"/>
    <x v="1"/>
    <x v="2"/>
    <x v="0"/>
    <x v="0"/>
    <n v="23819"/>
  </r>
  <r>
    <x v="0"/>
    <n v="1905"/>
    <x v="1"/>
    <x v="2"/>
    <x v="0"/>
    <x v="0"/>
    <n v="251.25"/>
  </r>
  <r>
    <x v="0"/>
    <n v="1905"/>
    <x v="1"/>
    <x v="2"/>
    <x v="0"/>
    <x v="0"/>
    <n v="239.16"/>
  </r>
  <r>
    <x v="0"/>
    <n v="1905"/>
    <x v="1"/>
    <x v="2"/>
    <x v="0"/>
    <x v="0"/>
    <n v="235.96"/>
  </r>
  <r>
    <x v="0"/>
    <n v="1905"/>
    <x v="1"/>
    <x v="2"/>
    <x v="0"/>
    <x v="0"/>
    <n v="235.96"/>
  </r>
  <r>
    <x v="0"/>
    <n v="1905"/>
    <x v="1"/>
    <x v="2"/>
    <x v="0"/>
    <x v="0"/>
    <n v="50036.07"/>
  </r>
  <r>
    <x v="0"/>
    <n v="1905"/>
    <x v="1"/>
    <x v="2"/>
    <x v="0"/>
    <x v="0"/>
    <n v="251.25"/>
  </r>
  <r>
    <x v="0"/>
    <n v="1905"/>
    <x v="1"/>
    <x v="2"/>
    <x v="0"/>
    <x v="0"/>
    <n v="21774.06"/>
  </r>
  <r>
    <x v="0"/>
    <n v="1905"/>
    <x v="1"/>
    <x v="2"/>
    <x v="0"/>
    <x v="0"/>
    <n v="123.9"/>
  </r>
  <r>
    <x v="0"/>
    <n v="1905"/>
    <x v="1"/>
    <x v="2"/>
    <x v="0"/>
    <x v="0"/>
    <n v="2.0099999999999998"/>
  </r>
  <r>
    <x v="0"/>
    <n v="1905"/>
    <x v="1"/>
    <x v="2"/>
    <x v="0"/>
    <x v="0"/>
    <n v="275.37"/>
  </r>
  <r>
    <x v="0"/>
    <n v="1905"/>
    <x v="1"/>
    <x v="2"/>
    <x v="0"/>
    <x v="0"/>
    <n v="109.73"/>
  </r>
  <r>
    <x v="0"/>
    <n v="1905"/>
    <x v="1"/>
    <x v="2"/>
    <x v="0"/>
    <x v="0"/>
    <n v="449.76"/>
  </r>
  <r>
    <x v="0"/>
    <n v="1905"/>
    <x v="1"/>
    <x v="2"/>
    <x v="0"/>
    <x v="0"/>
    <n v="244.42"/>
  </r>
  <r>
    <x v="0"/>
    <n v="1905"/>
    <x v="1"/>
    <x v="2"/>
    <x v="0"/>
    <x v="0"/>
    <n v="26224.73"/>
  </r>
  <r>
    <x v="0"/>
    <n v="1905"/>
    <x v="1"/>
    <x v="2"/>
    <x v="0"/>
    <x v="0"/>
    <n v="235.96"/>
  </r>
  <r>
    <x v="0"/>
    <n v="1905"/>
    <x v="1"/>
    <x v="2"/>
    <x v="0"/>
    <x v="0"/>
    <n v="235.96"/>
  </r>
  <r>
    <x v="0"/>
    <n v="1905"/>
    <x v="1"/>
    <x v="2"/>
    <x v="0"/>
    <x v="0"/>
    <n v="235.96"/>
  </r>
  <r>
    <x v="0"/>
    <n v="1905"/>
    <x v="1"/>
    <x v="2"/>
    <x v="0"/>
    <x v="0"/>
    <n v="15.64"/>
  </r>
  <r>
    <x v="0"/>
    <n v="1905"/>
    <x v="1"/>
    <x v="2"/>
    <x v="0"/>
    <x v="0"/>
    <n v="2.0099999999999998"/>
  </r>
  <r>
    <x v="0"/>
    <n v="1905"/>
    <x v="1"/>
    <x v="2"/>
    <x v="0"/>
    <x v="0"/>
    <n v="240.09"/>
  </r>
  <r>
    <x v="0"/>
    <n v="1905"/>
    <x v="1"/>
    <x v="2"/>
    <x v="0"/>
    <x v="0"/>
    <n v="15.64"/>
  </r>
  <r>
    <x v="0"/>
    <n v="1905"/>
    <x v="1"/>
    <x v="2"/>
    <x v="0"/>
    <x v="0"/>
    <n v="2.0099999999999998"/>
  </r>
  <r>
    <x v="0"/>
    <n v="1905"/>
    <x v="1"/>
    <x v="2"/>
    <x v="0"/>
    <x v="0"/>
    <n v="253.92"/>
  </r>
  <r>
    <x v="1"/>
    <n v="1905"/>
    <x v="0"/>
    <x v="2"/>
    <x v="0"/>
    <x v="0"/>
    <n v="61.96"/>
  </r>
  <r>
    <x v="1"/>
    <n v="1905"/>
    <x v="0"/>
    <x v="2"/>
    <x v="0"/>
    <x v="0"/>
    <n v="103.13"/>
  </r>
  <r>
    <x v="1"/>
    <n v="1905"/>
    <x v="0"/>
    <x v="2"/>
    <x v="0"/>
    <x v="0"/>
    <n v="6427.88"/>
  </r>
  <r>
    <x v="1"/>
    <n v="1905"/>
    <x v="0"/>
    <x v="2"/>
    <x v="0"/>
    <x v="0"/>
    <n v="1500.44"/>
  </r>
  <r>
    <x v="1"/>
    <n v="1905"/>
    <x v="0"/>
    <x v="2"/>
    <x v="0"/>
    <x v="0"/>
    <n v="4.29"/>
  </r>
  <r>
    <x v="1"/>
    <n v="1905"/>
    <x v="0"/>
    <x v="2"/>
    <x v="0"/>
    <x v="0"/>
    <n v="103.12"/>
  </r>
  <r>
    <x v="1"/>
    <n v="1905"/>
    <x v="0"/>
    <x v="2"/>
    <x v="0"/>
    <x v="0"/>
    <n v="103.12"/>
  </r>
  <r>
    <x v="1"/>
    <n v="1905"/>
    <x v="0"/>
    <x v="2"/>
    <x v="0"/>
    <x v="0"/>
    <n v="1500.45"/>
  </r>
  <r>
    <x v="1"/>
    <n v="1905"/>
    <x v="0"/>
    <x v="2"/>
    <x v="0"/>
    <x v="0"/>
    <n v="1155.3800000000001"/>
  </r>
  <r>
    <x v="1"/>
    <n v="1905"/>
    <x v="0"/>
    <x v="2"/>
    <x v="0"/>
    <x v="0"/>
    <n v="782.11"/>
  </r>
  <r>
    <x v="1"/>
    <n v="1905"/>
    <x v="0"/>
    <x v="2"/>
    <x v="0"/>
    <x v="0"/>
    <n v="782.11"/>
  </r>
  <r>
    <x v="1"/>
    <n v="1905"/>
    <x v="0"/>
    <x v="2"/>
    <x v="0"/>
    <x v="0"/>
    <n v="61.96"/>
  </r>
  <r>
    <x v="1"/>
    <n v="1905"/>
    <x v="0"/>
    <x v="2"/>
    <x v="0"/>
    <x v="0"/>
    <n v="154.38"/>
  </r>
  <r>
    <x v="1"/>
    <n v="1905"/>
    <x v="0"/>
    <x v="2"/>
    <x v="0"/>
    <x v="0"/>
    <n v="4810.7"/>
  </r>
  <r>
    <x v="1"/>
    <n v="1905"/>
    <x v="0"/>
    <x v="2"/>
    <x v="0"/>
    <x v="0"/>
    <n v="61.96"/>
  </r>
  <r>
    <x v="1"/>
    <n v="1905"/>
    <x v="0"/>
    <x v="2"/>
    <x v="0"/>
    <x v="0"/>
    <n v="103.13"/>
  </r>
  <r>
    <x v="1"/>
    <n v="1905"/>
    <x v="0"/>
    <x v="2"/>
    <x v="0"/>
    <x v="0"/>
    <n v="1500.45"/>
  </r>
  <r>
    <x v="1"/>
    <n v="1905"/>
    <x v="0"/>
    <x v="2"/>
    <x v="0"/>
    <x v="0"/>
    <n v="5721.23"/>
  </r>
  <r>
    <x v="1"/>
    <n v="1905"/>
    <x v="0"/>
    <x v="2"/>
    <x v="0"/>
    <x v="0"/>
    <n v="782.11"/>
  </r>
  <r>
    <x v="1"/>
    <n v="1905"/>
    <x v="0"/>
    <x v="2"/>
    <x v="0"/>
    <x v="0"/>
    <n v="98.13"/>
  </r>
  <r>
    <x v="1"/>
    <n v="1905"/>
    <x v="0"/>
    <x v="2"/>
    <x v="0"/>
    <x v="0"/>
    <n v="5209.74"/>
  </r>
  <r>
    <x v="1"/>
    <n v="1905"/>
    <x v="0"/>
    <x v="2"/>
    <x v="0"/>
    <x v="0"/>
    <n v="803.45"/>
  </r>
  <r>
    <x v="1"/>
    <n v="1905"/>
    <x v="0"/>
    <x v="2"/>
    <x v="0"/>
    <x v="0"/>
    <n v="61.96"/>
  </r>
  <r>
    <x v="1"/>
    <n v="1905"/>
    <x v="0"/>
    <x v="2"/>
    <x v="0"/>
    <x v="0"/>
    <n v="103.12"/>
  </r>
  <r>
    <x v="1"/>
    <n v="1905"/>
    <x v="0"/>
    <x v="2"/>
    <x v="0"/>
    <x v="0"/>
    <n v="98.13"/>
  </r>
  <r>
    <x v="1"/>
    <n v="1905"/>
    <x v="0"/>
    <x v="2"/>
    <x v="0"/>
    <x v="0"/>
    <n v="956.65"/>
  </r>
  <r>
    <x v="1"/>
    <n v="1905"/>
    <x v="0"/>
    <x v="2"/>
    <x v="0"/>
    <x v="0"/>
    <n v="103.12"/>
  </r>
  <r>
    <x v="1"/>
    <n v="1905"/>
    <x v="0"/>
    <x v="2"/>
    <x v="0"/>
    <x v="0"/>
    <n v="61.96"/>
  </r>
  <r>
    <x v="1"/>
    <n v="1905"/>
    <x v="0"/>
    <x v="2"/>
    <x v="0"/>
    <x v="0"/>
    <n v="10530.12"/>
  </r>
  <r>
    <x v="1"/>
    <n v="1905"/>
    <x v="0"/>
    <x v="2"/>
    <x v="0"/>
    <x v="0"/>
    <n v="31.29"/>
  </r>
  <r>
    <x v="1"/>
    <n v="1905"/>
    <x v="0"/>
    <x v="2"/>
    <x v="0"/>
    <x v="0"/>
    <n v="5209.75"/>
  </r>
  <r>
    <x v="1"/>
    <n v="1905"/>
    <x v="0"/>
    <x v="2"/>
    <x v="0"/>
    <x v="0"/>
    <n v="103.13"/>
  </r>
  <r>
    <x v="1"/>
    <n v="1905"/>
    <x v="0"/>
    <x v="2"/>
    <x v="0"/>
    <x v="0"/>
    <n v="4657.42"/>
  </r>
  <r>
    <x v="1"/>
    <n v="1905"/>
    <x v="0"/>
    <x v="2"/>
    <x v="0"/>
    <x v="0"/>
    <n v="-1491.24"/>
  </r>
  <r>
    <x v="1"/>
    <n v="1905"/>
    <x v="0"/>
    <x v="2"/>
    <x v="0"/>
    <x v="0"/>
    <n v="4928.51"/>
  </r>
  <r>
    <x v="1"/>
    <n v="1905"/>
    <x v="0"/>
    <x v="2"/>
    <x v="0"/>
    <x v="0"/>
    <n v="1500.46"/>
  </r>
  <r>
    <x v="1"/>
    <n v="1905"/>
    <x v="0"/>
    <x v="2"/>
    <x v="0"/>
    <x v="0"/>
    <n v="103.12"/>
  </r>
  <r>
    <x v="1"/>
    <n v="1905"/>
    <x v="0"/>
    <x v="2"/>
    <x v="0"/>
    <x v="0"/>
    <n v="5323.25"/>
  </r>
  <r>
    <x v="1"/>
    <n v="1905"/>
    <x v="0"/>
    <x v="2"/>
    <x v="0"/>
    <x v="0"/>
    <n v="103.12"/>
  </r>
  <r>
    <x v="1"/>
    <n v="1905"/>
    <x v="0"/>
    <x v="2"/>
    <x v="0"/>
    <x v="0"/>
    <n v="-70.73"/>
  </r>
  <r>
    <x v="1"/>
    <n v="1905"/>
    <x v="0"/>
    <x v="2"/>
    <x v="0"/>
    <x v="0"/>
    <n v="782.11"/>
  </r>
  <r>
    <x v="1"/>
    <n v="1905"/>
    <x v="0"/>
    <x v="2"/>
    <x v="0"/>
    <x v="0"/>
    <n v="5018.67"/>
  </r>
  <r>
    <x v="1"/>
    <n v="1905"/>
    <x v="0"/>
    <x v="2"/>
    <x v="0"/>
    <x v="0"/>
    <n v="4018.47"/>
  </r>
  <r>
    <x v="1"/>
    <n v="1905"/>
    <x v="0"/>
    <x v="2"/>
    <x v="0"/>
    <x v="1"/>
    <n v="53.44"/>
  </r>
  <r>
    <x v="1"/>
    <n v="1905"/>
    <x v="0"/>
    <x v="2"/>
    <x v="0"/>
    <x v="0"/>
    <n v="1564.22"/>
  </r>
  <r>
    <x v="1"/>
    <n v="1905"/>
    <x v="1"/>
    <x v="2"/>
    <x v="0"/>
    <x v="0"/>
    <n v="317.82"/>
  </r>
  <r>
    <x v="1"/>
    <n v="1905"/>
    <x v="1"/>
    <x v="2"/>
    <x v="0"/>
    <x v="0"/>
    <n v="6.74"/>
  </r>
  <r>
    <x v="1"/>
    <n v="1905"/>
    <x v="1"/>
    <x v="2"/>
    <x v="0"/>
    <x v="0"/>
    <n v="6.75"/>
  </r>
  <r>
    <x v="1"/>
    <n v="1905"/>
    <x v="1"/>
    <x v="2"/>
    <x v="0"/>
    <x v="0"/>
    <n v="12963.45"/>
  </r>
  <r>
    <x v="1"/>
    <n v="1905"/>
    <x v="1"/>
    <x v="2"/>
    <x v="0"/>
    <x v="0"/>
    <n v="14153.75"/>
  </r>
  <r>
    <x v="1"/>
    <n v="1905"/>
    <x v="1"/>
    <x v="2"/>
    <x v="0"/>
    <x v="0"/>
    <n v="222.07"/>
  </r>
  <r>
    <x v="1"/>
    <n v="1905"/>
    <x v="1"/>
    <x v="2"/>
    <x v="0"/>
    <x v="0"/>
    <n v="3056.2"/>
  </r>
  <r>
    <x v="1"/>
    <n v="1905"/>
    <x v="1"/>
    <x v="2"/>
    <x v="0"/>
    <x v="0"/>
    <n v="665.81"/>
  </r>
  <r>
    <x v="1"/>
    <n v="1905"/>
    <x v="1"/>
    <x v="2"/>
    <x v="0"/>
    <x v="0"/>
    <n v="23.75"/>
  </r>
  <r>
    <x v="1"/>
    <n v="1905"/>
    <x v="1"/>
    <x v="2"/>
    <x v="0"/>
    <x v="0"/>
    <n v="-527.79999999999995"/>
  </r>
  <r>
    <x v="1"/>
    <n v="1905"/>
    <x v="1"/>
    <x v="2"/>
    <x v="0"/>
    <x v="0"/>
    <n v="205.88"/>
  </r>
  <r>
    <x v="1"/>
    <n v="1905"/>
    <x v="1"/>
    <x v="2"/>
    <x v="0"/>
    <x v="0"/>
    <n v="281.61"/>
  </r>
  <r>
    <x v="1"/>
    <n v="1905"/>
    <x v="1"/>
    <x v="2"/>
    <x v="0"/>
    <x v="0"/>
    <n v="442.43"/>
  </r>
  <r>
    <x v="1"/>
    <n v="1905"/>
    <x v="1"/>
    <x v="2"/>
    <x v="0"/>
    <x v="0"/>
    <n v="102.89"/>
  </r>
  <r>
    <x v="1"/>
    <n v="1905"/>
    <x v="1"/>
    <x v="2"/>
    <x v="0"/>
    <x v="0"/>
    <n v="1607.47"/>
  </r>
  <r>
    <x v="1"/>
    <n v="1905"/>
    <x v="1"/>
    <x v="2"/>
    <x v="0"/>
    <x v="0"/>
    <n v="281.61"/>
  </r>
  <r>
    <x v="1"/>
    <n v="1905"/>
    <x v="1"/>
    <x v="2"/>
    <x v="0"/>
    <x v="1"/>
    <n v="9.61"/>
  </r>
  <r>
    <x v="1"/>
    <n v="1905"/>
    <x v="1"/>
    <x v="2"/>
    <x v="0"/>
    <x v="0"/>
    <n v="13075.18"/>
  </r>
  <r>
    <x v="1"/>
    <n v="1905"/>
    <x v="1"/>
    <x v="2"/>
    <x v="0"/>
    <x v="0"/>
    <n v="299.42"/>
  </r>
  <r>
    <x v="1"/>
    <n v="1905"/>
    <x v="1"/>
    <x v="2"/>
    <x v="0"/>
    <x v="0"/>
    <n v="37.5"/>
  </r>
  <r>
    <x v="1"/>
    <n v="1905"/>
    <x v="1"/>
    <x v="2"/>
    <x v="0"/>
    <x v="0"/>
    <n v="477.68"/>
  </r>
  <r>
    <x v="1"/>
    <n v="1905"/>
    <x v="1"/>
    <x v="2"/>
    <x v="0"/>
    <x v="0"/>
    <n v="6.75"/>
  </r>
  <r>
    <x v="1"/>
    <n v="1905"/>
    <x v="1"/>
    <x v="2"/>
    <x v="0"/>
    <x v="0"/>
    <n v="195.05"/>
  </r>
  <r>
    <x v="1"/>
    <n v="1905"/>
    <x v="1"/>
    <x v="2"/>
    <x v="0"/>
    <x v="0"/>
    <n v="477.68"/>
  </r>
  <r>
    <x v="1"/>
    <n v="1905"/>
    <x v="1"/>
    <x v="2"/>
    <x v="0"/>
    <x v="0"/>
    <n v="26.25"/>
  </r>
  <r>
    <x v="1"/>
    <n v="1905"/>
    <x v="1"/>
    <x v="2"/>
    <x v="0"/>
    <x v="0"/>
    <n v="42.01"/>
  </r>
  <r>
    <x v="1"/>
    <n v="1905"/>
    <x v="1"/>
    <x v="2"/>
    <x v="0"/>
    <x v="0"/>
    <n v="281.61"/>
  </r>
  <r>
    <x v="1"/>
    <n v="1905"/>
    <x v="1"/>
    <x v="2"/>
    <x v="0"/>
    <x v="0"/>
    <n v="14552.42"/>
  </r>
  <r>
    <x v="1"/>
    <n v="1905"/>
    <x v="1"/>
    <x v="2"/>
    <x v="0"/>
    <x v="0"/>
    <n v="1067.1600000000001"/>
  </r>
  <r>
    <x v="1"/>
    <n v="1905"/>
    <x v="1"/>
    <x v="2"/>
    <x v="0"/>
    <x v="0"/>
    <n v="18236.62"/>
  </r>
  <r>
    <x v="1"/>
    <n v="1905"/>
    <x v="1"/>
    <x v="2"/>
    <x v="0"/>
    <x v="0"/>
    <n v="830.05"/>
  </r>
  <r>
    <x v="1"/>
    <n v="1905"/>
    <x v="1"/>
    <x v="2"/>
    <x v="0"/>
    <x v="0"/>
    <n v="281.61"/>
  </r>
  <r>
    <x v="1"/>
    <n v="1905"/>
    <x v="1"/>
    <x v="2"/>
    <x v="0"/>
    <x v="0"/>
    <n v="306.88"/>
  </r>
  <r>
    <x v="1"/>
    <n v="1905"/>
    <x v="1"/>
    <x v="2"/>
    <x v="0"/>
    <x v="0"/>
    <n v="585.77"/>
  </r>
  <r>
    <x v="1"/>
    <n v="1905"/>
    <x v="1"/>
    <x v="2"/>
    <x v="0"/>
    <x v="0"/>
    <n v="306.88"/>
  </r>
  <r>
    <x v="1"/>
    <n v="1905"/>
    <x v="1"/>
    <x v="2"/>
    <x v="0"/>
    <x v="0"/>
    <n v="303.32"/>
  </r>
  <r>
    <x v="1"/>
    <n v="1905"/>
    <x v="1"/>
    <x v="2"/>
    <x v="0"/>
    <x v="0"/>
    <n v="195.04"/>
  </r>
  <r>
    <x v="1"/>
    <n v="1905"/>
    <x v="1"/>
    <x v="2"/>
    <x v="0"/>
    <x v="0"/>
    <n v="306.88"/>
  </r>
  <r>
    <x v="1"/>
    <n v="1905"/>
    <x v="1"/>
    <x v="2"/>
    <x v="0"/>
    <x v="0"/>
    <n v="6.74"/>
  </r>
  <r>
    <x v="1"/>
    <n v="1905"/>
    <x v="1"/>
    <x v="2"/>
    <x v="0"/>
    <x v="0"/>
    <n v="-4410.38"/>
  </r>
  <r>
    <x v="1"/>
    <n v="1905"/>
    <x v="1"/>
    <x v="2"/>
    <x v="0"/>
    <x v="0"/>
    <n v="81.25"/>
  </r>
  <r>
    <x v="1"/>
    <n v="1905"/>
    <x v="1"/>
    <x v="2"/>
    <x v="0"/>
    <x v="0"/>
    <n v="1373.4"/>
  </r>
  <r>
    <x v="1"/>
    <n v="1905"/>
    <x v="1"/>
    <x v="2"/>
    <x v="0"/>
    <x v="0"/>
    <n v="14431.5"/>
  </r>
  <r>
    <x v="1"/>
    <n v="1905"/>
    <x v="1"/>
    <x v="2"/>
    <x v="0"/>
    <x v="0"/>
    <n v="15533.31"/>
  </r>
  <r>
    <x v="1"/>
    <n v="1905"/>
    <x v="1"/>
    <x v="2"/>
    <x v="0"/>
    <x v="0"/>
    <n v="1490.42"/>
  </r>
  <r>
    <x v="1"/>
    <n v="1905"/>
    <x v="1"/>
    <x v="2"/>
    <x v="0"/>
    <x v="0"/>
    <n v="217.68"/>
  </r>
  <r>
    <x v="1"/>
    <n v="1905"/>
    <x v="1"/>
    <x v="2"/>
    <x v="0"/>
    <x v="0"/>
    <n v="37.5"/>
  </r>
  <r>
    <x v="1"/>
    <n v="1905"/>
    <x v="1"/>
    <x v="2"/>
    <x v="0"/>
    <x v="0"/>
    <n v="-24016.240000000002"/>
  </r>
  <r>
    <x v="1"/>
    <n v="1905"/>
    <x v="1"/>
    <x v="2"/>
    <x v="0"/>
    <x v="1"/>
    <n v="113.73"/>
  </r>
  <r>
    <x v="1"/>
    <n v="1905"/>
    <x v="1"/>
    <x v="2"/>
    <x v="0"/>
    <x v="0"/>
    <n v="306.88"/>
  </r>
  <r>
    <x v="1"/>
    <n v="1905"/>
    <x v="1"/>
    <x v="2"/>
    <x v="0"/>
    <x v="0"/>
    <n v="26.25"/>
  </r>
  <r>
    <x v="1"/>
    <n v="1905"/>
    <x v="1"/>
    <x v="2"/>
    <x v="0"/>
    <x v="0"/>
    <n v="428.12"/>
  </r>
  <r>
    <x v="1"/>
    <n v="1905"/>
    <x v="1"/>
    <x v="2"/>
    <x v="0"/>
    <x v="0"/>
    <n v="477.68"/>
  </r>
  <r>
    <x v="1"/>
    <n v="1905"/>
    <x v="1"/>
    <x v="2"/>
    <x v="0"/>
    <x v="0"/>
    <n v="431.67"/>
  </r>
  <r>
    <x v="1"/>
    <n v="1905"/>
    <x v="1"/>
    <x v="2"/>
    <x v="0"/>
    <x v="0"/>
    <n v="198.62"/>
  </r>
  <r>
    <x v="1"/>
    <n v="1905"/>
    <x v="1"/>
    <x v="2"/>
    <x v="0"/>
    <x v="0"/>
    <n v="107.86"/>
  </r>
  <r>
    <x v="1"/>
    <n v="1905"/>
    <x v="1"/>
    <x v="2"/>
    <x v="0"/>
    <x v="0"/>
    <n v="477.68"/>
  </r>
  <r>
    <x v="1"/>
    <n v="1905"/>
    <x v="1"/>
    <x v="2"/>
    <x v="0"/>
    <x v="0"/>
    <n v="1153.83"/>
  </r>
  <r>
    <x v="1"/>
    <n v="1905"/>
    <x v="1"/>
    <x v="2"/>
    <x v="0"/>
    <x v="0"/>
    <n v="-1487.04"/>
  </r>
  <r>
    <x v="1"/>
    <n v="1905"/>
    <x v="1"/>
    <x v="2"/>
    <x v="0"/>
    <x v="0"/>
    <n v="24674.48"/>
  </r>
  <r>
    <x v="1"/>
    <n v="1905"/>
    <x v="1"/>
    <x v="2"/>
    <x v="0"/>
    <x v="0"/>
    <n v="32.04"/>
  </r>
  <r>
    <x v="1"/>
    <n v="1905"/>
    <x v="1"/>
    <x v="2"/>
    <x v="0"/>
    <x v="0"/>
    <n v="15744.99"/>
  </r>
  <r>
    <x v="1"/>
    <n v="1905"/>
    <x v="1"/>
    <x v="2"/>
    <x v="0"/>
    <x v="0"/>
    <n v="221.25"/>
  </r>
  <r>
    <x v="1"/>
    <n v="1905"/>
    <x v="1"/>
    <x v="2"/>
    <x v="0"/>
    <x v="0"/>
    <n v="198.63"/>
  </r>
  <r>
    <x v="1"/>
    <n v="1905"/>
    <x v="1"/>
    <x v="2"/>
    <x v="0"/>
    <x v="0"/>
    <n v="15726.53"/>
  </r>
  <r>
    <x v="1"/>
    <n v="1905"/>
    <x v="1"/>
    <x v="2"/>
    <x v="0"/>
    <x v="0"/>
    <n v="221.25"/>
  </r>
  <r>
    <x v="1"/>
    <n v="1905"/>
    <x v="1"/>
    <x v="2"/>
    <x v="0"/>
    <x v="0"/>
    <n v="16154.83"/>
  </r>
  <r>
    <x v="2"/>
    <n v="1905"/>
    <x v="0"/>
    <x v="2"/>
    <x v="0"/>
    <x v="0"/>
    <n v="11987.97"/>
  </r>
  <r>
    <x v="2"/>
    <n v="1905"/>
    <x v="0"/>
    <x v="2"/>
    <x v="0"/>
    <x v="0"/>
    <n v="-1775.04"/>
  </r>
  <r>
    <x v="2"/>
    <n v="1905"/>
    <x v="0"/>
    <x v="2"/>
    <x v="0"/>
    <x v="0"/>
    <n v="30.39"/>
  </r>
  <r>
    <x v="2"/>
    <n v="1905"/>
    <x v="0"/>
    <x v="2"/>
    <x v="0"/>
    <x v="0"/>
    <n v="35.909999999999997"/>
  </r>
  <r>
    <x v="2"/>
    <n v="1905"/>
    <x v="0"/>
    <x v="2"/>
    <x v="0"/>
    <x v="0"/>
    <n v="49.29"/>
  </r>
  <r>
    <x v="2"/>
    <n v="1905"/>
    <x v="0"/>
    <x v="2"/>
    <x v="0"/>
    <x v="0"/>
    <n v="666.58"/>
  </r>
  <r>
    <x v="2"/>
    <n v="1905"/>
    <x v="0"/>
    <x v="2"/>
    <x v="0"/>
    <x v="0"/>
    <n v="2595.9299999999998"/>
  </r>
  <r>
    <x v="2"/>
    <n v="1905"/>
    <x v="0"/>
    <x v="2"/>
    <x v="0"/>
    <x v="0"/>
    <n v="11214.62"/>
  </r>
  <r>
    <x v="2"/>
    <n v="1905"/>
    <x v="0"/>
    <x v="2"/>
    <x v="0"/>
    <x v="0"/>
    <n v="10746.69"/>
  </r>
  <r>
    <x v="2"/>
    <n v="1905"/>
    <x v="0"/>
    <x v="2"/>
    <x v="0"/>
    <x v="0"/>
    <n v="3153.2"/>
  </r>
  <r>
    <x v="2"/>
    <n v="1905"/>
    <x v="0"/>
    <x v="2"/>
    <x v="0"/>
    <x v="0"/>
    <n v="1099.74"/>
  </r>
  <r>
    <x v="2"/>
    <n v="1905"/>
    <x v="0"/>
    <x v="2"/>
    <x v="0"/>
    <x v="0"/>
    <n v="-1004.75"/>
  </r>
  <r>
    <x v="2"/>
    <n v="1905"/>
    <x v="0"/>
    <x v="2"/>
    <x v="0"/>
    <x v="0"/>
    <n v="-4866.17"/>
  </r>
  <r>
    <x v="2"/>
    <n v="1905"/>
    <x v="0"/>
    <x v="2"/>
    <x v="0"/>
    <x v="0"/>
    <n v="11665.59"/>
  </r>
  <r>
    <x v="2"/>
    <n v="1905"/>
    <x v="0"/>
    <x v="2"/>
    <x v="0"/>
    <x v="0"/>
    <n v="10400.26"/>
  </r>
  <r>
    <x v="2"/>
    <n v="1905"/>
    <x v="0"/>
    <x v="2"/>
    <x v="0"/>
    <x v="0"/>
    <n v="10362.15"/>
  </r>
  <r>
    <x v="2"/>
    <n v="1905"/>
    <x v="0"/>
    <x v="2"/>
    <x v="0"/>
    <x v="0"/>
    <n v="162.86000000000001"/>
  </r>
  <r>
    <x v="2"/>
    <n v="1905"/>
    <x v="0"/>
    <x v="2"/>
    <x v="0"/>
    <x v="0"/>
    <n v="-48.16"/>
  </r>
  <r>
    <x v="2"/>
    <n v="1905"/>
    <x v="0"/>
    <x v="2"/>
    <x v="0"/>
    <x v="0"/>
    <n v="1227.33"/>
  </r>
  <r>
    <x v="2"/>
    <n v="1905"/>
    <x v="0"/>
    <x v="2"/>
    <x v="0"/>
    <x v="0"/>
    <n v="11379.54"/>
  </r>
  <r>
    <x v="2"/>
    <n v="1905"/>
    <x v="0"/>
    <x v="2"/>
    <x v="0"/>
    <x v="0"/>
    <n v="20.66"/>
  </r>
  <r>
    <x v="2"/>
    <n v="1905"/>
    <x v="0"/>
    <x v="2"/>
    <x v="0"/>
    <x v="0"/>
    <n v="-666.58"/>
  </r>
  <r>
    <x v="2"/>
    <n v="1905"/>
    <x v="0"/>
    <x v="2"/>
    <x v="0"/>
    <x v="0"/>
    <n v="20.69"/>
  </r>
  <r>
    <x v="2"/>
    <n v="1905"/>
    <x v="0"/>
    <x v="2"/>
    <x v="0"/>
    <x v="0"/>
    <n v="105.93"/>
  </r>
  <r>
    <x v="2"/>
    <n v="1905"/>
    <x v="0"/>
    <x v="2"/>
    <x v="0"/>
    <x v="0"/>
    <n v="123.61"/>
  </r>
  <r>
    <x v="2"/>
    <n v="1905"/>
    <x v="0"/>
    <x v="2"/>
    <x v="0"/>
    <x v="0"/>
    <n v="48.16"/>
  </r>
  <r>
    <x v="2"/>
    <n v="1905"/>
    <x v="0"/>
    <x v="2"/>
    <x v="0"/>
    <x v="0"/>
    <n v="20.73"/>
  </r>
  <r>
    <x v="2"/>
    <n v="1905"/>
    <x v="0"/>
    <x v="2"/>
    <x v="0"/>
    <x v="0"/>
    <n v="20.73"/>
  </r>
  <r>
    <x v="2"/>
    <n v="1905"/>
    <x v="0"/>
    <x v="2"/>
    <x v="0"/>
    <x v="0"/>
    <n v="-651.44000000000005"/>
  </r>
  <r>
    <x v="2"/>
    <n v="1905"/>
    <x v="0"/>
    <x v="2"/>
    <x v="0"/>
    <x v="0"/>
    <n v="-47.98"/>
  </r>
  <r>
    <x v="2"/>
    <n v="1905"/>
    <x v="0"/>
    <x v="2"/>
    <x v="0"/>
    <x v="0"/>
    <n v="40.68"/>
  </r>
  <r>
    <x v="2"/>
    <n v="1905"/>
    <x v="0"/>
    <x v="2"/>
    <x v="0"/>
    <x v="0"/>
    <n v="11589.08"/>
  </r>
  <r>
    <x v="2"/>
    <n v="1905"/>
    <x v="0"/>
    <x v="2"/>
    <x v="0"/>
    <x v="0"/>
    <n v="11483.41"/>
  </r>
  <r>
    <x v="2"/>
    <n v="1905"/>
    <x v="0"/>
    <x v="2"/>
    <x v="0"/>
    <x v="0"/>
    <n v="623.30999999999995"/>
  </r>
  <r>
    <x v="2"/>
    <n v="1905"/>
    <x v="0"/>
    <x v="2"/>
    <x v="0"/>
    <x v="0"/>
    <n v="651.44000000000005"/>
  </r>
  <r>
    <x v="2"/>
    <n v="1905"/>
    <x v="0"/>
    <x v="2"/>
    <x v="0"/>
    <x v="0"/>
    <n v="957.38"/>
  </r>
  <r>
    <x v="2"/>
    <n v="1905"/>
    <x v="0"/>
    <x v="2"/>
    <x v="0"/>
    <x v="0"/>
    <n v="484.35"/>
  </r>
  <r>
    <x v="2"/>
    <n v="1905"/>
    <x v="0"/>
    <x v="2"/>
    <x v="0"/>
    <x v="0"/>
    <n v="9243.56"/>
  </r>
  <r>
    <x v="2"/>
    <n v="1905"/>
    <x v="0"/>
    <x v="2"/>
    <x v="0"/>
    <x v="0"/>
    <n v="1738.31"/>
  </r>
  <r>
    <x v="2"/>
    <n v="1905"/>
    <x v="0"/>
    <x v="2"/>
    <x v="0"/>
    <x v="0"/>
    <n v="7751.12"/>
  </r>
  <r>
    <x v="2"/>
    <n v="1905"/>
    <x v="0"/>
    <x v="2"/>
    <x v="0"/>
    <x v="0"/>
    <n v="782.56"/>
  </r>
  <r>
    <x v="2"/>
    <n v="1905"/>
    <x v="0"/>
    <x v="2"/>
    <x v="0"/>
    <x v="0"/>
    <n v="-3316.06"/>
  </r>
  <r>
    <x v="2"/>
    <n v="1905"/>
    <x v="0"/>
    <x v="2"/>
    <x v="0"/>
    <x v="0"/>
    <n v="853.14"/>
  </r>
  <r>
    <x v="2"/>
    <n v="1905"/>
    <x v="0"/>
    <x v="2"/>
    <x v="0"/>
    <x v="0"/>
    <n v="49.29"/>
  </r>
  <r>
    <x v="2"/>
    <n v="1905"/>
    <x v="0"/>
    <x v="2"/>
    <x v="0"/>
    <x v="0"/>
    <n v="10112.08"/>
  </r>
  <r>
    <x v="2"/>
    <n v="1905"/>
    <x v="1"/>
    <x v="2"/>
    <x v="0"/>
    <x v="0"/>
    <n v="386.34"/>
  </r>
  <r>
    <x v="2"/>
    <n v="1905"/>
    <x v="1"/>
    <x v="2"/>
    <x v="0"/>
    <x v="0"/>
    <n v="1441.45"/>
  </r>
  <r>
    <x v="2"/>
    <n v="1905"/>
    <x v="1"/>
    <x v="2"/>
    <x v="0"/>
    <x v="0"/>
    <n v="1123.18"/>
  </r>
  <r>
    <x v="2"/>
    <n v="1905"/>
    <x v="1"/>
    <x v="2"/>
    <x v="0"/>
    <x v="0"/>
    <n v="19147.93"/>
  </r>
  <r>
    <x v="2"/>
    <n v="1905"/>
    <x v="1"/>
    <x v="2"/>
    <x v="0"/>
    <x v="0"/>
    <n v="338.1"/>
  </r>
  <r>
    <x v="2"/>
    <n v="1905"/>
    <x v="1"/>
    <x v="2"/>
    <x v="0"/>
    <x v="0"/>
    <n v="1515.03"/>
  </r>
  <r>
    <x v="2"/>
    <n v="1905"/>
    <x v="1"/>
    <x v="2"/>
    <x v="0"/>
    <x v="0"/>
    <n v="20094.16"/>
  </r>
  <r>
    <x v="2"/>
    <n v="1905"/>
    <x v="1"/>
    <x v="2"/>
    <x v="0"/>
    <x v="0"/>
    <n v="1923.9"/>
  </r>
  <r>
    <x v="2"/>
    <n v="1905"/>
    <x v="1"/>
    <x v="2"/>
    <x v="0"/>
    <x v="0"/>
    <n v="386.35"/>
  </r>
  <r>
    <x v="2"/>
    <n v="1905"/>
    <x v="1"/>
    <x v="2"/>
    <x v="0"/>
    <x v="0"/>
    <n v="34581.42"/>
  </r>
  <r>
    <x v="2"/>
    <n v="1905"/>
    <x v="1"/>
    <x v="2"/>
    <x v="0"/>
    <x v="0"/>
    <n v="22686.84"/>
  </r>
  <r>
    <x v="2"/>
    <n v="1905"/>
    <x v="1"/>
    <x v="2"/>
    <x v="0"/>
    <x v="0"/>
    <n v="2859.25"/>
  </r>
  <r>
    <x v="2"/>
    <n v="1905"/>
    <x v="1"/>
    <x v="2"/>
    <x v="0"/>
    <x v="0"/>
    <n v="0.04"/>
  </r>
  <r>
    <x v="2"/>
    <n v="1905"/>
    <x v="1"/>
    <x v="2"/>
    <x v="0"/>
    <x v="0"/>
    <n v="26179.43"/>
  </r>
  <r>
    <x v="2"/>
    <n v="1905"/>
    <x v="1"/>
    <x v="2"/>
    <x v="0"/>
    <x v="0"/>
    <n v="20417.29"/>
  </r>
  <r>
    <x v="2"/>
    <n v="1905"/>
    <x v="1"/>
    <x v="2"/>
    <x v="0"/>
    <x v="0"/>
    <n v="-212.73"/>
  </r>
  <r>
    <x v="2"/>
    <n v="1905"/>
    <x v="1"/>
    <x v="2"/>
    <x v="0"/>
    <x v="0"/>
    <n v="9.1199999999999992"/>
  </r>
  <r>
    <x v="2"/>
    <n v="1905"/>
    <x v="1"/>
    <x v="2"/>
    <x v="0"/>
    <x v="0"/>
    <n v="25"/>
  </r>
  <r>
    <x v="2"/>
    <n v="1905"/>
    <x v="1"/>
    <x v="2"/>
    <x v="0"/>
    <x v="0"/>
    <n v="-44.49"/>
  </r>
  <r>
    <x v="2"/>
    <n v="1905"/>
    <x v="1"/>
    <x v="2"/>
    <x v="0"/>
    <x v="0"/>
    <n v="355.12"/>
  </r>
  <r>
    <x v="2"/>
    <n v="1905"/>
    <x v="1"/>
    <x v="2"/>
    <x v="0"/>
    <x v="0"/>
    <n v="25"/>
  </r>
  <r>
    <x v="2"/>
    <n v="1905"/>
    <x v="1"/>
    <x v="2"/>
    <x v="0"/>
    <x v="0"/>
    <n v="-8707.0499999999993"/>
  </r>
  <r>
    <x v="2"/>
    <n v="1905"/>
    <x v="1"/>
    <x v="2"/>
    <x v="0"/>
    <x v="0"/>
    <n v="25399.37"/>
  </r>
  <r>
    <x v="2"/>
    <n v="1905"/>
    <x v="1"/>
    <x v="2"/>
    <x v="0"/>
    <x v="0"/>
    <n v="500"/>
  </r>
  <r>
    <x v="2"/>
    <n v="1905"/>
    <x v="1"/>
    <x v="2"/>
    <x v="0"/>
    <x v="0"/>
    <n v="2179.41"/>
  </r>
  <r>
    <x v="2"/>
    <n v="1905"/>
    <x v="1"/>
    <x v="2"/>
    <x v="0"/>
    <x v="0"/>
    <n v="1923.9"/>
  </r>
  <r>
    <x v="2"/>
    <n v="1905"/>
    <x v="1"/>
    <x v="2"/>
    <x v="0"/>
    <x v="0"/>
    <n v="122.3"/>
  </r>
  <r>
    <x v="2"/>
    <n v="1905"/>
    <x v="1"/>
    <x v="2"/>
    <x v="0"/>
    <x v="0"/>
    <n v="28.36"/>
  </r>
  <r>
    <x v="2"/>
    <n v="1905"/>
    <x v="1"/>
    <x v="2"/>
    <x v="0"/>
    <x v="0"/>
    <n v="1923.9"/>
  </r>
  <r>
    <x v="2"/>
    <n v="1905"/>
    <x v="1"/>
    <x v="2"/>
    <x v="0"/>
    <x v="0"/>
    <n v="1693.31"/>
  </r>
  <r>
    <x v="2"/>
    <n v="1905"/>
    <x v="1"/>
    <x v="2"/>
    <x v="0"/>
    <x v="0"/>
    <n v="376.22"/>
  </r>
  <r>
    <x v="2"/>
    <n v="1905"/>
    <x v="1"/>
    <x v="2"/>
    <x v="0"/>
    <x v="0"/>
    <n v="464.31"/>
  </r>
  <r>
    <x v="2"/>
    <n v="1905"/>
    <x v="1"/>
    <x v="2"/>
    <x v="0"/>
    <x v="0"/>
    <n v="119.64"/>
  </r>
  <r>
    <x v="2"/>
    <n v="1905"/>
    <x v="1"/>
    <x v="2"/>
    <x v="0"/>
    <x v="0"/>
    <n v="2455.7199999999998"/>
  </r>
  <r>
    <x v="2"/>
    <n v="1905"/>
    <x v="1"/>
    <x v="2"/>
    <x v="0"/>
    <x v="0"/>
    <n v="905.1"/>
  </r>
  <r>
    <x v="2"/>
    <n v="1905"/>
    <x v="1"/>
    <x v="2"/>
    <x v="0"/>
    <x v="0"/>
    <n v="691.66"/>
  </r>
  <r>
    <x v="2"/>
    <n v="1905"/>
    <x v="1"/>
    <x v="2"/>
    <x v="0"/>
    <x v="0"/>
    <n v="1693.31"/>
  </r>
  <r>
    <x v="2"/>
    <n v="1905"/>
    <x v="1"/>
    <x v="2"/>
    <x v="0"/>
    <x v="0"/>
    <n v="75.790000000000006"/>
  </r>
  <r>
    <x v="2"/>
    <n v="1905"/>
    <x v="1"/>
    <x v="2"/>
    <x v="0"/>
    <x v="0"/>
    <n v="36211.99"/>
  </r>
  <r>
    <x v="2"/>
    <n v="1905"/>
    <x v="1"/>
    <x v="2"/>
    <x v="0"/>
    <x v="0"/>
    <n v="1693.31"/>
  </r>
  <r>
    <x v="2"/>
    <n v="1905"/>
    <x v="1"/>
    <x v="2"/>
    <x v="0"/>
    <x v="0"/>
    <n v="1693.31"/>
  </r>
  <r>
    <x v="2"/>
    <n v="1905"/>
    <x v="1"/>
    <x v="2"/>
    <x v="0"/>
    <x v="0"/>
    <n v="1693.31"/>
  </r>
  <r>
    <x v="2"/>
    <n v="1905"/>
    <x v="1"/>
    <x v="2"/>
    <x v="0"/>
    <x v="0"/>
    <n v="386.35"/>
  </r>
  <r>
    <x v="2"/>
    <n v="1905"/>
    <x v="1"/>
    <x v="2"/>
    <x v="0"/>
    <x v="0"/>
    <n v="2071.3200000000002"/>
  </r>
  <r>
    <x v="2"/>
    <n v="1905"/>
    <x v="1"/>
    <x v="2"/>
    <x v="0"/>
    <x v="0"/>
    <n v="22170.36"/>
  </r>
  <r>
    <x v="2"/>
    <n v="1905"/>
    <x v="1"/>
    <x v="2"/>
    <x v="0"/>
    <x v="0"/>
    <n v="338.11"/>
  </r>
  <r>
    <x v="2"/>
    <n v="1905"/>
    <x v="1"/>
    <x v="2"/>
    <x v="0"/>
    <x v="0"/>
    <n v="-2028.65"/>
  </r>
  <r>
    <x v="2"/>
    <n v="1905"/>
    <x v="1"/>
    <x v="2"/>
    <x v="0"/>
    <x v="0"/>
    <n v="-706.38"/>
  </r>
  <r>
    <x v="2"/>
    <n v="1905"/>
    <x v="1"/>
    <x v="2"/>
    <x v="0"/>
    <x v="0"/>
    <n v="3847.8"/>
  </r>
  <r>
    <x v="2"/>
    <n v="1905"/>
    <x v="1"/>
    <x v="2"/>
    <x v="0"/>
    <x v="0"/>
    <n v="22112.01"/>
  </r>
  <r>
    <x v="2"/>
    <n v="1905"/>
    <x v="1"/>
    <x v="2"/>
    <x v="0"/>
    <x v="0"/>
    <n v="1923.9"/>
  </r>
  <r>
    <x v="2"/>
    <n v="1905"/>
    <x v="1"/>
    <x v="2"/>
    <x v="0"/>
    <x v="0"/>
    <n v="-13999.31"/>
  </r>
  <r>
    <x v="2"/>
    <n v="1905"/>
    <x v="1"/>
    <x v="2"/>
    <x v="0"/>
    <x v="0"/>
    <n v="2203.48"/>
  </r>
  <r>
    <x v="2"/>
    <n v="1905"/>
    <x v="1"/>
    <x v="2"/>
    <x v="0"/>
    <x v="0"/>
    <n v="497.95"/>
  </r>
  <r>
    <x v="2"/>
    <n v="1905"/>
    <x v="1"/>
    <x v="2"/>
    <x v="0"/>
    <x v="0"/>
    <n v="226.6"/>
  </r>
  <r>
    <x v="2"/>
    <n v="1905"/>
    <x v="1"/>
    <x v="2"/>
    <x v="0"/>
    <x v="0"/>
    <n v="-68.52"/>
  </r>
  <r>
    <x v="2"/>
    <n v="1905"/>
    <x v="1"/>
    <x v="2"/>
    <x v="0"/>
    <x v="0"/>
    <n v="564.42999999999995"/>
  </r>
  <r>
    <x v="2"/>
    <n v="1905"/>
    <x v="1"/>
    <x v="2"/>
    <x v="0"/>
    <x v="0"/>
    <n v="29941.68"/>
  </r>
  <r>
    <x v="2"/>
    <n v="1905"/>
    <x v="1"/>
    <x v="2"/>
    <x v="0"/>
    <x v="0"/>
    <n v="1910.21"/>
  </r>
  <r>
    <x v="2"/>
    <n v="1905"/>
    <x v="1"/>
    <x v="2"/>
    <x v="0"/>
    <x v="0"/>
    <n v="-18712.7"/>
  </r>
  <r>
    <x v="3"/>
    <n v="1905"/>
    <x v="0"/>
    <x v="2"/>
    <x v="0"/>
    <x v="0"/>
    <n v="244.82"/>
  </r>
  <r>
    <x v="3"/>
    <n v="1905"/>
    <x v="0"/>
    <x v="2"/>
    <x v="0"/>
    <x v="0"/>
    <n v="23267.31"/>
  </r>
  <r>
    <x v="3"/>
    <n v="1905"/>
    <x v="0"/>
    <x v="2"/>
    <x v="0"/>
    <x v="0"/>
    <n v="10.43"/>
  </r>
  <r>
    <x v="3"/>
    <n v="1905"/>
    <x v="0"/>
    <x v="2"/>
    <x v="0"/>
    <x v="0"/>
    <n v="259.17"/>
  </r>
  <r>
    <x v="3"/>
    <n v="1905"/>
    <x v="0"/>
    <x v="2"/>
    <x v="0"/>
    <x v="0"/>
    <n v="27.43"/>
  </r>
  <r>
    <x v="3"/>
    <n v="1905"/>
    <x v="0"/>
    <x v="2"/>
    <x v="0"/>
    <x v="0"/>
    <n v="325"/>
  </r>
  <r>
    <x v="3"/>
    <n v="1905"/>
    <x v="0"/>
    <x v="2"/>
    <x v="0"/>
    <x v="0"/>
    <n v="84.64"/>
  </r>
  <r>
    <x v="3"/>
    <n v="1905"/>
    <x v="0"/>
    <x v="2"/>
    <x v="0"/>
    <x v="0"/>
    <n v="347.74"/>
  </r>
  <r>
    <x v="3"/>
    <n v="1905"/>
    <x v="0"/>
    <x v="2"/>
    <x v="0"/>
    <x v="0"/>
    <n v="48.16"/>
  </r>
  <r>
    <x v="3"/>
    <n v="1905"/>
    <x v="0"/>
    <x v="2"/>
    <x v="0"/>
    <x v="0"/>
    <n v="-0.53"/>
  </r>
  <r>
    <x v="3"/>
    <n v="1905"/>
    <x v="0"/>
    <x v="2"/>
    <x v="0"/>
    <x v="0"/>
    <n v="43.75"/>
  </r>
  <r>
    <x v="3"/>
    <n v="1905"/>
    <x v="0"/>
    <x v="2"/>
    <x v="0"/>
    <x v="0"/>
    <n v="14850.33"/>
  </r>
  <r>
    <x v="3"/>
    <n v="1905"/>
    <x v="0"/>
    <x v="2"/>
    <x v="0"/>
    <x v="0"/>
    <n v="7669.4"/>
  </r>
  <r>
    <x v="3"/>
    <n v="1905"/>
    <x v="0"/>
    <x v="2"/>
    <x v="0"/>
    <x v="0"/>
    <n v="763.76"/>
  </r>
  <r>
    <x v="3"/>
    <n v="1905"/>
    <x v="0"/>
    <x v="2"/>
    <x v="0"/>
    <x v="0"/>
    <n v="25"/>
  </r>
  <r>
    <x v="3"/>
    <n v="1905"/>
    <x v="0"/>
    <x v="2"/>
    <x v="0"/>
    <x v="0"/>
    <n v="1260.19"/>
  </r>
  <r>
    <x v="3"/>
    <n v="1905"/>
    <x v="0"/>
    <x v="2"/>
    <x v="0"/>
    <x v="0"/>
    <n v="254.33"/>
  </r>
  <r>
    <x v="3"/>
    <n v="1905"/>
    <x v="0"/>
    <x v="2"/>
    <x v="0"/>
    <x v="0"/>
    <n v="15613.67"/>
  </r>
  <r>
    <x v="3"/>
    <n v="1905"/>
    <x v="0"/>
    <x v="2"/>
    <x v="0"/>
    <x v="0"/>
    <n v="25"/>
  </r>
  <r>
    <x v="3"/>
    <n v="1905"/>
    <x v="0"/>
    <x v="2"/>
    <x v="0"/>
    <x v="0"/>
    <n v="411.3"/>
  </r>
  <r>
    <x v="3"/>
    <n v="1905"/>
    <x v="0"/>
    <x v="2"/>
    <x v="0"/>
    <x v="0"/>
    <n v="850.81"/>
  </r>
  <r>
    <x v="3"/>
    <n v="1905"/>
    <x v="0"/>
    <x v="2"/>
    <x v="0"/>
    <x v="0"/>
    <n v="2352.65"/>
  </r>
  <r>
    <x v="3"/>
    <n v="1905"/>
    <x v="0"/>
    <x v="2"/>
    <x v="0"/>
    <x v="0"/>
    <n v="712.34"/>
  </r>
  <r>
    <x v="3"/>
    <n v="1905"/>
    <x v="0"/>
    <x v="2"/>
    <x v="0"/>
    <x v="0"/>
    <n v="-17.52"/>
  </r>
  <r>
    <x v="3"/>
    <n v="1905"/>
    <x v="0"/>
    <x v="2"/>
    <x v="0"/>
    <x v="0"/>
    <n v="395.13"/>
  </r>
  <r>
    <x v="3"/>
    <n v="1905"/>
    <x v="0"/>
    <x v="2"/>
    <x v="0"/>
    <x v="0"/>
    <n v="25"/>
  </r>
  <r>
    <x v="3"/>
    <n v="1905"/>
    <x v="0"/>
    <x v="2"/>
    <x v="0"/>
    <x v="0"/>
    <n v="20050.37"/>
  </r>
  <r>
    <x v="3"/>
    <n v="1905"/>
    <x v="0"/>
    <x v="2"/>
    <x v="0"/>
    <x v="0"/>
    <n v="14772.87"/>
  </r>
  <r>
    <x v="3"/>
    <n v="1905"/>
    <x v="0"/>
    <x v="2"/>
    <x v="0"/>
    <x v="0"/>
    <n v="6828.17"/>
  </r>
  <r>
    <x v="3"/>
    <n v="1905"/>
    <x v="0"/>
    <x v="2"/>
    <x v="0"/>
    <x v="0"/>
    <n v="368.15"/>
  </r>
  <r>
    <x v="3"/>
    <n v="1905"/>
    <x v="0"/>
    <x v="2"/>
    <x v="0"/>
    <x v="0"/>
    <n v="-63.59"/>
  </r>
  <r>
    <x v="3"/>
    <n v="1905"/>
    <x v="0"/>
    <x v="2"/>
    <x v="0"/>
    <x v="0"/>
    <n v="259.16000000000003"/>
  </r>
  <r>
    <x v="3"/>
    <n v="1905"/>
    <x v="0"/>
    <x v="2"/>
    <x v="0"/>
    <x v="0"/>
    <n v="5387.23"/>
  </r>
  <r>
    <x v="3"/>
    <n v="1905"/>
    <x v="0"/>
    <x v="2"/>
    <x v="0"/>
    <x v="0"/>
    <n v="8.36"/>
  </r>
  <r>
    <x v="3"/>
    <n v="1905"/>
    <x v="0"/>
    <x v="2"/>
    <x v="0"/>
    <x v="0"/>
    <n v="469.18"/>
  </r>
  <r>
    <x v="3"/>
    <n v="1905"/>
    <x v="0"/>
    <x v="2"/>
    <x v="0"/>
    <x v="0"/>
    <n v="32.119999999999997"/>
  </r>
  <r>
    <x v="3"/>
    <n v="1905"/>
    <x v="0"/>
    <x v="2"/>
    <x v="0"/>
    <x v="0"/>
    <n v="8.36"/>
  </r>
  <r>
    <x v="3"/>
    <n v="1905"/>
    <x v="0"/>
    <x v="2"/>
    <x v="0"/>
    <x v="0"/>
    <n v="896.89"/>
  </r>
  <r>
    <x v="3"/>
    <n v="1905"/>
    <x v="0"/>
    <x v="2"/>
    <x v="0"/>
    <x v="0"/>
    <n v="259.17"/>
  </r>
  <r>
    <x v="3"/>
    <n v="1905"/>
    <x v="0"/>
    <x v="2"/>
    <x v="0"/>
    <x v="0"/>
    <n v="49335.01"/>
  </r>
  <r>
    <x v="3"/>
    <n v="1905"/>
    <x v="0"/>
    <x v="2"/>
    <x v="0"/>
    <x v="0"/>
    <n v="259.18"/>
  </r>
  <r>
    <x v="3"/>
    <n v="1905"/>
    <x v="0"/>
    <x v="2"/>
    <x v="0"/>
    <x v="0"/>
    <n v="12949.85"/>
  </r>
  <r>
    <x v="3"/>
    <n v="1905"/>
    <x v="0"/>
    <x v="2"/>
    <x v="0"/>
    <x v="0"/>
    <n v="-12.5"/>
  </r>
  <r>
    <x v="3"/>
    <n v="1905"/>
    <x v="0"/>
    <x v="2"/>
    <x v="0"/>
    <x v="0"/>
    <n v="9296.08"/>
  </r>
  <r>
    <x v="3"/>
    <n v="1905"/>
    <x v="0"/>
    <x v="2"/>
    <x v="0"/>
    <x v="0"/>
    <n v="5.78"/>
  </r>
  <r>
    <x v="3"/>
    <n v="1905"/>
    <x v="0"/>
    <x v="2"/>
    <x v="0"/>
    <x v="0"/>
    <n v="25"/>
  </r>
  <r>
    <x v="3"/>
    <n v="1905"/>
    <x v="0"/>
    <x v="2"/>
    <x v="0"/>
    <x v="0"/>
    <n v="19074.52"/>
  </r>
  <r>
    <x v="3"/>
    <n v="1905"/>
    <x v="0"/>
    <x v="2"/>
    <x v="0"/>
    <x v="0"/>
    <n v="8.36"/>
  </r>
  <r>
    <x v="3"/>
    <n v="1905"/>
    <x v="0"/>
    <x v="2"/>
    <x v="0"/>
    <x v="0"/>
    <n v="778.28"/>
  </r>
  <r>
    <x v="3"/>
    <n v="1905"/>
    <x v="0"/>
    <x v="2"/>
    <x v="0"/>
    <x v="0"/>
    <n v="8.36"/>
  </r>
  <r>
    <x v="3"/>
    <n v="1905"/>
    <x v="0"/>
    <x v="2"/>
    <x v="0"/>
    <x v="0"/>
    <n v="896.89"/>
  </r>
  <r>
    <x v="3"/>
    <n v="1905"/>
    <x v="0"/>
    <x v="2"/>
    <x v="0"/>
    <x v="0"/>
    <n v="8.36"/>
  </r>
  <r>
    <x v="3"/>
    <n v="1905"/>
    <x v="0"/>
    <x v="2"/>
    <x v="0"/>
    <x v="0"/>
    <n v="25"/>
  </r>
  <r>
    <x v="3"/>
    <n v="1905"/>
    <x v="1"/>
    <x v="2"/>
    <x v="0"/>
    <x v="0"/>
    <n v="114699.4"/>
  </r>
  <r>
    <x v="3"/>
    <n v="1905"/>
    <x v="1"/>
    <x v="2"/>
    <x v="0"/>
    <x v="0"/>
    <n v="1592.71"/>
  </r>
  <r>
    <x v="3"/>
    <n v="1905"/>
    <x v="1"/>
    <x v="2"/>
    <x v="0"/>
    <x v="0"/>
    <n v="1350.94"/>
  </r>
  <r>
    <x v="3"/>
    <n v="1905"/>
    <x v="1"/>
    <x v="2"/>
    <x v="0"/>
    <x v="0"/>
    <n v="1229.54"/>
  </r>
  <r>
    <x v="3"/>
    <n v="1905"/>
    <x v="1"/>
    <x v="2"/>
    <x v="0"/>
    <x v="0"/>
    <n v="1920.88"/>
  </r>
  <r>
    <x v="3"/>
    <n v="1905"/>
    <x v="1"/>
    <x v="2"/>
    <x v="0"/>
    <x v="0"/>
    <n v="110331.66"/>
  </r>
  <r>
    <x v="3"/>
    <n v="1905"/>
    <x v="1"/>
    <x v="2"/>
    <x v="0"/>
    <x v="0"/>
    <n v="1753.21"/>
  </r>
  <r>
    <x v="3"/>
    <n v="1905"/>
    <x v="1"/>
    <x v="2"/>
    <x v="0"/>
    <x v="0"/>
    <n v="2017.64"/>
  </r>
  <r>
    <x v="3"/>
    <n v="1905"/>
    <x v="1"/>
    <x v="2"/>
    <x v="0"/>
    <x v="0"/>
    <n v="1647.71"/>
  </r>
  <r>
    <x v="3"/>
    <n v="1905"/>
    <x v="1"/>
    <x v="2"/>
    <x v="0"/>
    <x v="0"/>
    <n v="2022.65"/>
  </r>
  <r>
    <x v="3"/>
    <n v="1905"/>
    <x v="1"/>
    <x v="2"/>
    <x v="0"/>
    <x v="0"/>
    <n v="2022.3"/>
  </r>
  <r>
    <x v="3"/>
    <n v="1905"/>
    <x v="1"/>
    <x v="2"/>
    <x v="0"/>
    <x v="0"/>
    <n v="1703.12"/>
  </r>
  <r>
    <x v="3"/>
    <n v="1905"/>
    <x v="1"/>
    <x v="2"/>
    <x v="0"/>
    <x v="0"/>
    <n v="226437.04"/>
  </r>
  <r>
    <x v="3"/>
    <n v="1905"/>
    <x v="1"/>
    <x v="2"/>
    <x v="0"/>
    <x v="0"/>
    <n v="2022.63"/>
  </r>
  <r>
    <x v="3"/>
    <n v="1905"/>
    <x v="1"/>
    <x v="2"/>
    <x v="0"/>
    <x v="0"/>
    <n v="5358.76"/>
  </r>
  <r>
    <x v="3"/>
    <n v="1905"/>
    <x v="1"/>
    <x v="2"/>
    <x v="0"/>
    <x v="0"/>
    <n v="1167.8499999999999"/>
  </r>
  <r>
    <x v="3"/>
    <n v="1905"/>
    <x v="1"/>
    <x v="2"/>
    <x v="0"/>
    <x v="0"/>
    <n v="1321.48"/>
  </r>
  <r>
    <x v="3"/>
    <n v="1905"/>
    <x v="1"/>
    <x v="2"/>
    <x v="0"/>
    <x v="0"/>
    <n v="3386.07"/>
  </r>
  <r>
    <x v="3"/>
    <n v="1905"/>
    <x v="1"/>
    <x v="2"/>
    <x v="0"/>
    <x v="0"/>
    <n v="1208.19"/>
  </r>
  <r>
    <x v="3"/>
    <n v="1905"/>
    <x v="1"/>
    <x v="2"/>
    <x v="0"/>
    <x v="0"/>
    <n v="375"/>
  </r>
  <r>
    <x v="3"/>
    <n v="1905"/>
    <x v="1"/>
    <x v="2"/>
    <x v="0"/>
    <x v="0"/>
    <n v="1389.59"/>
  </r>
  <r>
    <x v="3"/>
    <n v="1905"/>
    <x v="1"/>
    <x v="2"/>
    <x v="0"/>
    <x v="0"/>
    <n v="1341.39"/>
  </r>
  <r>
    <x v="3"/>
    <n v="1905"/>
    <x v="1"/>
    <x v="2"/>
    <x v="0"/>
    <x v="0"/>
    <n v="1515.62"/>
  </r>
  <r>
    <x v="3"/>
    <n v="1905"/>
    <x v="1"/>
    <x v="2"/>
    <x v="0"/>
    <x v="0"/>
    <n v="125"/>
  </r>
  <r>
    <x v="3"/>
    <n v="1905"/>
    <x v="1"/>
    <x v="2"/>
    <x v="0"/>
    <x v="0"/>
    <n v="5451.39"/>
  </r>
  <r>
    <x v="3"/>
    <n v="1905"/>
    <x v="1"/>
    <x v="2"/>
    <x v="0"/>
    <x v="0"/>
    <n v="125"/>
  </r>
  <r>
    <x v="3"/>
    <n v="1905"/>
    <x v="1"/>
    <x v="2"/>
    <x v="0"/>
    <x v="0"/>
    <n v="687.38"/>
  </r>
  <r>
    <x v="3"/>
    <n v="1905"/>
    <x v="1"/>
    <x v="2"/>
    <x v="0"/>
    <x v="0"/>
    <n v="1305.3699999999999"/>
  </r>
  <r>
    <x v="3"/>
    <n v="1905"/>
    <x v="1"/>
    <x v="2"/>
    <x v="0"/>
    <x v="0"/>
    <n v="6897.62"/>
  </r>
  <r>
    <x v="3"/>
    <n v="1905"/>
    <x v="1"/>
    <x v="2"/>
    <x v="0"/>
    <x v="0"/>
    <n v="117356.82"/>
  </r>
  <r>
    <x v="3"/>
    <n v="1905"/>
    <x v="1"/>
    <x v="2"/>
    <x v="0"/>
    <x v="0"/>
    <n v="111069.24"/>
  </r>
  <r>
    <x v="3"/>
    <n v="1905"/>
    <x v="1"/>
    <x v="2"/>
    <x v="0"/>
    <x v="0"/>
    <n v="126184.66"/>
  </r>
  <r>
    <x v="3"/>
    <n v="1905"/>
    <x v="1"/>
    <x v="2"/>
    <x v="0"/>
    <x v="0"/>
    <n v="1375.35"/>
  </r>
  <r>
    <x v="3"/>
    <n v="1905"/>
    <x v="1"/>
    <x v="2"/>
    <x v="0"/>
    <x v="0"/>
    <n v="716.91"/>
  </r>
  <r>
    <x v="3"/>
    <n v="1905"/>
    <x v="1"/>
    <x v="2"/>
    <x v="0"/>
    <x v="0"/>
    <n v="1640.62"/>
  </r>
  <r>
    <x v="3"/>
    <n v="1905"/>
    <x v="1"/>
    <x v="2"/>
    <x v="0"/>
    <x v="0"/>
    <n v="107586.9"/>
  </r>
  <r>
    <x v="3"/>
    <n v="1905"/>
    <x v="1"/>
    <x v="2"/>
    <x v="0"/>
    <x v="0"/>
    <n v="657.09"/>
  </r>
  <r>
    <x v="3"/>
    <n v="1905"/>
    <x v="1"/>
    <x v="2"/>
    <x v="0"/>
    <x v="0"/>
    <n v="118563.23"/>
  </r>
  <r>
    <x v="3"/>
    <n v="1905"/>
    <x v="1"/>
    <x v="2"/>
    <x v="0"/>
    <x v="0"/>
    <n v="125"/>
  </r>
  <r>
    <x v="3"/>
    <n v="1905"/>
    <x v="1"/>
    <x v="2"/>
    <x v="0"/>
    <x v="0"/>
    <n v="2022.66"/>
  </r>
  <r>
    <x v="3"/>
    <n v="1905"/>
    <x v="1"/>
    <x v="2"/>
    <x v="0"/>
    <x v="0"/>
    <n v="1082.6300000000001"/>
  </r>
  <r>
    <x v="3"/>
    <n v="1905"/>
    <x v="1"/>
    <x v="2"/>
    <x v="0"/>
    <x v="0"/>
    <n v="1491.58"/>
  </r>
  <r>
    <x v="3"/>
    <n v="1905"/>
    <x v="1"/>
    <x v="2"/>
    <x v="0"/>
    <x v="0"/>
    <n v="123456.97"/>
  </r>
  <r>
    <x v="3"/>
    <n v="1905"/>
    <x v="1"/>
    <x v="2"/>
    <x v="0"/>
    <x v="0"/>
    <n v="119213.91"/>
  </r>
  <r>
    <x v="3"/>
    <n v="1905"/>
    <x v="1"/>
    <x v="2"/>
    <x v="0"/>
    <x v="0"/>
    <n v="1109.7"/>
  </r>
  <r>
    <x v="3"/>
    <n v="1905"/>
    <x v="1"/>
    <x v="2"/>
    <x v="0"/>
    <x v="0"/>
    <n v="125"/>
  </r>
  <r>
    <x v="3"/>
    <n v="1905"/>
    <x v="1"/>
    <x v="2"/>
    <x v="0"/>
    <x v="0"/>
    <n v="1964.44"/>
  </r>
  <r>
    <x v="3"/>
    <n v="1905"/>
    <x v="1"/>
    <x v="2"/>
    <x v="0"/>
    <x v="0"/>
    <n v="116770.83"/>
  </r>
  <r>
    <x v="3"/>
    <n v="1905"/>
    <x v="1"/>
    <x v="2"/>
    <x v="0"/>
    <x v="0"/>
    <n v="1858.14"/>
  </r>
  <r>
    <x v="3"/>
    <n v="1905"/>
    <x v="1"/>
    <x v="2"/>
    <x v="0"/>
    <x v="0"/>
    <n v="2940.77"/>
  </r>
  <r>
    <x v="3"/>
    <n v="1905"/>
    <x v="1"/>
    <x v="2"/>
    <x v="0"/>
    <x v="0"/>
    <n v="2984.7"/>
  </r>
  <r>
    <x v="3"/>
    <n v="1905"/>
    <x v="1"/>
    <x v="2"/>
    <x v="0"/>
    <x v="0"/>
    <n v="1419.78"/>
  </r>
  <r>
    <x v="3"/>
    <n v="1905"/>
    <x v="1"/>
    <x v="2"/>
    <x v="0"/>
    <x v="0"/>
    <n v="1413.02"/>
  </r>
  <r>
    <x v="3"/>
    <n v="1905"/>
    <x v="1"/>
    <x v="2"/>
    <x v="0"/>
    <x v="0"/>
    <n v="632.05999999999995"/>
  </r>
  <r>
    <x v="3"/>
    <n v="1905"/>
    <x v="1"/>
    <x v="2"/>
    <x v="0"/>
    <x v="0"/>
    <n v="2022.65"/>
  </r>
  <r>
    <x v="4"/>
    <n v="1905"/>
    <x v="0"/>
    <x v="2"/>
    <x v="0"/>
    <x v="0"/>
    <n v="3834.26"/>
  </r>
  <r>
    <x v="4"/>
    <n v="1905"/>
    <x v="0"/>
    <x v="2"/>
    <x v="0"/>
    <x v="0"/>
    <n v="3080.7"/>
  </r>
  <r>
    <x v="4"/>
    <n v="1905"/>
    <x v="0"/>
    <x v="2"/>
    <x v="0"/>
    <x v="0"/>
    <n v="2206.42"/>
  </r>
  <r>
    <x v="4"/>
    <n v="1905"/>
    <x v="0"/>
    <x v="2"/>
    <x v="0"/>
    <x v="0"/>
    <n v="5457.49"/>
  </r>
  <r>
    <x v="4"/>
    <n v="1905"/>
    <x v="0"/>
    <x v="2"/>
    <x v="0"/>
    <x v="0"/>
    <n v="-4561.43"/>
  </r>
  <r>
    <x v="4"/>
    <n v="1905"/>
    <x v="0"/>
    <x v="2"/>
    <x v="0"/>
    <x v="0"/>
    <n v="462"/>
  </r>
  <r>
    <x v="4"/>
    <n v="1905"/>
    <x v="0"/>
    <x v="2"/>
    <x v="0"/>
    <x v="0"/>
    <n v="3927.02"/>
  </r>
  <r>
    <x v="4"/>
    <n v="1905"/>
    <x v="0"/>
    <x v="2"/>
    <x v="0"/>
    <x v="0"/>
    <n v="324"/>
  </r>
  <r>
    <x v="4"/>
    <n v="1905"/>
    <x v="0"/>
    <x v="2"/>
    <x v="0"/>
    <x v="0"/>
    <n v="2206.42"/>
  </r>
  <r>
    <x v="4"/>
    <n v="1905"/>
    <x v="0"/>
    <x v="2"/>
    <x v="0"/>
    <x v="0"/>
    <n v="2206.42"/>
  </r>
  <r>
    <x v="4"/>
    <n v="1905"/>
    <x v="0"/>
    <x v="2"/>
    <x v="0"/>
    <x v="0"/>
    <n v="2567.88"/>
  </r>
  <r>
    <x v="4"/>
    <n v="1905"/>
    <x v="0"/>
    <x v="2"/>
    <x v="0"/>
    <x v="0"/>
    <n v="3392.92"/>
  </r>
  <r>
    <x v="4"/>
    <n v="1905"/>
    <x v="0"/>
    <x v="2"/>
    <x v="0"/>
    <x v="0"/>
    <n v="5258.32"/>
  </r>
  <r>
    <x v="4"/>
    <n v="1905"/>
    <x v="0"/>
    <x v="2"/>
    <x v="0"/>
    <x v="0"/>
    <n v="3080.7"/>
  </r>
  <r>
    <x v="4"/>
    <n v="1905"/>
    <x v="0"/>
    <x v="2"/>
    <x v="0"/>
    <x v="0"/>
    <n v="1211"/>
  </r>
  <r>
    <x v="4"/>
    <n v="1905"/>
    <x v="0"/>
    <x v="2"/>
    <x v="0"/>
    <x v="0"/>
    <n v="1297.8599999999999"/>
  </r>
  <r>
    <x v="4"/>
    <n v="1905"/>
    <x v="0"/>
    <x v="2"/>
    <x v="0"/>
    <x v="0"/>
    <n v="1211"/>
  </r>
  <r>
    <x v="4"/>
    <n v="1905"/>
    <x v="0"/>
    <x v="2"/>
    <x v="0"/>
    <x v="0"/>
    <n v="1211"/>
  </r>
  <r>
    <x v="4"/>
    <n v="1905"/>
    <x v="0"/>
    <x v="2"/>
    <x v="0"/>
    <x v="0"/>
    <n v="1211"/>
  </r>
  <r>
    <x v="4"/>
    <n v="1905"/>
    <x v="0"/>
    <x v="2"/>
    <x v="0"/>
    <x v="0"/>
    <n v="-3334.79"/>
  </r>
  <r>
    <x v="4"/>
    <n v="1905"/>
    <x v="1"/>
    <x v="2"/>
    <x v="0"/>
    <x v="0"/>
    <n v="0.39"/>
  </r>
  <r>
    <x v="4"/>
    <n v="1905"/>
    <x v="1"/>
    <x v="2"/>
    <x v="0"/>
    <x v="0"/>
    <n v="88.23"/>
  </r>
  <r>
    <x v="4"/>
    <n v="1905"/>
    <x v="1"/>
    <x v="2"/>
    <x v="0"/>
    <x v="0"/>
    <n v="104.96"/>
  </r>
  <r>
    <x v="4"/>
    <n v="1905"/>
    <x v="1"/>
    <x v="2"/>
    <x v="0"/>
    <x v="0"/>
    <n v="5537.39"/>
  </r>
  <r>
    <x v="4"/>
    <n v="1905"/>
    <x v="1"/>
    <x v="2"/>
    <x v="0"/>
    <x v="0"/>
    <n v="103"/>
  </r>
  <r>
    <x v="4"/>
    <n v="1905"/>
    <x v="1"/>
    <x v="2"/>
    <x v="0"/>
    <x v="0"/>
    <n v="5276.1"/>
  </r>
  <r>
    <x v="4"/>
    <n v="1905"/>
    <x v="1"/>
    <x v="2"/>
    <x v="0"/>
    <x v="0"/>
    <n v="22.3"/>
  </r>
  <r>
    <x v="4"/>
    <n v="1905"/>
    <x v="1"/>
    <x v="2"/>
    <x v="0"/>
    <x v="0"/>
    <n v="5420.64"/>
  </r>
  <r>
    <x v="4"/>
    <n v="1905"/>
    <x v="1"/>
    <x v="2"/>
    <x v="0"/>
    <x v="0"/>
    <n v="5537.39"/>
  </r>
  <r>
    <x v="4"/>
    <n v="1905"/>
    <x v="1"/>
    <x v="2"/>
    <x v="0"/>
    <x v="0"/>
    <n v="99.46"/>
  </r>
  <r>
    <x v="4"/>
    <n v="1905"/>
    <x v="1"/>
    <x v="2"/>
    <x v="0"/>
    <x v="0"/>
    <n v="103"/>
  </r>
  <r>
    <x v="4"/>
    <n v="1905"/>
    <x v="1"/>
    <x v="2"/>
    <x v="0"/>
    <x v="0"/>
    <n v="10855.16"/>
  </r>
  <r>
    <x v="4"/>
    <n v="1905"/>
    <x v="1"/>
    <x v="2"/>
    <x v="0"/>
    <x v="0"/>
    <n v="6.12"/>
  </r>
  <r>
    <x v="4"/>
    <n v="1905"/>
    <x v="1"/>
    <x v="2"/>
    <x v="0"/>
    <x v="0"/>
    <n v="8238.2099999999991"/>
  </r>
  <r>
    <x v="4"/>
    <n v="1905"/>
    <x v="1"/>
    <x v="2"/>
    <x v="0"/>
    <x v="0"/>
    <n v="5537.39"/>
  </r>
  <r>
    <x v="4"/>
    <n v="1905"/>
    <x v="1"/>
    <x v="2"/>
    <x v="0"/>
    <x v="0"/>
    <n v="5420.14"/>
  </r>
  <r>
    <x v="4"/>
    <n v="1905"/>
    <x v="1"/>
    <x v="2"/>
    <x v="0"/>
    <x v="0"/>
    <n v="1.88"/>
  </r>
  <r>
    <x v="4"/>
    <n v="1905"/>
    <x v="1"/>
    <x v="2"/>
    <x v="0"/>
    <x v="0"/>
    <n v="26.25"/>
  </r>
  <r>
    <x v="4"/>
    <n v="1905"/>
    <x v="1"/>
    <x v="2"/>
    <x v="0"/>
    <x v="0"/>
    <n v="103"/>
  </r>
  <r>
    <x v="4"/>
    <n v="1905"/>
    <x v="1"/>
    <x v="2"/>
    <x v="0"/>
    <x v="0"/>
    <n v="13.12"/>
  </r>
  <r>
    <x v="4"/>
    <n v="1905"/>
    <x v="1"/>
    <x v="2"/>
    <x v="0"/>
    <x v="0"/>
    <n v="5537.39"/>
  </r>
  <r>
    <x v="4"/>
    <n v="1905"/>
    <x v="1"/>
    <x v="2"/>
    <x v="0"/>
    <x v="0"/>
    <n v="5796.18"/>
  </r>
  <r>
    <x v="4"/>
    <n v="1905"/>
    <x v="1"/>
    <x v="2"/>
    <x v="0"/>
    <x v="0"/>
    <n v="11633.36"/>
  </r>
  <r>
    <x v="4"/>
    <n v="1905"/>
    <x v="1"/>
    <x v="2"/>
    <x v="0"/>
    <x v="0"/>
    <n v="103"/>
  </r>
  <r>
    <x v="5"/>
    <n v="1905"/>
    <x v="0"/>
    <x v="2"/>
    <x v="0"/>
    <x v="0"/>
    <n v="69.55"/>
  </r>
  <r>
    <x v="5"/>
    <n v="1905"/>
    <x v="0"/>
    <x v="2"/>
    <x v="0"/>
    <x v="0"/>
    <n v="168.16"/>
  </r>
  <r>
    <x v="5"/>
    <n v="1905"/>
    <x v="0"/>
    <x v="2"/>
    <x v="0"/>
    <x v="0"/>
    <n v="-369.31"/>
  </r>
  <r>
    <x v="5"/>
    <n v="1905"/>
    <x v="0"/>
    <x v="2"/>
    <x v="0"/>
    <x v="0"/>
    <n v="12.5"/>
  </r>
  <r>
    <x v="5"/>
    <n v="1905"/>
    <x v="0"/>
    <x v="2"/>
    <x v="0"/>
    <x v="0"/>
    <n v="616.15"/>
  </r>
  <r>
    <x v="5"/>
    <n v="1905"/>
    <x v="0"/>
    <x v="2"/>
    <x v="0"/>
    <x v="0"/>
    <n v="929.93"/>
  </r>
  <r>
    <x v="5"/>
    <n v="1905"/>
    <x v="0"/>
    <x v="2"/>
    <x v="0"/>
    <x v="0"/>
    <n v="120.12"/>
  </r>
  <r>
    <x v="5"/>
    <n v="1905"/>
    <x v="0"/>
    <x v="2"/>
    <x v="0"/>
    <x v="0"/>
    <n v="311.19"/>
  </r>
  <r>
    <x v="5"/>
    <n v="1905"/>
    <x v="0"/>
    <x v="2"/>
    <x v="0"/>
    <x v="0"/>
    <n v="993.66"/>
  </r>
  <r>
    <x v="5"/>
    <n v="1905"/>
    <x v="0"/>
    <x v="2"/>
    <x v="0"/>
    <x v="0"/>
    <n v="-104.49"/>
  </r>
  <r>
    <x v="5"/>
    <n v="1905"/>
    <x v="0"/>
    <x v="2"/>
    <x v="0"/>
    <x v="0"/>
    <n v="2996.03"/>
  </r>
  <r>
    <x v="5"/>
    <n v="1905"/>
    <x v="0"/>
    <x v="2"/>
    <x v="0"/>
    <x v="0"/>
    <n v="192.48"/>
  </r>
  <r>
    <x v="5"/>
    <n v="1905"/>
    <x v="0"/>
    <x v="2"/>
    <x v="0"/>
    <x v="0"/>
    <n v="735.09"/>
  </r>
  <r>
    <x v="5"/>
    <n v="1905"/>
    <x v="0"/>
    <x v="2"/>
    <x v="0"/>
    <x v="0"/>
    <n v="17.5"/>
  </r>
  <r>
    <x v="5"/>
    <n v="1905"/>
    <x v="0"/>
    <x v="2"/>
    <x v="0"/>
    <x v="0"/>
    <n v="1498.01"/>
  </r>
  <r>
    <x v="5"/>
    <n v="1905"/>
    <x v="0"/>
    <x v="2"/>
    <x v="0"/>
    <x v="0"/>
    <n v="384.96"/>
  </r>
  <r>
    <x v="5"/>
    <n v="1905"/>
    <x v="1"/>
    <x v="2"/>
    <x v="0"/>
    <x v="0"/>
    <n v="1470.67"/>
  </r>
  <r>
    <x v="5"/>
    <n v="1905"/>
    <x v="1"/>
    <x v="2"/>
    <x v="0"/>
    <x v="0"/>
    <n v="1390.99"/>
  </r>
  <r>
    <x v="5"/>
    <n v="1905"/>
    <x v="1"/>
    <x v="2"/>
    <x v="0"/>
    <x v="0"/>
    <n v="8184.47"/>
  </r>
  <r>
    <x v="5"/>
    <n v="1905"/>
    <x v="1"/>
    <x v="2"/>
    <x v="0"/>
    <x v="0"/>
    <n v="1286.31"/>
  </r>
  <r>
    <x v="5"/>
    <n v="1905"/>
    <x v="1"/>
    <x v="2"/>
    <x v="0"/>
    <x v="0"/>
    <n v="17499.62"/>
  </r>
  <r>
    <x v="5"/>
    <n v="1905"/>
    <x v="1"/>
    <x v="2"/>
    <x v="0"/>
    <x v="0"/>
    <n v="38.6"/>
  </r>
  <r>
    <x v="5"/>
    <n v="1905"/>
    <x v="1"/>
    <x v="2"/>
    <x v="0"/>
    <x v="0"/>
    <n v="10609.92"/>
  </r>
  <r>
    <x v="5"/>
    <n v="1905"/>
    <x v="1"/>
    <x v="2"/>
    <x v="0"/>
    <x v="0"/>
    <n v="3912.78"/>
  </r>
  <r>
    <x v="5"/>
    <n v="1905"/>
    <x v="1"/>
    <x v="2"/>
    <x v="0"/>
    <x v="0"/>
    <n v="99.25"/>
  </r>
  <r>
    <x v="5"/>
    <n v="1905"/>
    <x v="1"/>
    <x v="2"/>
    <x v="0"/>
    <x v="0"/>
    <n v="31.25"/>
  </r>
  <r>
    <x v="5"/>
    <n v="1905"/>
    <x v="1"/>
    <x v="2"/>
    <x v="0"/>
    <x v="0"/>
    <n v="31.63"/>
  </r>
  <r>
    <x v="5"/>
    <n v="1905"/>
    <x v="1"/>
    <x v="2"/>
    <x v="0"/>
    <x v="0"/>
    <n v="1286.31"/>
  </r>
  <r>
    <x v="5"/>
    <n v="1905"/>
    <x v="1"/>
    <x v="2"/>
    <x v="0"/>
    <x v="0"/>
    <n v="2823.04"/>
  </r>
  <r>
    <x v="5"/>
    <n v="1905"/>
    <x v="1"/>
    <x v="2"/>
    <x v="0"/>
    <x v="0"/>
    <n v="1935.81"/>
  </r>
  <r>
    <x v="5"/>
    <n v="1905"/>
    <x v="1"/>
    <x v="2"/>
    <x v="0"/>
    <x v="0"/>
    <n v="12842.8"/>
  </r>
  <r>
    <x v="5"/>
    <n v="1905"/>
    <x v="1"/>
    <x v="2"/>
    <x v="0"/>
    <x v="0"/>
    <n v="67.81"/>
  </r>
  <r>
    <x v="5"/>
    <n v="1905"/>
    <x v="1"/>
    <x v="2"/>
    <x v="0"/>
    <x v="0"/>
    <n v="2572.62"/>
  </r>
  <r>
    <x v="5"/>
    <n v="1905"/>
    <x v="1"/>
    <x v="2"/>
    <x v="0"/>
    <x v="0"/>
    <n v="21.05"/>
  </r>
  <r>
    <x v="5"/>
    <n v="1905"/>
    <x v="1"/>
    <x v="2"/>
    <x v="0"/>
    <x v="0"/>
    <n v="1456.75"/>
  </r>
  <r>
    <x v="5"/>
    <n v="1905"/>
    <x v="1"/>
    <x v="2"/>
    <x v="0"/>
    <x v="0"/>
    <n v="9372.65"/>
  </r>
  <r>
    <x v="5"/>
    <n v="1905"/>
    <x v="1"/>
    <x v="2"/>
    <x v="0"/>
    <x v="0"/>
    <n v="8713.64"/>
  </r>
  <r>
    <x v="5"/>
    <n v="1905"/>
    <x v="1"/>
    <x v="2"/>
    <x v="0"/>
    <x v="0"/>
    <n v="8750.27"/>
  </r>
  <r>
    <x v="5"/>
    <n v="1905"/>
    <x v="1"/>
    <x v="2"/>
    <x v="0"/>
    <x v="0"/>
    <n v="10426.39"/>
  </r>
  <r>
    <x v="5"/>
    <n v="1905"/>
    <x v="1"/>
    <x v="2"/>
    <x v="0"/>
    <x v="0"/>
    <n v="180.67"/>
  </r>
  <r>
    <x v="5"/>
    <n v="1905"/>
    <x v="1"/>
    <x v="2"/>
    <x v="0"/>
    <x v="0"/>
    <n v="1427.28"/>
  </r>
  <r>
    <x v="5"/>
    <n v="1905"/>
    <x v="1"/>
    <x v="2"/>
    <x v="0"/>
    <x v="0"/>
    <n v="33.520000000000003"/>
  </r>
  <r>
    <x v="5"/>
    <n v="1905"/>
    <x v="1"/>
    <x v="2"/>
    <x v="0"/>
    <x v="0"/>
    <n v="33.24"/>
  </r>
  <r>
    <x v="5"/>
    <n v="1905"/>
    <x v="1"/>
    <x v="2"/>
    <x v="0"/>
    <x v="0"/>
    <n v="14919.12"/>
  </r>
  <r>
    <x v="5"/>
    <n v="1905"/>
    <x v="1"/>
    <x v="2"/>
    <x v="0"/>
    <x v="0"/>
    <n v="12807.29"/>
  </r>
  <r>
    <x v="5"/>
    <n v="1905"/>
    <x v="1"/>
    <x v="2"/>
    <x v="0"/>
    <x v="0"/>
    <n v="4252.66"/>
  </r>
  <r>
    <x v="5"/>
    <n v="1905"/>
    <x v="1"/>
    <x v="2"/>
    <x v="0"/>
    <x v="0"/>
    <n v="1286.31"/>
  </r>
  <r>
    <x v="6"/>
    <n v="1905"/>
    <x v="0"/>
    <x v="2"/>
    <x v="0"/>
    <x v="0"/>
    <n v="178"/>
  </r>
  <r>
    <x v="6"/>
    <n v="1905"/>
    <x v="0"/>
    <x v="2"/>
    <x v="0"/>
    <x v="0"/>
    <n v="173.14"/>
  </r>
  <r>
    <x v="6"/>
    <n v="1905"/>
    <x v="0"/>
    <x v="2"/>
    <x v="0"/>
    <x v="0"/>
    <n v="36.78"/>
  </r>
  <r>
    <x v="6"/>
    <n v="1905"/>
    <x v="0"/>
    <x v="2"/>
    <x v="0"/>
    <x v="0"/>
    <n v="128.44999999999999"/>
  </r>
  <r>
    <x v="6"/>
    <n v="1905"/>
    <x v="0"/>
    <x v="2"/>
    <x v="0"/>
    <x v="0"/>
    <n v="15.62"/>
  </r>
  <r>
    <x v="6"/>
    <n v="1905"/>
    <x v="0"/>
    <x v="2"/>
    <x v="0"/>
    <x v="0"/>
    <n v="-0.02"/>
  </r>
  <r>
    <x v="6"/>
    <n v="1905"/>
    <x v="0"/>
    <x v="2"/>
    <x v="0"/>
    <x v="0"/>
    <n v="911.27"/>
  </r>
  <r>
    <x v="6"/>
    <n v="1905"/>
    <x v="0"/>
    <x v="2"/>
    <x v="0"/>
    <x v="0"/>
    <n v="346.28"/>
  </r>
  <r>
    <x v="6"/>
    <n v="1905"/>
    <x v="0"/>
    <x v="2"/>
    <x v="0"/>
    <x v="0"/>
    <n v="14.8"/>
  </r>
  <r>
    <x v="6"/>
    <n v="1905"/>
    <x v="0"/>
    <x v="2"/>
    <x v="0"/>
    <x v="0"/>
    <n v="109.07"/>
  </r>
  <r>
    <x v="6"/>
    <n v="1905"/>
    <x v="0"/>
    <x v="2"/>
    <x v="0"/>
    <x v="0"/>
    <n v="128.44999999999999"/>
  </r>
  <r>
    <x v="6"/>
    <n v="1905"/>
    <x v="0"/>
    <x v="2"/>
    <x v="0"/>
    <x v="0"/>
    <n v="31.29"/>
  </r>
  <r>
    <x v="6"/>
    <n v="1905"/>
    <x v="0"/>
    <x v="2"/>
    <x v="0"/>
    <x v="0"/>
    <n v="871.15"/>
  </r>
  <r>
    <x v="6"/>
    <n v="1905"/>
    <x v="0"/>
    <x v="2"/>
    <x v="0"/>
    <x v="0"/>
    <n v="31.28"/>
  </r>
  <r>
    <x v="6"/>
    <n v="1905"/>
    <x v="0"/>
    <x v="2"/>
    <x v="0"/>
    <x v="0"/>
    <n v="337.9"/>
  </r>
  <r>
    <x v="6"/>
    <n v="1905"/>
    <x v="0"/>
    <x v="2"/>
    <x v="0"/>
    <x v="0"/>
    <n v="164.1"/>
  </r>
  <r>
    <x v="6"/>
    <n v="1905"/>
    <x v="0"/>
    <x v="2"/>
    <x v="0"/>
    <x v="0"/>
    <n v="31.28"/>
  </r>
  <r>
    <x v="6"/>
    <n v="1905"/>
    <x v="0"/>
    <x v="2"/>
    <x v="0"/>
    <x v="0"/>
    <n v="578.95000000000005"/>
  </r>
  <r>
    <x v="6"/>
    <n v="1905"/>
    <x v="0"/>
    <x v="2"/>
    <x v="0"/>
    <x v="0"/>
    <n v="145.61000000000001"/>
  </r>
  <r>
    <x v="6"/>
    <n v="1905"/>
    <x v="0"/>
    <x v="2"/>
    <x v="0"/>
    <x v="0"/>
    <n v="170.56"/>
  </r>
  <r>
    <x v="6"/>
    <n v="1905"/>
    <x v="0"/>
    <x v="2"/>
    <x v="0"/>
    <x v="0"/>
    <n v="14.81"/>
  </r>
  <r>
    <x v="6"/>
    <n v="1905"/>
    <x v="0"/>
    <x v="2"/>
    <x v="0"/>
    <x v="0"/>
    <n v="148.29"/>
  </r>
  <r>
    <x v="6"/>
    <n v="1905"/>
    <x v="0"/>
    <x v="2"/>
    <x v="0"/>
    <x v="0"/>
    <n v="145.61000000000001"/>
  </r>
  <r>
    <x v="6"/>
    <n v="1905"/>
    <x v="0"/>
    <x v="2"/>
    <x v="0"/>
    <x v="0"/>
    <n v="145.61000000000001"/>
  </r>
  <r>
    <x v="6"/>
    <n v="1905"/>
    <x v="0"/>
    <x v="2"/>
    <x v="0"/>
    <x v="0"/>
    <n v="823.66"/>
  </r>
  <r>
    <x v="6"/>
    <n v="1905"/>
    <x v="0"/>
    <x v="2"/>
    <x v="0"/>
    <x v="0"/>
    <n v="16.7"/>
  </r>
  <r>
    <x v="6"/>
    <n v="1905"/>
    <x v="0"/>
    <x v="2"/>
    <x v="0"/>
    <x v="0"/>
    <n v="16.07"/>
  </r>
  <r>
    <x v="6"/>
    <n v="1905"/>
    <x v="0"/>
    <x v="2"/>
    <x v="0"/>
    <x v="0"/>
    <n v="845.55"/>
  </r>
  <r>
    <x v="6"/>
    <n v="1905"/>
    <x v="0"/>
    <x v="2"/>
    <x v="0"/>
    <x v="0"/>
    <n v="14.8"/>
  </r>
  <r>
    <x v="6"/>
    <n v="1905"/>
    <x v="0"/>
    <x v="2"/>
    <x v="0"/>
    <x v="0"/>
    <n v="14.7"/>
  </r>
  <r>
    <x v="6"/>
    <n v="1905"/>
    <x v="0"/>
    <x v="2"/>
    <x v="0"/>
    <x v="0"/>
    <n v="823.67"/>
  </r>
  <r>
    <x v="6"/>
    <n v="1905"/>
    <x v="0"/>
    <x v="2"/>
    <x v="0"/>
    <x v="0"/>
    <n v="169.27"/>
  </r>
  <r>
    <x v="6"/>
    <n v="1905"/>
    <x v="0"/>
    <x v="2"/>
    <x v="0"/>
    <x v="0"/>
    <n v="930.29"/>
  </r>
  <r>
    <x v="6"/>
    <n v="1905"/>
    <x v="0"/>
    <x v="2"/>
    <x v="0"/>
    <x v="0"/>
    <n v="15.62"/>
  </r>
  <r>
    <x v="6"/>
    <n v="1905"/>
    <x v="1"/>
    <x v="2"/>
    <x v="0"/>
    <x v="0"/>
    <n v="23128.76"/>
  </r>
  <r>
    <x v="6"/>
    <n v="1905"/>
    <x v="1"/>
    <x v="2"/>
    <x v="0"/>
    <x v="0"/>
    <n v="474.95"/>
  </r>
  <r>
    <x v="6"/>
    <n v="1905"/>
    <x v="1"/>
    <x v="2"/>
    <x v="0"/>
    <x v="0"/>
    <n v="5.53"/>
  </r>
  <r>
    <x v="6"/>
    <n v="1905"/>
    <x v="1"/>
    <x v="2"/>
    <x v="0"/>
    <x v="0"/>
    <n v="15015.77"/>
  </r>
  <r>
    <x v="6"/>
    <n v="1905"/>
    <x v="1"/>
    <x v="2"/>
    <x v="0"/>
    <x v="0"/>
    <n v="265.82"/>
  </r>
  <r>
    <x v="6"/>
    <n v="1905"/>
    <x v="1"/>
    <x v="2"/>
    <x v="0"/>
    <x v="0"/>
    <n v="224.9"/>
  </r>
  <r>
    <x v="6"/>
    <n v="1905"/>
    <x v="1"/>
    <x v="2"/>
    <x v="0"/>
    <x v="0"/>
    <n v="26.47"/>
  </r>
  <r>
    <x v="6"/>
    <n v="1905"/>
    <x v="1"/>
    <x v="2"/>
    <x v="0"/>
    <x v="0"/>
    <n v="15938.34"/>
  </r>
  <r>
    <x v="6"/>
    <n v="1905"/>
    <x v="1"/>
    <x v="2"/>
    <x v="0"/>
    <x v="0"/>
    <n v="333.48"/>
  </r>
  <r>
    <x v="6"/>
    <n v="1905"/>
    <x v="1"/>
    <x v="2"/>
    <x v="0"/>
    <x v="0"/>
    <n v="15323.6"/>
  </r>
  <r>
    <x v="6"/>
    <n v="1905"/>
    <x v="1"/>
    <x v="2"/>
    <x v="0"/>
    <x v="0"/>
    <n v="21192.06"/>
  </r>
  <r>
    <x v="6"/>
    <n v="1905"/>
    <x v="1"/>
    <x v="2"/>
    <x v="0"/>
    <x v="0"/>
    <n v="474.95"/>
  </r>
  <r>
    <x v="6"/>
    <n v="1905"/>
    <x v="1"/>
    <x v="2"/>
    <x v="0"/>
    <x v="0"/>
    <n v="134.16"/>
  </r>
  <r>
    <x v="6"/>
    <n v="1905"/>
    <x v="1"/>
    <x v="2"/>
    <x v="0"/>
    <x v="0"/>
    <n v="17089.740000000002"/>
  </r>
  <r>
    <x v="6"/>
    <n v="1905"/>
    <x v="1"/>
    <x v="2"/>
    <x v="0"/>
    <x v="0"/>
    <n v="125"/>
  </r>
  <r>
    <x v="6"/>
    <n v="1905"/>
    <x v="1"/>
    <x v="2"/>
    <x v="0"/>
    <x v="0"/>
    <n v="14183.88"/>
  </r>
  <r>
    <x v="6"/>
    <n v="1905"/>
    <x v="1"/>
    <x v="2"/>
    <x v="0"/>
    <x v="0"/>
    <n v="132.55000000000001"/>
  </r>
  <r>
    <x v="6"/>
    <n v="1905"/>
    <x v="1"/>
    <x v="2"/>
    <x v="0"/>
    <x v="0"/>
    <n v="1165.51"/>
  </r>
  <r>
    <x v="6"/>
    <n v="1905"/>
    <x v="1"/>
    <x v="2"/>
    <x v="0"/>
    <x v="0"/>
    <n v="9588.91"/>
  </r>
  <r>
    <x v="6"/>
    <n v="1905"/>
    <x v="1"/>
    <x v="2"/>
    <x v="0"/>
    <x v="0"/>
    <n v="170.36"/>
  </r>
  <r>
    <x v="6"/>
    <n v="1905"/>
    <x v="1"/>
    <x v="2"/>
    <x v="0"/>
    <x v="0"/>
    <n v="125"/>
  </r>
  <r>
    <x v="6"/>
    <n v="1905"/>
    <x v="1"/>
    <x v="2"/>
    <x v="0"/>
    <x v="0"/>
    <n v="457.28"/>
  </r>
  <r>
    <x v="6"/>
    <n v="1905"/>
    <x v="1"/>
    <x v="2"/>
    <x v="0"/>
    <x v="0"/>
    <n v="250"/>
  </r>
  <r>
    <x v="6"/>
    <n v="1905"/>
    <x v="1"/>
    <x v="2"/>
    <x v="0"/>
    <x v="0"/>
    <n v="1999.02"/>
  </r>
  <r>
    <x v="6"/>
    <n v="1905"/>
    <x v="1"/>
    <x v="2"/>
    <x v="0"/>
    <x v="0"/>
    <n v="474.95"/>
  </r>
  <r>
    <x v="6"/>
    <n v="1905"/>
    <x v="1"/>
    <x v="2"/>
    <x v="0"/>
    <x v="0"/>
    <n v="2262.6"/>
  </r>
  <r>
    <x v="6"/>
    <n v="1905"/>
    <x v="1"/>
    <x v="2"/>
    <x v="0"/>
    <x v="0"/>
    <n v="1274.73"/>
  </r>
  <r>
    <x v="6"/>
    <n v="1905"/>
    <x v="1"/>
    <x v="2"/>
    <x v="0"/>
    <x v="0"/>
    <n v="125"/>
  </r>
  <r>
    <x v="6"/>
    <n v="1905"/>
    <x v="1"/>
    <x v="2"/>
    <x v="0"/>
    <x v="0"/>
    <n v="16666.89"/>
  </r>
  <r>
    <x v="6"/>
    <n v="1905"/>
    <x v="1"/>
    <x v="2"/>
    <x v="0"/>
    <x v="0"/>
    <n v="19400.82"/>
  </r>
  <r>
    <x v="6"/>
    <n v="1905"/>
    <x v="1"/>
    <x v="2"/>
    <x v="0"/>
    <x v="0"/>
    <n v="619.26"/>
  </r>
  <r>
    <x v="6"/>
    <n v="1905"/>
    <x v="1"/>
    <x v="2"/>
    <x v="0"/>
    <x v="0"/>
    <n v="2.68"/>
  </r>
  <r>
    <x v="6"/>
    <n v="1905"/>
    <x v="1"/>
    <x v="2"/>
    <x v="0"/>
    <x v="0"/>
    <n v="66.98"/>
  </r>
  <r>
    <x v="6"/>
    <n v="1905"/>
    <x v="1"/>
    <x v="2"/>
    <x v="0"/>
    <x v="0"/>
    <n v="999.51"/>
  </r>
  <r>
    <x v="6"/>
    <n v="1905"/>
    <x v="1"/>
    <x v="2"/>
    <x v="0"/>
    <x v="0"/>
    <n v="12791.49"/>
  </r>
  <r>
    <x v="6"/>
    <n v="1905"/>
    <x v="1"/>
    <x v="2"/>
    <x v="0"/>
    <x v="0"/>
    <n v="474.95"/>
  </r>
  <r>
    <x v="6"/>
    <n v="1905"/>
    <x v="1"/>
    <x v="2"/>
    <x v="0"/>
    <x v="0"/>
    <n v="156.62"/>
  </r>
  <r>
    <x v="6"/>
    <n v="1905"/>
    <x v="1"/>
    <x v="2"/>
    <x v="0"/>
    <x v="0"/>
    <n v="504.87"/>
  </r>
  <r>
    <x v="6"/>
    <n v="1905"/>
    <x v="1"/>
    <x v="2"/>
    <x v="0"/>
    <x v="0"/>
    <n v="474.95"/>
  </r>
  <r>
    <x v="6"/>
    <n v="1905"/>
    <x v="1"/>
    <x v="2"/>
    <x v="0"/>
    <x v="0"/>
    <n v="532.47"/>
  </r>
  <r>
    <x v="6"/>
    <n v="1905"/>
    <x v="1"/>
    <x v="2"/>
    <x v="0"/>
    <x v="0"/>
    <n v="44.25"/>
  </r>
  <r>
    <x v="6"/>
    <n v="1905"/>
    <x v="1"/>
    <x v="2"/>
    <x v="0"/>
    <x v="0"/>
    <n v="48.95"/>
  </r>
  <r>
    <x v="6"/>
    <n v="1905"/>
    <x v="1"/>
    <x v="2"/>
    <x v="0"/>
    <x v="0"/>
    <n v="457.28"/>
  </r>
  <r>
    <x v="6"/>
    <n v="1905"/>
    <x v="1"/>
    <x v="2"/>
    <x v="0"/>
    <x v="0"/>
    <n v="42.58"/>
  </r>
  <r>
    <x v="7"/>
    <n v="1905"/>
    <x v="0"/>
    <x v="2"/>
    <x v="0"/>
    <x v="0"/>
    <n v="66.25"/>
  </r>
  <r>
    <x v="7"/>
    <n v="1905"/>
    <x v="0"/>
    <x v="2"/>
    <x v="0"/>
    <x v="0"/>
    <n v="57.5"/>
  </r>
  <r>
    <x v="7"/>
    <n v="1905"/>
    <x v="0"/>
    <x v="2"/>
    <x v="0"/>
    <x v="0"/>
    <n v="81.25"/>
  </r>
  <r>
    <x v="7"/>
    <n v="1905"/>
    <x v="0"/>
    <x v="2"/>
    <x v="0"/>
    <x v="0"/>
    <n v="81.25"/>
  </r>
  <r>
    <x v="7"/>
    <n v="1905"/>
    <x v="0"/>
    <x v="2"/>
    <x v="0"/>
    <x v="0"/>
    <n v="77.69"/>
  </r>
  <r>
    <x v="7"/>
    <n v="1905"/>
    <x v="0"/>
    <x v="2"/>
    <x v="0"/>
    <x v="0"/>
    <n v="2699.56"/>
  </r>
  <r>
    <x v="7"/>
    <n v="1905"/>
    <x v="0"/>
    <x v="2"/>
    <x v="0"/>
    <x v="0"/>
    <n v="1941.07"/>
  </r>
  <r>
    <x v="7"/>
    <n v="1905"/>
    <x v="0"/>
    <x v="2"/>
    <x v="0"/>
    <x v="0"/>
    <n v="10082.790000000001"/>
  </r>
  <r>
    <x v="7"/>
    <n v="1905"/>
    <x v="0"/>
    <x v="2"/>
    <x v="0"/>
    <x v="0"/>
    <n v="76.45"/>
  </r>
  <r>
    <x v="7"/>
    <n v="1905"/>
    <x v="0"/>
    <x v="2"/>
    <x v="0"/>
    <x v="0"/>
    <n v="2682.23"/>
  </r>
  <r>
    <x v="7"/>
    <n v="1905"/>
    <x v="0"/>
    <x v="2"/>
    <x v="0"/>
    <x v="0"/>
    <n v="2075.25"/>
  </r>
  <r>
    <x v="7"/>
    <n v="1905"/>
    <x v="0"/>
    <x v="2"/>
    <x v="0"/>
    <x v="0"/>
    <n v="961.95"/>
  </r>
  <r>
    <x v="7"/>
    <n v="1905"/>
    <x v="0"/>
    <x v="2"/>
    <x v="0"/>
    <x v="0"/>
    <n v="82.08"/>
  </r>
  <r>
    <x v="7"/>
    <n v="1905"/>
    <x v="0"/>
    <x v="2"/>
    <x v="0"/>
    <x v="0"/>
    <n v="1478.93"/>
  </r>
  <r>
    <x v="7"/>
    <n v="1905"/>
    <x v="0"/>
    <x v="2"/>
    <x v="0"/>
    <x v="0"/>
    <n v="3029.25"/>
  </r>
  <r>
    <x v="7"/>
    <n v="1905"/>
    <x v="0"/>
    <x v="2"/>
    <x v="0"/>
    <x v="0"/>
    <n v="336.01"/>
  </r>
  <r>
    <x v="7"/>
    <n v="1905"/>
    <x v="0"/>
    <x v="2"/>
    <x v="0"/>
    <x v="0"/>
    <n v="168.74"/>
  </r>
  <r>
    <x v="7"/>
    <n v="1905"/>
    <x v="0"/>
    <x v="2"/>
    <x v="0"/>
    <x v="0"/>
    <n v="1892.64"/>
  </r>
  <r>
    <x v="7"/>
    <n v="1905"/>
    <x v="0"/>
    <x v="2"/>
    <x v="0"/>
    <x v="0"/>
    <n v="2659.9"/>
  </r>
  <r>
    <x v="7"/>
    <n v="1905"/>
    <x v="0"/>
    <x v="2"/>
    <x v="0"/>
    <x v="0"/>
    <n v="168.75"/>
  </r>
  <r>
    <x v="7"/>
    <n v="1905"/>
    <x v="0"/>
    <x v="2"/>
    <x v="0"/>
    <x v="0"/>
    <n v="161.01"/>
  </r>
  <r>
    <x v="7"/>
    <n v="1905"/>
    <x v="0"/>
    <x v="2"/>
    <x v="0"/>
    <x v="0"/>
    <n v="81.25"/>
  </r>
  <r>
    <x v="7"/>
    <n v="1905"/>
    <x v="0"/>
    <x v="2"/>
    <x v="0"/>
    <x v="0"/>
    <n v="3655.39"/>
  </r>
  <r>
    <x v="7"/>
    <n v="1905"/>
    <x v="0"/>
    <x v="2"/>
    <x v="0"/>
    <x v="0"/>
    <n v="2521.9899999999998"/>
  </r>
  <r>
    <x v="7"/>
    <n v="1905"/>
    <x v="0"/>
    <x v="2"/>
    <x v="0"/>
    <x v="0"/>
    <n v="5217.78"/>
  </r>
  <r>
    <x v="7"/>
    <n v="1905"/>
    <x v="0"/>
    <x v="2"/>
    <x v="0"/>
    <x v="0"/>
    <n v="7919.84"/>
  </r>
  <r>
    <x v="7"/>
    <n v="1905"/>
    <x v="0"/>
    <x v="2"/>
    <x v="0"/>
    <x v="0"/>
    <n v="2012.33"/>
  </r>
  <r>
    <x v="7"/>
    <n v="1905"/>
    <x v="0"/>
    <x v="2"/>
    <x v="0"/>
    <x v="0"/>
    <n v="5245.48"/>
  </r>
  <r>
    <x v="7"/>
    <n v="1905"/>
    <x v="0"/>
    <x v="2"/>
    <x v="0"/>
    <x v="0"/>
    <n v="1901.83"/>
  </r>
  <r>
    <x v="7"/>
    <n v="1905"/>
    <x v="0"/>
    <x v="2"/>
    <x v="0"/>
    <x v="0"/>
    <n v="1969.56"/>
  </r>
  <r>
    <x v="7"/>
    <n v="1905"/>
    <x v="0"/>
    <x v="2"/>
    <x v="0"/>
    <x v="0"/>
    <n v="81.239999999999995"/>
  </r>
  <r>
    <x v="7"/>
    <n v="1905"/>
    <x v="0"/>
    <x v="2"/>
    <x v="0"/>
    <x v="0"/>
    <n v="2645.43"/>
  </r>
  <r>
    <x v="7"/>
    <n v="1905"/>
    <x v="0"/>
    <x v="2"/>
    <x v="0"/>
    <x v="0"/>
    <n v="2700.86"/>
  </r>
  <r>
    <x v="7"/>
    <n v="1905"/>
    <x v="0"/>
    <x v="2"/>
    <x v="0"/>
    <x v="0"/>
    <n v="1606.93"/>
  </r>
  <r>
    <x v="7"/>
    <n v="1905"/>
    <x v="0"/>
    <x v="2"/>
    <x v="0"/>
    <x v="0"/>
    <n v="2758.44"/>
  </r>
  <r>
    <x v="7"/>
    <n v="1905"/>
    <x v="0"/>
    <x v="2"/>
    <x v="0"/>
    <x v="0"/>
    <n v="74.14"/>
  </r>
  <r>
    <x v="7"/>
    <n v="1905"/>
    <x v="1"/>
    <x v="2"/>
    <x v="0"/>
    <x v="0"/>
    <n v="400.42"/>
  </r>
  <r>
    <x v="7"/>
    <n v="1905"/>
    <x v="1"/>
    <x v="2"/>
    <x v="0"/>
    <x v="0"/>
    <n v="2783.03"/>
  </r>
  <r>
    <x v="7"/>
    <n v="1905"/>
    <x v="1"/>
    <x v="2"/>
    <x v="0"/>
    <x v="0"/>
    <n v="568.41999999999996"/>
  </r>
  <r>
    <x v="7"/>
    <n v="1905"/>
    <x v="1"/>
    <x v="2"/>
    <x v="0"/>
    <x v="0"/>
    <n v="30454.560000000001"/>
  </r>
  <r>
    <x v="7"/>
    <n v="1905"/>
    <x v="1"/>
    <x v="2"/>
    <x v="0"/>
    <x v="0"/>
    <n v="3086.84"/>
  </r>
  <r>
    <x v="7"/>
    <n v="1905"/>
    <x v="1"/>
    <x v="2"/>
    <x v="0"/>
    <x v="0"/>
    <n v="1647.72"/>
  </r>
  <r>
    <x v="7"/>
    <n v="1905"/>
    <x v="1"/>
    <x v="2"/>
    <x v="0"/>
    <x v="0"/>
    <n v="2243.64"/>
  </r>
  <r>
    <x v="7"/>
    <n v="1905"/>
    <x v="1"/>
    <x v="2"/>
    <x v="0"/>
    <x v="0"/>
    <n v="25"/>
  </r>
  <r>
    <x v="7"/>
    <n v="1905"/>
    <x v="1"/>
    <x v="2"/>
    <x v="0"/>
    <x v="0"/>
    <n v="36744.239999999998"/>
  </r>
  <r>
    <x v="7"/>
    <n v="1905"/>
    <x v="1"/>
    <x v="2"/>
    <x v="0"/>
    <x v="0"/>
    <n v="2783.04"/>
  </r>
  <r>
    <x v="7"/>
    <n v="1905"/>
    <x v="1"/>
    <x v="2"/>
    <x v="0"/>
    <x v="0"/>
    <n v="571.67999999999995"/>
  </r>
  <r>
    <x v="7"/>
    <n v="1905"/>
    <x v="1"/>
    <x v="2"/>
    <x v="0"/>
    <x v="0"/>
    <n v="22875.46"/>
  </r>
  <r>
    <x v="7"/>
    <n v="1905"/>
    <x v="1"/>
    <x v="2"/>
    <x v="0"/>
    <x v="0"/>
    <n v="25"/>
  </r>
  <r>
    <x v="7"/>
    <n v="1905"/>
    <x v="1"/>
    <x v="2"/>
    <x v="0"/>
    <x v="0"/>
    <n v="2211.58"/>
  </r>
  <r>
    <x v="7"/>
    <n v="1905"/>
    <x v="1"/>
    <x v="2"/>
    <x v="0"/>
    <x v="0"/>
    <n v="469.18"/>
  </r>
  <r>
    <x v="7"/>
    <n v="1905"/>
    <x v="1"/>
    <x v="2"/>
    <x v="0"/>
    <x v="0"/>
    <n v="62818.33"/>
  </r>
  <r>
    <x v="7"/>
    <n v="1905"/>
    <x v="1"/>
    <x v="2"/>
    <x v="0"/>
    <x v="0"/>
    <n v="2838.28"/>
  </r>
  <r>
    <x v="7"/>
    <n v="1905"/>
    <x v="1"/>
    <x v="2"/>
    <x v="0"/>
    <x v="0"/>
    <n v="34663.18"/>
  </r>
  <r>
    <x v="7"/>
    <n v="1905"/>
    <x v="1"/>
    <x v="2"/>
    <x v="0"/>
    <x v="0"/>
    <n v="3103.47"/>
  </r>
  <r>
    <x v="7"/>
    <n v="1905"/>
    <x v="1"/>
    <x v="2"/>
    <x v="0"/>
    <x v="0"/>
    <n v="32383.94"/>
  </r>
  <r>
    <x v="7"/>
    <n v="1905"/>
    <x v="1"/>
    <x v="2"/>
    <x v="0"/>
    <x v="0"/>
    <n v="4.47"/>
  </r>
  <r>
    <x v="7"/>
    <n v="1905"/>
    <x v="1"/>
    <x v="2"/>
    <x v="0"/>
    <x v="0"/>
    <n v="471.68"/>
  </r>
  <r>
    <x v="7"/>
    <n v="1905"/>
    <x v="1"/>
    <x v="2"/>
    <x v="0"/>
    <x v="0"/>
    <n v="641.29"/>
  </r>
  <r>
    <x v="7"/>
    <n v="1905"/>
    <x v="1"/>
    <x v="2"/>
    <x v="0"/>
    <x v="0"/>
    <n v="0.01"/>
  </r>
  <r>
    <x v="7"/>
    <n v="1905"/>
    <x v="1"/>
    <x v="2"/>
    <x v="0"/>
    <x v="0"/>
    <n v="25"/>
  </r>
  <r>
    <x v="7"/>
    <n v="1905"/>
    <x v="1"/>
    <x v="2"/>
    <x v="0"/>
    <x v="0"/>
    <n v="396.69"/>
  </r>
  <r>
    <x v="7"/>
    <n v="1905"/>
    <x v="1"/>
    <x v="2"/>
    <x v="0"/>
    <x v="0"/>
    <n v="6142.49"/>
  </r>
  <r>
    <x v="7"/>
    <n v="1905"/>
    <x v="1"/>
    <x v="2"/>
    <x v="0"/>
    <x v="0"/>
    <n v="570.97"/>
  </r>
  <r>
    <x v="7"/>
    <n v="1905"/>
    <x v="1"/>
    <x v="2"/>
    <x v="0"/>
    <x v="0"/>
    <n v="305.47000000000003"/>
  </r>
  <r>
    <x v="7"/>
    <n v="1905"/>
    <x v="1"/>
    <x v="2"/>
    <x v="0"/>
    <x v="0"/>
    <n v="400.45"/>
  </r>
  <r>
    <x v="7"/>
    <n v="1905"/>
    <x v="1"/>
    <x v="2"/>
    <x v="0"/>
    <x v="0"/>
    <n v="30854.44"/>
  </r>
  <r>
    <x v="7"/>
    <n v="1905"/>
    <x v="1"/>
    <x v="2"/>
    <x v="0"/>
    <x v="0"/>
    <n v="50"/>
  </r>
  <r>
    <x v="7"/>
    <n v="1905"/>
    <x v="1"/>
    <x v="2"/>
    <x v="0"/>
    <x v="0"/>
    <n v="-0.01"/>
  </r>
  <r>
    <x v="7"/>
    <n v="1905"/>
    <x v="1"/>
    <x v="2"/>
    <x v="0"/>
    <x v="0"/>
    <n v="553.6"/>
  </r>
  <r>
    <x v="7"/>
    <n v="1905"/>
    <x v="1"/>
    <x v="2"/>
    <x v="0"/>
    <x v="0"/>
    <n v="3086.84"/>
  </r>
  <r>
    <x v="7"/>
    <n v="1905"/>
    <x v="1"/>
    <x v="2"/>
    <x v="0"/>
    <x v="0"/>
    <n v="31265.8"/>
  </r>
  <r>
    <x v="7"/>
    <n v="1905"/>
    <x v="1"/>
    <x v="2"/>
    <x v="0"/>
    <x v="0"/>
    <n v="3279.26"/>
  </r>
  <r>
    <x v="7"/>
    <n v="1905"/>
    <x v="1"/>
    <x v="2"/>
    <x v="0"/>
    <x v="0"/>
    <n v="2838.28"/>
  </r>
  <r>
    <x v="7"/>
    <n v="1905"/>
    <x v="1"/>
    <x v="2"/>
    <x v="0"/>
    <x v="0"/>
    <n v="4.46"/>
  </r>
  <r>
    <x v="7"/>
    <n v="1905"/>
    <x v="1"/>
    <x v="2"/>
    <x v="0"/>
    <x v="0"/>
    <n v="389.95"/>
  </r>
  <r>
    <x v="7"/>
    <n v="1905"/>
    <x v="1"/>
    <x v="2"/>
    <x v="0"/>
    <x v="0"/>
    <n v="12.5"/>
  </r>
  <r>
    <x v="7"/>
    <n v="1905"/>
    <x v="1"/>
    <x v="2"/>
    <x v="0"/>
    <x v="0"/>
    <n v="441.08"/>
  </r>
  <r>
    <x v="7"/>
    <n v="1905"/>
    <x v="1"/>
    <x v="2"/>
    <x v="0"/>
    <x v="0"/>
    <n v="835.11"/>
  </r>
  <r>
    <x v="7"/>
    <n v="1905"/>
    <x v="1"/>
    <x v="2"/>
    <x v="0"/>
    <x v="0"/>
    <n v="31715.41"/>
  </r>
  <r>
    <x v="7"/>
    <n v="1905"/>
    <x v="1"/>
    <x v="2"/>
    <x v="0"/>
    <x v="0"/>
    <n v="29388.720000000001"/>
  </r>
  <r>
    <x v="7"/>
    <n v="1905"/>
    <x v="1"/>
    <x v="2"/>
    <x v="0"/>
    <x v="0"/>
    <n v="25"/>
  </r>
  <r>
    <x v="7"/>
    <n v="1905"/>
    <x v="1"/>
    <x v="2"/>
    <x v="0"/>
    <x v="0"/>
    <n v="1437.5"/>
  </r>
  <r>
    <x v="7"/>
    <n v="1905"/>
    <x v="1"/>
    <x v="2"/>
    <x v="0"/>
    <x v="0"/>
    <n v="25"/>
  </r>
  <r>
    <x v="7"/>
    <n v="1905"/>
    <x v="1"/>
    <x v="2"/>
    <x v="0"/>
    <x v="0"/>
    <n v="25"/>
  </r>
  <r>
    <x v="7"/>
    <n v="1905"/>
    <x v="1"/>
    <x v="2"/>
    <x v="0"/>
    <x v="0"/>
    <n v="3086.84"/>
  </r>
  <r>
    <x v="7"/>
    <n v="1905"/>
    <x v="1"/>
    <x v="2"/>
    <x v="0"/>
    <x v="0"/>
    <n v="721.68"/>
  </r>
  <r>
    <x v="7"/>
    <n v="1905"/>
    <x v="1"/>
    <x v="2"/>
    <x v="0"/>
    <x v="0"/>
    <n v="25"/>
  </r>
  <r>
    <x v="7"/>
    <n v="1905"/>
    <x v="1"/>
    <x v="2"/>
    <x v="0"/>
    <x v="0"/>
    <n v="456.16"/>
  </r>
  <r>
    <x v="7"/>
    <n v="1905"/>
    <x v="1"/>
    <x v="2"/>
    <x v="0"/>
    <x v="0"/>
    <n v="786.45"/>
  </r>
  <r>
    <x v="7"/>
    <n v="1905"/>
    <x v="1"/>
    <x v="2"/>
    <x v="0"/>
    <x v="0"/>
    <n v="2593.94"/>
  </r>
  <r>
    <x v="7"/>
    <n v="1905"/>
    <x v="1"/>
    <x v="2"/>
    <x v="0"/>
    <x v="0"/>
    <n v="12.5"/>
  </r>
  <r>
    <x v="7"/>
    <n v="1905"/>
    <x v="1"/>
    <x v="2"/>
    <x v="0"/>
    <x v="0"/>
    <n v="25"/>
  </r>
  <r>
    <x v="7"/>
    <n v="1905"/>
    <x v="1"/>
    <x v="2"/>
    <x v="0"/>
    <x v="0"/>
    <n v="960.84"/>
  </r>
  <r>
    <x v="7"/>
    <n v="1905"/>
    <x v="1"/>
    <x v="2"/>
    <x v="0"/>
    <x v="0"/>
    <n v="25"/>
  </r>
  <r>
    <x v="7"/>
    <n v="1905"/>
    <x v="1"/>
    <x v="2"/>
    <x v="0"/>
    <x v="0"/>
    <n v="30045.18"/>
  </r>
  <r>
    <x v="7"/>
    <n v="1905"/>
    <x v="1"/>
    <x v="2"/>
    <x v="0"/>
    <x v="0"/>
    <n v="305.47000000000003"/>
  </r>
  <r>
    <x v="8"/>
    <n v="1905"/>
    <x v="0"/>
    <x v="2"/>
    <x v="0"/>
    <x v="0"/>
    <n v="1.96"/>
  </r>
  <r>
    <x v="8"/>
    <n v="1905"/>
    <x v="0"/>
    <x v="2"/>
    <x v="0"/>
    <x v="0"/>
    <n v="28.07"/>
  </r>
  <r>
    <x v="8"/>
    <n v="1905"/>
    <x v="0"/>
    <x v="2"/>
    <x v="0"/>
    <x v="0"/>
    <n v="413.03"/>
  </r>
  <r>
    <x v="8"/>
    <n v="1905"/>
    <x v="0"/>
    <x v="2"/>
    <x v="0"/>
    <x v="0"/>
    <n v="33371.47"/>
  </r>
  <r>
    <x v="8"/>
    <n v="1905"/>
    <x v="0"/>
    <x v="2"/>
    <x v="0"/>
    <x v="0"/>
    <n v="42.99"/>
  </r>
  <r>
    <x v="8"/>
    <n v="1905"/>
    <x v="0"/>
    <x v="2"/>
    <x v="0"/>
    <x v="0"/>
    <n v="26651.69"/>
  </r>
  <r>
    <x v="8"/>
    <n v="1905"/>
    <x v="0"/>
    <x v="2"/>
    <x v="0"/>
    <x v="0"/>
    <n v="158.85"/>
  </r>
  <r>
    <x v="8"/>
    <n v="1905"/>
    <x v="0"/>
    <x v="2"/>
    <x v="0"/>
    <x v="0"/>
    <n v="744.94"/>
  </r>
  <r>
    <x v="8"/>
    <n v="1905"/>
    <x v="0"/>
    <x v="2"/>
    <x v="0"/>
    <x v="0"/>
    <n v="26915.91"/>
  </r>
  <r>
    <x v="8"/>
    <n v="1905"/>
    <x v="0"/>
    <x v="2"/>
    <x v="0"/>
    <x v="0"/>
    <n v="462.19"/>
  </r>
  <r>
    <x v="8"/>
    <n v="1905"/>
    <x v="0"/>
    <x v="2"/>
    <x v="0"/>
    <x v="0"/>
    <n v="24105.24"/>
  </r>
  <r>
    <x v="8"/>
    <n v="1905"/>
    <x v="0"/>
    <x v="2"/>
    <x v="0"/>
    <x v="0"/>
    <n v="27204.17"/>
  </r>
  <r>
    <x v="8"/>
    <n v="1905"/>
    <x v="0"/>
    <x v="2"/>
    <x v="0"/>
    <x v="0"/>
    <n v="1003.02"/>
  </r>
  <r>
    <x v="8"/>
    <n v="1905"/>
    <x v="0"/>
    <x v="2"/>
    <x v="0"/>
    <x v="0"/>
    <n v="207.06"/>
  </r>
  <r>
    <x v="8"/>
    <n v="1905"/>
    <x v="0"/>
    <x v="2"/>
    <x v="0"/>
    <x v="0"/>
    <n v="469.35"/>
  </r>
  <r>
    <x v="8"/>
    <n v="1905"/>
    <x v="0"/>
    <x v="2"/>
    <x v="0"/>
    <x v="0"/>
    <n v="267.49"/>
  </r>
  <r>
    <x v="8"/>
    <n v="1905"/>
    <x v="0"/>
    <x v="2"/>
    <x v="0"/>
    <x v="0"/>
    <n v="1003"/>
  </r>
  <r>
    <x v="8"/>
    <n v="1905"/>
    <x v="0"/>
    <x v="2"/>
    <x v="0"/>
    <x v="0"/>
    <n v="28312.53"/>
  </r>
  <r>
    <x v="8"/>
    <n v="1905"/>
    <x v="0"/>
    <x v="2"/>
    <x v="0"/>
    <x v="0"/>
    <n v="395.59"/>
  </r>
  <r>
    <x v="8"/>
    <n v="1905"/>
    <x v="0"/>
    <x v="2"/>
    <x v="0"/>
    <x v="0"/>
    <n v="31564.49"/>
  </r>
  <r>
    <x v="8"/>
    <n v="1905"/>
    <x v="0"/>
    <x v="2"/>
    <x v="0"/>
    <x v="0"/>
    <n v="268.22000000000003"/>
  </r>
  <r>
    <x v="8"/>
    <n v="1905"/>
    <x v="0"/>
    <x v="2"/>
    <x v="0"/>
    <x v="0"/>
    <n v="778.73"/>
  </r>
  <r>
    <x v="8"/>
    <n v="1905"/>
    <x v="0"/>
    <x v="2"/>
    <x v="0"/>
    <x v="0"/>
    <n v="322.93"/>
  </r>
  <r>
    <x v="8"/>
    <n v="1905"/>
    <x v="0"/>
    <x v="2"/>
    <x v="0"/>
    <x v="0"/>
    <n v="26897.200000000001"/>
  </r>
  <r>
    <x v="8"/>
    <n v="1905"/>
    <x v="0"/>
    <x v="2"/>
    <x v="0"/>
    <x v="0"/>
    <n v="53.87"/>
  </r>
  <r>
    <x v="8"/>
    <n v="1905"/>
    <x v="0"/>
    <x v="2"/>
    <x v="0"/>
    <x v="0"/>
    <n v="6.04"/>
  </r>
  <r>
    <x v="8"/>
    <n v="1905"/>
    <x v="0"/>
    <x v="2"/>
    <x v="0"/>
    <x v="0"/>
    <n v="797.16"/>
  </r>
  <r>
    <x v="8"/>
    <n v="1905"/>
    <x v="0"/>
    <x v="2"/>
    <x v="0"/>
    <x v="0"/>
    <n v="362.65"/>
  </r>
  <r>
    <x v="8"/>
    <n v="1905"/>
    <x v="0"/>
    <x v="2"/>
    <x v="0"/>
    <x v="0"/>
    <n v="160.19"/>
  </r>
  <r>
    <x v="8"/>
    <n v="1905"/>
    <x v="0"/>
    <x v="2"/>
    <x v="0"/>
    <x v="0"/>
    <n v="418.46"/>
  </r>
  <r>
    <x v="8"/>
    <n v="1905"/>
    <x v="0"/>
    <x v="2"/>
    <x v="0"/>
    <x v="0"/>
    <n v="3.94"/>
  </r>
  <r>
    <x v="8"/>
    <n v="1905"/>
    <x v="0"/>
    <x v="2"/>
    <x v="0"/>
    <x v="0"/>
    <n v="158.85"/>
  </r>
  <r>
    <x v="8"/>
    <n v="1905"/>
    <x v="0"/>
    <x v="2"/>
    <x v="0"/>
    <x v="0"/>
    <n v="71.260000000000005"/>
  </r>
  <r>
    <x v="8"/>
    <n v="1905"/>
    <x v="0"/>
    <x v="2"/>
    <x v="0"/>
    <x v="0"/>
    <n v="396.52"/>
  </r>
  <r>
    <x v="8"/>
    <n v="1905"/>
    <x v="0"/>
    <x v="2"/>
    <x v="0"/>
    <x v="0"/>
    <n v="6837.37"/>
  </r>
  <r>
    <x v="8"/>
    <n v="1905"/>
    <x v="0"/>
    <x v="2"/>
    <x v="0"/>
    <x v="0"/>
    <n v="1702.45"/>
  </r>
  <r>
    <x v="8"/>
    <n v="1905"/>
    <x v="0"/>
    <x v="2"/>
    <x v="0"/>
    <x v="0"/>
    <n v="42.99"/>
  </r>
  <r>
    <x v="8"/>
    <n v="1905"/>
    <x v="0"/>
    <x v="2"/>
    <x v="0"/>
    <x v="0"/>
    <n v="27037.15"/>
  </r>
  <r>
    <x v="8"/>
    <n v="1905"/>
    <x v="0"/>
    <x v="2"/>
    <x v="0"/>
    <x v="0"/>
    <n v="178.29"/>
  </r>
  <r>
    <x v="8"/>
    <n v="1905"/>
    <x v="0"/>
    <x v="2"/>
    <x v="0"/>
    <x v="0"/>
    <n v="260.43"/>
  </r>
  <r>
    <x v="8"/>
    <n v="1905"/>
    <x v="0"/>
    <x v="2"/>
    <x v="0"/>
    <x v="0"/>
    <n v="55242.84"/>
  </r>
  <r>
    <x v="8"/>
    <n v="1905"/>
    <x v="0"/>
    <x v="2"/>
    <x v="0"/>
    <x v="0"/>
    <n v="27844.53"/>
  </r>
  <r>
    <x v="8"/>
    <n v="1905"/>
    <x v="1"/>
    <x v="2"/>
    <x v="0"/>
    <x v="0"/>
    <n v="12702.23"/>
  </r>
  <r>
    <x v="8"/>
    <n v="1905"/>
    <x v="1"/>
    <x v="2"/>
    <x v="0"/>
    <x v="0"/>
    <n v="645.66999999999996"/>
  </r>
  <r>
    <x v="8"/>
    <n v="1905"/>
    <x v="1"/>
    <x v="2"/>
    <x v="0"/>
    <x v="0"/>
    <n v="-1539.5"/>
  </r>
  <r>
    <x v="8"/>
    <n v="1905"/>
    <x v="1"/>
    <x v="2"/>
    <x v="0"/>
    <x v="0"/>
    <n v="10749.67"/>
  </r>
  <r>
    <x v="8"/>
    <n v="1905"/>
    <x v="1"/>
    <x v="2"/>
    <x v="0"/>
    <x v="0"/>
    <n v="112.5"/>
  </r>
  <r>
    <x v="8"/>
    <n v="1905"/>
    <x v="1"/>
    <x v="2"/>
    <x v="0"/>
    <x v="0"/>
    <n v="153.13"/>
  </r>
  <r>
    <x v="8"/>
    <n v="1905"/>
    <x v="1"/>
    <x v="2"/>
    <x v="0"/>
    <x v="1"/>
    <n v="58.93"/>
  </r>
  <r>
    <x v="8"/>
    <n v="1905"/>
    <x v="1"/>
    <x v="2"/>
    <x v="0"/>
    <x v="0"/>
    <n v="154.66"/>
  </r>
  <r>
    <x v="8"/>
    <n v="1905"/>
    <x v="1"/>
    <x v="2"/>
    <x v="0"/>
    <x v="0"/>
    <n v="213.88"/>
  </r>
  <r>
    <x v="8"/>
    <n v="1905"/>
    <x v="1"/>
    <x v="2"/>
    <x v="0"/>
    <x v="0"/>
    <n v="13803.07"/>
  </r>
  <r>
    <x v="8"/>
    <n v="1905"/>
    <x v="1"/>
    <x v="2"/>
    <x v="0"/>
    <x v="0"/>
    <n v="845.76"/>
  </r>
  <r>
    <x v="8"/>
    <n v="1905"/>
    <x v="1"/>
    <x v="2"/>
    <x v="0"/>
    <x v="0"/>
    <n v="31294.26"/>
  </r>
  <r>
    <x v="8"/>
    <n v="1905"/>
    <x v="1"/>
    <x v="2"/>
    <x v="0"/>
    <x v="0"/>
    <n v="1441.08"/>
  </r>
  <r>
    <x v="8"/>
    <n v="1905"/>
    <x v="1"/>
    <x v="2"/>
    <x v="0"/>
    <x v="0"/>
    <n v="821.62"/>
  </r>
  <r>
    <x v="8"/>
    <n v="1905"/>
    <x v="1"/>
    <x v="2"/>
    <x v="0"/>
    <x v="0"/>
    <n v="17603.5"/>
  </r>
  <r>
    <x v="8"/>
    <n v="1905"/>
    <x v="1"/>
    <x v="2"/>
    <x v="0"/>
    <x v="0"/>
    <n v="13228.26"/>
  </r>
  <r>
    <x v="8"/>
    <n v="1905"/>
    <x v="1"/>
    <x v="2"/>
    <x v="0"/>
    <x v="0"/>
    <n v="263.31"/>
  </r>
  <r>
    <x v="8"/>
    <n v="1905"/>
    <x v="1"/>
    <x v="2"/>
    <x v="0"/>
    <x v="0"/>
    <n v="381.88"/>
  </r>
  <r>
    <x v="8"/>
    <n v="1905"/>
    <x v="1"/>
    <x v="2"/>
    <x v="0"/>
    <x v="0"/>
    <n v="2583.73"/>
  </r>
  <r>
    <x v="8"/>
    <n v="1905"/>
    <x v="1"/>
    <x v="2"/>
    <x v="0"/>
    <x v="0"/>
    <n v="164.19"/>
  </r>
  <r>
    <x v="8"/>
    <n v="1905"/>
    <x v="1"/>
    <x v="2"/>
    <x v="0"/>
    <x v="0"/>
    <n v="901.48"/>
  </r>
  <r>
    <x v="8"/>
    <n v="1905"/>
    <x v="1"/>
    <x v="2"/>
    <x v="0"/>
    <x v="0"/>
    <n v="381.88"/>
  </r>
  <r>
    <x v="8"/>
    <n v="1905"/>
    <x v="1"/>
    <x v="2"/>
    <x v="0"/>
    <x v="0"/>
    <n v="17891.48"/>
  </r>
  <r>
    <x v="8"/>
    <n v="1905"/>
    <x v="1"/>
    <x v="2"/>
    <x v="0"/>
    <x v="0"/>
    <n v="14528.98"/>
  </r>
  <r>
    <x v="8"/>
    <n v="1905"/>
    <x v="1"/>
    <x v="2"/>
    <x v="0"/>
    <x v="0"/>
    <n v="19480.91"/>
  </r>
  <r>
    <x v="8"/>
    <n v="1905"/>
    <x v="1"/>
    <x v="2"/>
    <x v="0"/>
    <x v="0"/>
    <n v="112.5"/>
  </r>
  <r>
    <x v="8"/>
    <n v="1905"/>
    <x v="1"/>
    <x v="2"/>
    <x v="0"/>
    <x v="0"/>
    <n v="10835.58"/>
  </r>
  <r>
    <x v="8"/>
    <n v="1905"/>
    <x v="1"/>
    <x v="2"/>
    <x v="0"/>
    <x v="0"/>
    <n v="112.5"/>
  </r>
  <r>
    <x v="8"/>
    <n v="1905"/>
    <x v="1"/>
    <x v="2"/>
    <x v="0"/>
    <x v="0"/>
    <n v="153.13"/>
  </r>
  <r>
    <x v="8"/>
    <n v="1905"/>
    <x v="1"/>
    <x v="2"/>
    <x v="0"/>
    <x v="1"/>
    <n v="1023.66"/>
  </r>
  <r>
    <x v="8"/>
    <n v="1905"/>
    <x v="1"/>
    <x v="2"/>
    <x v="0"/>
    <x v="0"/>
    <n v="153.13"/>
  </r>
  <r>
    <x v="8"/>
    <n v="1905"/>
    <x v="1"/>
    <x v="2"/>
    <x v="0"/>
    <x v="0"/>
    <n v="113"/>
  </r>
  <r>
    <x v="8"/>
    <n v="1905"/>
    <x v="1"/>
    <x v="2"/>
    <x v="0"/>
    <x v="0"/>
    <n v="14204.13"/>
  </r>
  <r>
    <x v="8"/>
    <n v="1905"/>
    <x v="1"/>
    <x v="2"/>
    <x v="0"/>
    <x v="0"/>
    <n v="159.21"/>
  </r>
  <r>
    <x v="8"/>
    <n v="1905"/>
    <x v="1"/>
    <x v="2"/>
    <x v="0"/>
    <x v="0"/>
    <n v="529.75"/>
  </r>
  <r>
    <x v="8"/>
    <n v="1905"/>
    <x v="1"/>
    <x v="2"/>
    <x v="0"/>
    <x v="0"/>
    <n v="159.21"/>
  </r>
  <r>
    <x v="8"/>
    <n v="1905"/>
    <x v="1"/>
    <x v="2"/>
    <x v="0"/>
    <x v="1"/>
    <n v="62.11"/>
  </r>
  <r>
    <x v="9"/>
    <n v="1905"/>
    <x v="0"/>
    <x v="2"/>
    <x v="0"/>
    <x v="0"/>
    <n v="385.49"/>
  </r>
  <r>
    <x v="9"/>
    <n v="1905"/>
    <x v="0"/>
    <x v="2"/>
    <x v="0"/>
    <x v="0"/>
    <n v="46.56"/>
  </r>
  <r>
    <x v="9"/>
    <n v="1905"/>
    <x v="0"/>
    <x v="2"/>
    <x v="0"/>
    <x v="0"/>
    <n v="39.11"/>
  </r>
  <r>
    <x v="9"/>
    <n v="1905"/>
    <x v="0"/>
    <x v="2"/>
    <x v="0"/>
    <x v="0"/>
    <n v="245.03"/>
  </r>
  <r>
    <x v="9"/>
    <n v="1905"/>
    <x v="0"/>
    <x v="2"/>
    <x v="0"/>
    <x v="0"/>
    <n v="567.65"/>
  </r>
  <r>
    <x v="9"/>
    <n v="1905"/>
    <x v="0"/>
    <x v="2"/>
    <x v="0"/>
    <x v="0"/>
    <n v="74.45"/>
  </r>
  <r>
    <x v="9"/>
    <n v="1905"/>
    <x v="0"/>
    <x v="2"/>
    <x v="0"/>
    <x v="0"/>
    <n v="1905.19"/>
  </r>
  <r>
    <x v="9"/>
    <n v="1905"/>
    <x v="0"/>
    <x v="2"/>
    <x v="0"/>
    <x v="0"/>
    <n v="349.99"/>
  </r>
  <r>
    <x v="9"/>
    <n v="1905"/>
    <x v="0"/>
    <x v="2"/>
    <x v="0"/>
    <x v="0"/>
    <n v="966.97"/>
  </r>
  <r>
    <x v="9"/>
    <n v="1905"/>
    <x v="0"/>
    <x v="2"/>
    <x v="0"/>
    <x v="0"/>
    <n v="5.46"/>
  </r>
  <r>
    <x v="9"/>
    <n v="1905"/>
    <x v="0"/>
    <x v="2"/>
    <x v="0"/>
    <x v="0"/>
    <n v="975.43"/>
  </r>
  <r>
    <x v="9"/>
    <n v="1905"/>
    <x v="0"/>
    <x v="2"/>
    <x v="0"/>
    <x v="0"/>
    <n v="40.68"/>
  </r>
  <r>
    <x v="9"/>
    <n v="1905"/>
    <x v="0"/>
    <x v="2"/>
    <x v="0"/>
    <x v="0"/>
    <n v="2138.7600000000002"/>
  </r>
  <r>
    <x v="9"/>
    <n v="1905"/>
    <x v="0"/>
    <x v="2"/>
    <x v="0"/>
    <x v="0"/>
    <n v="1595.81"/>
  </r>
  <r>
    <x v="9"/>
    <n v="1905"/>
    <x v="0"/>
    <x v="2"/>
    <x v="0"/>
    <x v="0"/>
    <n v="22.38"/>
  </r>
  <r>
    <x v="9"/>
    <n v="1905"/>
    <x v="0"/>
    <x v="2"/>
    <x v="0"/>
    <x v="0"/>
    <n v="656.83"/>
  </r>
  <r>
    <x v="9"/>
    <n v="1905"/>
    <x v="0"/>
    <x v="2"/>
    <x v="0"/>
    <x v="0"/>
    <n v="1186.68"/>
  </r>
  <r>
    <x v="9"/>
    <n v="1905"/>
    <x v="0"/>
    <x v="2"/>
    <x v="0"/>
    <x v="0"/>
    <n v="23.52"/>
  </r>
  <r>
    <x v="9"/>
    <n v="1905"/>
    <x v="0"/>
    <x v="2"/>
    <x v="0"/>
    <x v="0"/>
    <n v="553.95000000000005"/>
  </r>
  <r>
    <x v="9"/>
    <n v="1905"/>
    <x v="0"/>
    <x v="2"/>
    <x v="0"/>
    <x v="0"/>
    <n v="247.98"/>
  </r>
  <r>
    <x v="9"/>
    <n v="1905"/>
    <x v="0"/>
    <x v="2"/>
    <x v="0"/>
    <x v="0"/>
    <n v="2198.8200000000002"/>
  </r>
  <r>
    <x v="9"/>
    <n v="1905"/>
    <x v="0"/>
    <x v="2"/>
    <x v="0"/>
    <x v="0"/>
    <n v="385.49"/>
  </r>
  <r>
    <x v="9"/>
    <n v="1905"/>
    <x v="0"/>
    <x v="2"/>
    <x v="0"/>
    <x v="0"/>
    <n v="79.41"/>
  </r>
  <r>
    <x v="9"/>
    <n v="1905"/>
    <x v="0"/>
    <x v="2"/>
    <x v="0"/>
    <x v="0"/>
    <n v="29.89"/>
  </r>
  <r>
    <x v="9"/>
    <n v="1905"/>
    <x v="0"/>
    <x v="2"/>
    <x v="0"/>
    <x v="0"/>
    <n v="32.56"/>
  </r>
  <r>
    <x v="9"/>
    <n v="1905"/>
    <x v="0"/>
    <x v="2"/>
    <x v="0"/>
    <x v="0"/>
    <n v="7.81"/>
  </r>
  <r>
    <x v="9"/>
    <n v="1905"/>
    <x v="0"/>
    <x v="2"/>
    <x v="0"/>
    <x v="0"/>
    <n v="316.37"/>
  </r>
  <r>
    <x v="9"/>
    <n v="1905"/>
    <x v="0"/>
    <x v="2"/>
    <x v="0"/>
    <x v="0"/>
    <n v="291.54000000000002"/>
  </r>
  <r>
    <x v="9"/>
    <n v="1905"/>
    <x v="1"/>
    <x v="2"/>
    <x v="0"/>
    <x v="0"/>
    <n v="128.29"/>
  </r>
  <r>
    <x v="9"/>
    <n v="1905"/>
    <x v="1"/>
    <x v="2"/>
    <x v="0"/>
    <x v="0"/>
    <n v="252.24"/>
  </r>
  <r>
    <x v="9"/>
    <n v="1905"/>
    <x v="1"/>
    <x v="2"/>
    <x v="0"/>
    <x v="0"/>
    <n v="276.12"/>
  </r>
  <r>
    <x v="9"/>
    <n v="1905"/>
    <x v="1"/>
    <x v="2"/>
    <x v="0"/>
    <x v="0"/>
    <n v="158.85"/>
  </r>
  <r>
    <x v="9"/>
    <n v="1905"/>
    <x v="1"/>
    <x v="2"/>
    <x v="0"/>
    <x v="0"/>
    <n v="228.54"/>
  </r>
  <r>
    <x v="9"/>
    <n v="1905"/>
    <x v="1"/>
    <x v="2"/>
    <x v="0"/>
    <x v="0"/>
    <n v="223.77"/>
  </r>
  <r>
    <x v="9"/>
    <n v="1905"/>
    <x v="1"/>
    <x v="2"/>
    <x v="0"/>
    <x v="0"/>
    <n v="22592.35"/>
  </r>
  <r>
    <x v="9"/>
    <n v="1905"/>
    <x v="1"/>
    <x v="2"/>
    <x v="0"/>
    <x v="0"/>
    <n v="295.08"/>
  </r>
  <r>
    <x v="9"/>
    <n v="1905"/>
    <x v="1"/>
    <x v="2"/>
    <x v="0"/>
    <x v="0"/>
    <n v="52.5"/>
  </r>
  <r>
    <x v="9"/>
    <n v="1905"/>
    <x v="1"/>
    <x v="2"/>
    <x v="0"/>
    <x v="0"/>
    <n v="10.67"/>
  </r>
  <r>
    <x v="9"/>
    <n v="1905"/>
    <x v="1"/>
    <x v="2"/>
    <x v="0"/>
    <x v="0"/>
    <n v="26128.09"/>
  </r>
  <r>
    <x v="9"/>
    <n v="1905"/>
    <x v="1"/>
    <x v="2"/>
    <x v="0"/>
    <x v="0"/>
    <n v="29767.74"/>
  </r>
  <r>
    <x v="9"/>
    <n v="1905"/>
    <x v="1"/>
    <x v="2"/>
    <x v="0"/>
    <x v="0"/>
    <n v="327.75"/>
  </r>
  <r>
    <x v="9"/>
    <n v="1905"/>
    <x v="1"/>
    <x v="2"/>
    <x v="0"/>
    <x v="0"/>
    <n v="338.37"/>
  </r>
  <r>
    <x v="9"/>
    <n v="1905"/>
    <x v="1"/>
    <x v="2"/>
    <x v="0"/>
    <x v="0"/>
    <n v="-2533.12"/>
  </r>
  <r>
    <x v="9"/>
    <n v="1905"/>
    <x v="1"/>
    <x v="2"/>
    <x v="0"/>
    <x v="0"/>
    <n v="302.13"/>
  </r>
  <r>
    <x v="9"/>
    <n v="1905"/>
    <x v="1"/>
    <x v="2"/>
    <x v="0"/>
    <x v="0"/>
    <n v="24124.09"/>
  </r>
  <r>
    <x v="9"/>
    <n v="1905"/>
    <x v="1"/>
    <x v="2"/>
    <x v="0"/>
    <x v="0"/>
    <n v="27032.17"/>
  </r>
  <r>
    <x v="9"/>
    <n v="1905"/>
    <x v="1"/>
    <x v="2"/>
    <x v="0"/>
    <x v="0"/>
    <n v="21530.959999999999"/>
  </r>
  <r>
    <x v="9"/>
    <n v="1905"/>
    <x v="1"/>
    <x v="2"/>
    <x v="0"/>
    <x v="0"/>
    <n v="146.72"/>
  </r>
  <r>
    <x v="9"/>
    <n v="1905"/>
    <x v="1"/>
    <x v="2"/>
    <x v="0"/>
    <x v="0"/>
    <n v="26749.439999999999"/>
  </r>
  <r>
    <x v="9"/>
    <n v="1905"/>
    <x v="1"/>
    <x v="2"/>
    <x v="0"/>
    <x v="0"/>
    <n v="172.38"/>
  </r>
  <r>
    <x v="9"/>
    <n v="1905"/>
    <x v="1"/>
    <x v="2"/>
    <x v="0"/>
    <x v="0"/>
    <n v="173.18"/>
  </r>
  <r>
    <x v="9"/>
    <n v="1905"/>
    <x v="1"/>
    <x v="2"/>
    <x v="0"/>
    <x v="0"/>
    <n v="21315.19"/>
  </r>
  <r>
    <x v="9"/>
    <n v="1905"/>
    <x v="1"/>
    <x v="2"/>
    <x v="0"/>
    <x v="0"/>
    <n v="5441.65"/>
  </r>
  <r>
    <x v="9"/>
    <n v="1905"/>
    <x v="1"/>
    <x v="2"/>
    <x v="0"/>
    <x v="0"/>
    <n v="25355.040000000001"/>
  </r>
  <r>
    <x v="9"/>
    <n v="1905"/>
    <x v="1"/>
    <x v="2"/>
    <x v="0"/>
    <x v="0"/>
    <n v="21076.62"/>
  </r>
  <r>
    <x v="9"/>
    <n v="1905"/>
    <x v="1"/>
    <x v="2"/>
    <x v="0"/>
    <x v="0"/>
    <n v="145.04"/>
  </r>
  <r>
    <x v="9"/>
    <n v="1905"/>
    <x v="1"/>
    <x v="2"/>
    <x v="0"/>
    <x v="0"/>
    <n v="48634.63"/>
  </r>
  <r>
    <x v="10"/>
    <n v="1905"/>
    <x v="0"/>
    <x v="2"/>
    <x v="0"/>
    <x v="0"/>
    <n v="3.13"/>
  </r>
  <r>
    <x v="10"/>
    <n v="1905"/>
    <x v="0"/>
    <x v="2"/>
    <x v="0"/>
    <x v="0"/>
    <n v="3.13"/>
  </r>
  <r>
    <x v="10"/>
    <n v="1905"/>
    <x v="0"/>
    <x v="2"/>
    <x v="0"/>
    <x v="0"/>
    <n v="93.75"/>
  </r>
  <r>
    <x v="10"/>
    <n v="1905"/>
    <x v="0"/>
    <x v="2"/>
    <x v="0"/>
    <x v="0"/>
    <n v="93.75"/>
  </r>
  <r>
    <x v="10"/>
    <n v="1905"/>
    <x v="0"/>
    <x v="2"/>
    <x v="0"/>
    <x v="0"/>
    <n v="93.75"/>
  </r>
  <r>
    <x v="10"/>
    <n v="1905"/>
    <x v="0"/>
    <x v="2"/>
    <x v="0"/>
    <x v="0"/>
    <n v="90"/>
  </r>
  <r>
    <x v="10"/>
    <n v="1905"/>
    <x v="0"/>
    <x v="2"/>
    <x v="0"/>
    <x v="0"/>
    <n v="3.12"/>
  </r>
  <r>
    <x v="10"/>
    <n v="1905"/>
    <x v="0"/>
    <x v="2"/>
    <x v="0"/>
    <x v="0"/>
    <n v="87.5"/>
  </r>
  <r>
    <x v="10"/>
    <n v="1905"/>
    <x v="0"/>
    <x v="2"/>
    <x v="0"/>
    <x v="0"/>
    <n v="4928.2299999999996"/>
  </r>
  <r>
    <x v="10"/>
    <n v="1905"/>
    <x v="0"/>
    <x v="2"/>
    <x v="0"/>
    <x v="0"/>
    <n v="52.37"/>
  </r>
  <r>
    <x v="10"/>
    <n v="1905"/>
    <x v="0"/>
    <x v="2"/>
    <x v="0"/>
    <x v="0"/>
    <n v="3.13"/>
  </r>
  <r>
    <x v="10"/>
    <n v="1905"/>
    <x v="0"/>
    <x v="2"/>
    <x v="0"/>
    <x v="1"/>
    <n v="50.98"/>
  </r>
  <r>
    <x v="10"/>
    <n v="1905"/>
    <x v="0"/>
    <x v="2"/>
    <x v="0"/>
    <x v="0"/>
    <n v="3.12"/>
  </r>
  <r>
    <x v="10"/>
    <n v="1905"/>
    <x v="0"/>
    <x v="2"/>
    <x v="0"/>
    <x v="0"/>
    <n v="29.65"/>
  </r>
  <r>
    <x v="10"/>
    <n v="1905"/>
    <x v="0"/>
    <x v="2"/>
    <x v="0"/>
    <x v="0"/>
    <n v="3.13"/>
  </r>
  <r>
    <x v="10"/>
    <n v="1905"/>
    <x v="0"/>
    <x v="2"/>
    <x v="0"/>
    <x v="0"/>
    <n v="4721.93"/>
  </r>
  <r>
    <x v="10"/>
    <n v="1905"/>
    <x v="0"/>
    <x v="2"/>
    <x v="0"/>
    <x v="0"/>
    <n v="90"/>
  </r>
  <r>
    <x v="10"/>
    <n v="1905"/>
    <x v="0"/>
    <x v="2"/>
    <x v="0"/>
    <x v="0"/>
    <n v="96.23"/>
  </r>
  <r>
    <x v="10"/>
    <n v="1905"/>
    <x v="0"/>
    <x v="2"/>
    <x v="0"/>
    <x v="0"/>
    <n v="4304.4799999999996"/>
  </r>
  <r>
    <x v="10"/>
    <n v="1905"/>
    <x v="0"/>
    <x v="2"/>
    <x v="0"/>
    <x v="0"/>
    <n v="4866.7"/>
  </r>
  <r>
    <x v="10"/>
    <n v="1905"/>
    <x v="0"/>
    <x v="2"/>
    <x v="0"/>
    <x v="0"/>
    <n v="4928.24"/>
  </r>
  <r>
    <x v="10"/>
    <n v="1905"/>
    <x v="0"/>
    <x v="2"/>
    <x v="0"/>
    <x v="0"/>
    <n v="29.65"/>
  </r>
  <r>
    <x v="10"/>
    <n v="1905"/>
    <x v="0"/>
    <x v="2"/>
    <x v="0"/>
    <x v="0"/>
    <n v="52.36"/>
  </r>
  <r>
    <x v="10"/>
    <n v="1905"/>
    <x v="0"/>
    <x v="2"/>
    <x v="0"/>
    <x v="0"/>
    <n v="3.13"/>
  </r>
  <r>
    <x v="10"/>
    <n v="1905"/>
    <x v="0"/>
    <x v="2"/>
    <x v="0"/>
    <x v="0"/>
    <n v="90"/>
  </r>
  <r>
    <x v="10"/>
    <n v="1905"/>
    <x v="0"/>
    <x v="2"/>
    <x v="0"/>
    <x v="0"/>
    <n v="53.37"/>
  </r>
  <r>
    <x v="10"/>
    <n v="1905"/>
    <x v="0"/>
    <x v="2"/>
    <x v="0"/>
    <x v="0"/>
    <n v="4721.93"/>
  </r>
  <r>
    <x v="10"/>
    <n v="1905"/>
    <x v="0"/>
    <x v="2"/>
    <x v="0"/>
    <x v="0"/>
    <n v="29.65"/>
  </r>
  <r>
    <x v="10"/>
    <n v="1905"/>
    <x v="0"/>
    <x v="2"/>
    <x v="0"/>
    <x v="0"/>
    <n v="29.65"/>
  </r>
  <r>
    <x v="10"/>
    <n v="1905"/>
    <x v="0"/>
    <x v="2"/>
    <x v="0"/>
    <x v="0"/>
    <n v="52.36"/>
  </r>
  <r>
    <x v="10"/>
    <n v="1905"/>
    <x v="0"/>
    <x v="2"/>
    <x v="0"/>
    <x v="0"/>
    <n v="87.5"/>
  </r>
  <r>
    <x v="10"/>
    <n v="1905"/>
    <x v="0"/>
    <x v="2"/>
    <x v="0"/>
    <x v="0"/>
    <n v="90"/>
  </r>
  <r>
    <x v="10"/>
    <n v="1905"/>
    <x v="0"/>
    <x v="2"/>
    <x v="0"/>
    <x v="0"/>
    <n v="93.75"/>
  </r>
  <r>
    <x v="10"/>
    <n v="1905"/>
    <x v="0"/>
    <x v="2"/>
    <x v="0"/>
    <x v="0"/>
    <n v="4721.93"/>
  </r>
  <r>
    <x v="10"/>
    <n v="1905"/>
    <x v="0"/>
    <x v="2"/>
    <x v="0"/>
    <x v="0"/>
    <n v="4721.93"/>
  </r>
  <r>
    <x v="10"/>
    <n v="1905"/>
    <x v="0"/>
    <x v="2"/>
    <x v="0"/>
    <x v="0"/>
    <n v="5067.5"/>
  </r>
  <r>
    <x v="10"/>
    <n v="1905"/>
    <x v="0"/>
    <x v="2"/>
    <x v="0"/>
    <x v="0"/>
    <n v="52.36"/>
  </r>
  <r>
    <x v="10"/>
    <n v="1905"/>
    <x v="0"/>
    <x v="2"/>
    <x v="0"/>
    <x v="0"/>
    <n v="4928.2299999999996"/>
  </r>
  <r>
    <x v="10"/>
    <n v="1905"/>
    <x v="0"/>
    <x v="2"/>
    <x v="0"/>
    <x v="0"/>
    <n v="52.37"/>
  </r>
  <r>
    <x v="10"/>
    <n v="1905"/>
    <x v="0"/>
    <x v="2"/>
    <x v="0"/>
    <x v="0"/>
    <n v="3.12"/>
  </r>
  <r>
    <x v="10"/>
    <n v="1905"/>
    <x v="0"/>
    <x v="2"/>
    <x v="0"/>
    <x v="0"/>
    <n v="7059.89"/>
  </r>
  <r>
    <x v="10"/>
    <n v="1905"/>
    <x v="0"/>
    <x v="2"/>
    <x v="0"/>
    <x v="0"/>
    <n v="3.12"/>
  </r>
  <r>
    <x v="10"/>
    <n v="1905"/>
    <x v="0"/>
    <x v="2"/>
    <x v="0"/>
    <x v="0"/>
    <n v="90.01"/>
  </r>
  <r>
    <x v="10"/>
    <n v="1905"/>
    <x v="0"/>
    <x v="2"/>
    <x v="0"/>
    <x v="0"/>
    <n v="52.36"/>
  </r>
  <r>
    <x v="10"/>
    <n v="1905"/>
    <x v="0"/>
    <x v="2"/>
    <x v="0"/>
    <x v="0"/>
    <n v="3.13"/>
  </r>
  <r>
    <x v="10"/>
    <n v="1905"/>
    <x v="0"/>
    <x v="2"/>
    <x v="0"/>
    <x v="0"/>
    <n v="3.12"/>
  </r>
  <r>
    <x v="10"/>
    <n v="1905"/>
    <x v="0"/>
    <x v="2"/>
    <x v="0"/>
    <x v="0"/>
    <n v="3.13"/>
  </r>
  <r>
    <x v="10"/>
    <n v="1905"/>
    <x v="1"/>
    <x v="2"/>
    <x v="0"/>
    <x v="0"/>
    <n v="155.62"/>
  </r>
  <r>
    <x v="10"/>
    <n v="1905"/>
    <x v="1"/>
    <x v="2"/>
    <x v="0"/>
    <x v="0"/>
    <n v="18852.77"/>
  </r>
  <r>
    <x v="10"/>
    <n v="1905"/>
    <x v="1"/>
    <x v="2"/>
    <x v="0"/>
    <x v="0"/>
    <n v="16516.82"/>
  </r>
  <r>
    <x v="10"/>
    <n v="1905"/>
    <x v="1"/>
    <x v="2"/>
    <x v="0"/>
    <x v="0"/>
    <n v="441.24"/>
  </r>
  <r>
    <x v="10"/>
    <n v="1905"/>
    <x v="1"/>
    <x v="2"/>
    <x v="0"/>
    <x v="0"/>
    <n v="155.62"/>
  </r>
  <r>
    <x v="10"/>
    <n v="1905"/>
    <x v="1"/>
    <x v="2"/>
    <x v="0"/>
    <x v="0"/>
    <n v="19164.88"/>
  </r>
  <r>
    <x v="10"/>
    <n v="1905"/>
    <x v="1"/>
    <x v="2"/>
    <x v="0"/>
    <x v="0"/>
    <n v="155.63"/>
  </r>
  <r>
    <x v="10"/>
    <n v="1905"/>
    <x v="1"/>
    <x v="2"/>
    <x v="0"/>
    <x v="0"/>
    <n v="18056.669999999998"/>
  </r>
  <r>
    <x v="10"/>
    <n v="1905"/>
    <x v="1"/>
    <x v="2"/>
    <x v="0"/>
    <x v="0"/>
    <n v="30.63"/>
  </r>
  <r>
    <x v="10"/>
    <n v="1905"/>
    <x v="1"/>
    <x v="2"/>
    <x v="0"/>
    <x v="0"/>
    <n v="155.62"/>
  </r>
  <r>
    <x v="10"/>
    <n v="1905"/>
    <x v="1"/>
    <x v="2"/>
    <x v="0"/>
    <x v="0"/>
    <n v="391.25"/>
  </r>
  <r>
    <x v="10"/>
    <n v="1905"/>
    <x v="1"/>
    <x v="2"/>
    <x v="0"/>
    <x v="0"/>
    <n v="451.01"/>
  </r>
  <r>
    <x v="10"/>
    <n v="1905"/>
    <x v="1"/>
    <x v="2"/>
    <x v="0"/>
    <x v="0"/>
    <n v="2652.84"/>
  </r>
  <r>
    <x v="10"/>
    <n v="1905"/>
    <x v="1"/>
    <x v="2"/>
    <x v="0"/>
    <x v="0"/>
    <n v="17463.75"/>
  </r>
  <r>
    <x v="10"/>
    <n v="1905"/>
    <x v="1"/>
    <x v="2"/>
    <x v="0"/>
    <x v="0"/>
    <n v="356.28"/>
  </r>
  <r>
    <x v="10"/>
    <n v="1905"/>
    <x v="1"/>
    <x v="2"/>
    <x v="0"/>
    <x v="0"/>
    <n v="23669.99"/>
  </r>
  <r>
    <x v="10"/>
    <n v="1905"/>
    <x v="1"/>
    <x v="2"/>
    <x v="0"/>
    <x v="0"/>
    <n v="20332.12"/>
  </r>
  <r>
    <x v="10"/>
    <n v="1905"/>
    <x v="1"/>
    <x v="2"/>
    <x v="0"/>
    <x v="0"/>
    <n v="2652.84"/>
  </r>
  <r>
    <x v="10"/>
    <n v="1905"/>
    <x v="1"/>
    <x v="2"/>
    <x v="0"/>
    <x v="0"/>
    <n v="2286.09"/>
  </r>
  <r>
    <x v="10"/>
    <n v="1905"/>
    <x v="1"/>
    <x v="2"/>
    <x v="0"/>
    <x v="0"/>
    <n v="451.25"/>
  </r>
  <r>
    <x v="10"/>
    <n v="1905"/>
    <x v="1"/>
    <x v="2"/>
    <x v="0"/>
    <x v="0"/>
    <n v="395"/>
  </r>
  <r>
    <x v="10"/>
    <n v="1905"/>
    <x v="1"/>
    <x v="2"/>
    <x v="0"/>
    <x v="0"/>
    <n v="2607.21"/>
  </r>
  <r>
    <x v="10"/>
    <n v="1905"/>
    <x v="1"/>
    <x v="2"/>
    <x v="0"/>
    <x v="0"/>
    <n v="390.62"/>
  </r>
  <r>
    <x v="10"/>
    <n v="1905"/>
    <x v="1"/>
    <x v="2"/>
    <x v="0"/>
    <x v="0"/>
    <n v="18463.64"/>
  </r>
  <r>
    <x v="10"/>
    <n v="1905"/>
    <x v="1"/>
    <x v="2"/>
    <x v="0"/>
    <x v="0"/>
    <n v="391.24"/>
  </r>
  <r>
    <x v="10"/>
    <n v="1905"/>
    <x v="1"/>
    <x v="2"/>
    <x v="0"/>
    <x v="0"/>
    <n v="155.61000000000001"/>
  </r>
  <r>
    <x v="10"/>
    <n v="1905"/>
    <x v="1"/>
    <x v="2"/>
    <x v="0"/>
    <x v="0"/>
    <n v="155.62"/>
  </r>
  <r>
    <x v="10"/>
    <n v="1905"/>
    <x v="1"/>
    <x v="2"/>
    <x v="0"/>
    <x v="0"/>
    <n v="3043.01"/>
  </r>
  <r>
    <x v="10"/>
    <n v="1905"/>
    <x v="1"/>
    <x v="2"/>
    <x v="0"/>
    <x v="0"/>
    <n v="155.61000000000001"/>
  </r>
  <r>
    <x v="10"/>
    <n v="1905"/>
    <x v="1"/>
    <x v="2"/>
    <x v="0"/>
    <x v="0"/>
    <n v="161.08000000000001"/>
  </r>
  <r>
    <x v="10"/>
    <n v="1905"/>
    <x v="1"/>
    <x v="2"/>
    <x v="0"/>
    <x v="0"/>
    <n v="451.25"/>
  </r>
  <r>
    <x v="10"/>
    <n v="1905"/>
    <x v="1"/>
    <x v="2"/>
    <x v="0"/>
    <x v="0"/>
    <n v="519.99"/>
  </r>
  <r>
    <x v="10"/>
    <n v="1905"/>
    <x v="1"/>
    <x v="2"/>
    <x v="0"/>
    <x v="0"/>
    <n v="1818.44"/>
  </r>
  <r>
    <x v="10"/>
    <n v="1905"/>
    <x v="1"/>
    <x v="2"/>
    <x v="0"/>
    <x v="1"/>
    <n v="148.15"/>
  </r>
  <r>
    <x v="10"/>
    <n v="1905"/>
    <x v="1"/>
    <x v="2"/>
    <x v="0"/>
    <x v="0"/>
    <n v="441.26"/>
  </r>
  <r>
    <x v="10"/>
    <n v="1905"/>
    <x v="1"/>
    <x v="2"/>
    <x v="0"/>
    <x v="0"/>
    <n v="2286.09"/>
  </r>
  <r>
    <x v="10"/>
    <n v="1905"/>
    <x v="1"/>
    <x v="2"/>
    <x v="0"/>
    <x v="0"/>
    <n v="155.63"/>
  </r>
  <r>
    <x v="10"/>
    <n v="1905"/>
    <x v="1"/>
    <x v="2"/>
    <x v="0"/>
    <x v="0"/>
    <n v="18368.75"/>
  </r>
  <r>
    <x v="10"/>
    <n v="1905"/>
    <x v="1"/>
    <x v="2"/>
    <x v="0"/>
    <x v="0"/>
    <n v="2773.02"/>
  </r>
  <r>
    <x v="10"/>
    <n v="1905"/>
    <x v="1"/>
    <x v="2"/>
    <x v="0"/>
    <x v="0"/>
    <n v="451.24"/>
  </r>
  <r>
    <x v="10"/>
    <n v="1905"/>
    <x v="1"/>
    <x v="2"/>
    <x v="0"/>
    <x v="0"/>
    <n v="19476.97"/>
  </r>
  <r>
    <x v="10"/>
    <n v="1905"/>
    <x v="1"/>
    <x v="2"/>
    <x v="0"/>
    <x v="0"/>
    <n v="95.67"/>
  </r>
  <r>
    <x v="10"/>
    <n v="1905"/>
    <x v="1"/>
    <x v="2"/>
    <x v="0"/>
    <x v="0"/>
    <n v="2286.09"/>
  </r>
  <r>
    <x v="10"/>
    <n v="1905"/>
    <x v="1"/>
    <x v="2"/>
    <x v="0"/>
    <x v="0"/>
    <n v="37243.58"/>
  </r>
  <r>
    <x v="10"/>
    <n v="1905"/>
    <x v="1"/>
    <x v="2"/>
    <x v="0"/>
    <x v="0"/>
    <n v="2607.21"/>
  </r>
  <r>
    <x v="10"/>
    <n v="1905"/>
    <x v="1"/>
    <x v="2"/>
    <x v="0"/>
    <x v="0"/>
    <n v="2526.94"/>
  </r>
  <r>
    <x v="10"/>
    <n v="1905"/>
    <x v="1"/>
    <x v="2"/>
    <x v="0"/>
    <x v="0"/>
    <n v="155.63"/>
  </r>
  <r>
    <x v="11"/>
    <n v="1905"/>
    <x v="0"/>
    <x v="2"/>
    <x v="0"/>
    <x v="0"/>
    <n v="161.97999999999999"/>
  </r>
  <r>
    <x v="11"/>
    <n v="1905"/>
    <x v="0"/>
    <x v="2"/>
    <x v="0"/>
    <x v="0"/>
    <n v="121.88"/>
  </r>
  <r>
    <x v="11"/>
    <n v="1905"/>
    <x v="0"/>
    <x v="2"/>
    <x v="0"/>
    <x v="0"/>
    <n v="110"/>
  </r>
  <r>
    <x v="11"/>
    <n v="1905"/>
    <x v="0"/>
    <x v="2"/>
    <x v="0"/>
    <x v="0"/>
    <n v="392.73"/>
  </r>
  <r>
    <x v="11"/>
    <n v="1905"/>
    <x v="0"/>
    <x v="2"/>
    <x v="0"/>
    <x v="0"/>
    <n v="22.02"/>
  </r>
  <r>
    <x v="11"/>
    <n v="1905"/>
    <x v="0"/>
    <x v="2"/>
    <x v="0"/>
    <x v="0"/>
    <n v="145.94"/>
  </r>
  <r>
    <x v="11"/>
    <n v="1905"/>
    <x v="0"/>
    <x v="2"/>
    <x v="0"/>
    <x v="0"/>
    <n v="155.96"/>
  </r>
  <r>
    <x v="11"/>
    <n v="1905"/>
    <x v="0"/>
    <x v="2"/>
    <x v="0"/>
    <x v="0"/>
    <n v="622.66"/>
  </r>
  <r>
    <x v="11"/>
    <n v="1905"/>
    <x v="0"/>
    <x v="2"/>
    <x v="0"/>
    <x v="0"/>
    <n v="244.79"/>
  </r>
  <r>
    <x v="11"/>
    <n v="1905"/>
    <x v="0"/>
    <x v="2"/>
    <x v="0"/>
    <x v="0"/>
    <n v="218.75"/>
  </r>
  <r>
    <x v="11"/>
    <n v="1905"/>
    <x v="0"/>
    <x v="2"/>
    <x v="0"/>
    <x v="0"/>
    <n v="138.78"/>
  </r>
  <r>
    <x v="11"/>
    <n v="1905"/>
    <x v="0"/>
    <x v="2"/>
    <x v="0"/>
    <x v="0"/>
    <n v="274.58"/>
  </r>
  <r>
    <x v="11"/>
    <n v="1905"/>
    <x v="0"/>
    <x v="2"/>
    <x v="0"/>
    <x v="0"/>
    <n v="16594.099999999999"/>
  </r>
  <r>
    <x v="11"/>
    <n v="1905"/>
    <x v="0"/>
    <x v="2"/>
    <x v="0"/>
    <x v="0"/>
    <n v="12892.61"/>
  </r>
  <r>
    <x v="11"/>
    <n v="1905"/>
    <x v="0"/>
    <x v="2"/>
    <x v="0"/>
    <x v="0"/>
    <n v="125"/>
  </r>
  <r>
    <x v="11"/>
    <n v="1905"/>
    <x v="0"/>
    <x v="2"/>
    <x v="0"/>
    <x v="0"/>
    <n v="2814.51"/>
  </r>
  <r>
    <x v="11"/>
    <n v="1905"/>
    <x v="0"/>
    <x v="2"/>
    <x v="0"/>
    <x v="0"/>
    <n v="541.39"/>
  </r>
  <r>
    <x v="11"/>
    <n v="1905"/>
    <x v="0"/>
    <x v="2"/>
    <x v="0"/>
    <x v="0"/>
    <n v="755.64"/>
  </r>
  <r>
    <x v="11"/>
    <n v="1905"/>
    <x v="0"/>
    <x v="2"/>
    <x v="0"/>
    <x v="0"/>
    <n v="336.08"/>
  </r>
  <r>
    <x v="11"/>
    <n v="1905"/>
    <x v="0"/>
    <x v="2"/>
    <x v="0"/>
    <x v="0"/>
    <n v="129.22"/>
  </r>
  <r>
    <x v="11"/>
    <n v="1905"/>
    <x v="0"/>
    <x v="2"/>
    <x v="0"/>
    <x v="0"/>
    <n v="138.78"/>
  </r>
  <r>
    <x v="11"/>
    <n v="1905"/>
    <x v="0"/>
    <x v="2"/>
    <x v="0"/>
    <x v="0"/>
    <n v="155.96"/>
  </r>
  <r>
    <x v="11"/>
    <n v="1905"/>
    <x v="0"/>
    <x v="2"/>
    <x v="0"/>
    <x v="0"/>
    <n v="9396.0400000000009"/>
  </r>
  <r>
    <x v="11"/>
    <n v="1905"/>
    <x v="0"/>
    <x v="2"/>
    <x v="0"/>
    <x v="0"/>
    <n v="12345.18"/>
  </r>
  <r>
    <x v="11"/>
    <n v="1905"/>
    <x v="0"/>
    <x v="2"/>
    <x v="0"/>
    <x v="0"/>
    <n v="138.78"/>
  </r>
  <r>
    <x v="11"/>
    <n v="1905"/>
    <x v="0"/>
    <x v="2"/>
    <x v="0"/>
    <x v="0"/>
    <n v="133.88"/>
  </r>
  <r>
    <x v="11"/>
    <n v="1905"/>
    <x v="0"/>
    <x v="2"/>
    <x v="0"/>
    <x v="0"/>
    <n v="12430.14"/>
  </r>
  <r>
    <x v="11"/>
    <n v="1905"/>
    <x v="0"/>
    <x v="2"/>
    <x v="0"/>
    <x v="0"/>
    <n v="161.77000000000001"/>
  </r>
  <r>
    <x v="11"/>
    <n v="1905"/>
    <x v="0"/>
    <x v="2"/>
    <x v="0"/>
    <x v="0"/>
    <n v="11130.56"/>
  </r>
  <r>
    <x v="11"/>
    <n v="1905"/>
    <x v="0"/>
    <x v="2"/>
    <x v="0"/>
    <x v="0"/>
    <n v="295.51"/>
  </r>
  <r>
    <x v="11"/>
    <n v="1905"/>
    <x v="0"/>
    <x v="2"/>
    <x v="0"/>
    <x v="0"/>
    <n v="97.25"/>
  </r>
  <r>
    <x v="11"/>
    <n v="1905"/>
    <x v="0"/>
    <x v="2"/>
    <x v="0"/>
    <x v="0"/>
    <n v="166.61"/>
  </r>
  <r>
    <x v="11"/>
    <n v="1905"/>
    <x v="0"/>
    <x v="2"/>
    <x v="0"/>
    <x v="0"/>
    <n v="9527"/>
  </r>
  <r>
    <x v="11"/>
    <n v="1905"/>
    <x v="0"/>
    <x v="2"/>
    <x v="0"/>
    <x v="0"/>
    <n v="393.2"/>
  </r>
  <r>
    <x v="11"/>
    <n v="1905"/>
    <x v="0"/>
    <x v="2"/>
    <x v="0"/>
    <x v="0"/>
    <n v="6572.53"/>
  </r>
  <r>
    <x v="11"/>
    <n v="1905"/>
    <x v="0"/>
    <x v="2"/>
    <x v="0"/>
    <x v="0"/>
    <n v="133.94999999999999"/>
  </r>
  <r>
    <x v="11"/>
    <n v="1905"/>
    <x v="0"/>
    <x v="2"/>
    <x v="0"/>
    <x v="0"/>
    <n v="9173.7800000000007"/>
  </r>
  <r>
    <x v="11"/>
    <n v="1905"/>
    <x v="0"/>
    <x v="2"/>
    <x v="0"/>
    <x v="0"/>
    <n v="11604.25"/>
  </r>
  <r>
    <x v="11"/>
    <n v="1905"/>
    <x v="0"/>
    <x v="2"/>
    <x v="0"/>
    <x v="0"/>
    <n v="10882.65"/>
  </r>
  <r>
    <x v="11"/>
    <n v="1905"/>
    <x v="0"/>
    <x v="2"/>
    <x v="0"/>
    <x v="0"/>
    <n v="10444.94"/>
  </r>
  <r>
    <x v="11"/>
    <n v="1905"/>
    <x v="0"/>
    <x v="2"/>
    <x v="0"/>
    <x v="0"/>
    <n v="125"/>
  </r>
  <r>
    <x v="11"/>
    <n v="1905"/>
    <x v="0"/>
    <x v="2"/>
    <x v="0"/>
    <x v="0"/>
    <n v="118.75"/>
  </r>
  <r>
    <x v="11"/>
    <n v="1905"/>
    <x v="0"/>
    <x v="2"/>
    <x v="0"/>
    <x v="0"/>
    <n v="551.92999999999995"/>
  </r>
  <r>
    <x v="11"/>
    <n v="1905"/>
    <x v="0"/>
    <x v="2"/>
    <x v="0"/>
    <x v="0"/>
    <n v="0.01"/>
  </r>
  <r>
    <x v="11"/>
    <n v="1905"/>
    <x v="0"/>
    <x v="2"/>
    <x v="0"/>
    <x v="0"/>
    <n v="3518.07"/>
  </r>
  <r>
    <x v="11"/>
    <n v="1905"/>
    <x v="0"/>
    <x v="2"/>
    <x v="0"/>
    <x v="0"/>
    <n v="121.88"/>
  </r>
  <r>
    <x v="11"/>
    <n v="1905"/>
    <x v="1"/>
    <x v="2"/>
    <x v="0"/>
    <x v="0"/>
    <n v="1521.57"/>
  </r>
  <r>
    <x v="11"/>
    <n v="1905"/>
    <x v="1"/>
    <x v="2"/>
    <x v="0"/>
    <x v="0"/>
    <n v="3648.95"/>
  </r>
  <r>
    <x v="11"/>
    <n v="1905"/>
    <x v="1"/>
    <x v="2"/>
    <x v="0"/>
    <x v="0"/>
    <n v="11317.65"/>
  </r>
  <r>
    <x v="11"/>
    <n v="1905"/>
    <x v="1"/>
    <x v="2"/>
    <x v="0"/>
    <x v="0"/>
    <n v="1507.03"/>
  </r>
  <r>
    <x v="11"/>
    <n v="1905"/>
    <x v="1"/>
    <x v="2"/>
    <x v="0"/>
    <x v="0"/>
    <n v="1406.95"/>
  </r>
  <r>
    <x v="11"/>
    <n v="1905"/>
    <x v="1"/>
    <x v="2"/>
    <x v="0"/>
    <x v="0"/>
    <n v="62.5"/>
  </r>
  <r>
    <x v="11"/>
    <n v="1905"/>
    <x v="1"/>
    <x v="2"/>
    <x v="0"/>
    <x v="0"/>
    <n v="234.37"/>
  </r>
  <r>
    <x v="11"/>
    <n v="1905"/>
    <x v="1"/>
    <x v="2"/>
    <x v="0"/>
    <x v="0"/>
    <n v="62.5"/>
  </r>
  <r>
    <x v="11"/>
    <n v="1905"/>
    <x v="1"/>
    <x v="2"/>
    <x v="0"/>
    <x v="0"/>
    <n v="1490.06"/>
  </r>
  <r>
    <x v="11"/>
    <n v="1905"/>
    <x v="1"/>
    <x v="2"/>
    <x v="0"/>
    <x v="0"/>
    <n v="11515.83"/>
  </r>
  <r>
    <x v="11"/>
    <n v="1905"/>
    <x v="1"/>
    <x v="2"/>
    <x v="0"/>
    <x v="0"/>
    <n v="156.25"/>
  </r>
  <r>
    <x v="11"/>
    <n v="1905"/>
    <x v="1"/>
    <x v="2"/>
    <x v="0"/>
    <x v="0"/>
    <n v="62.5"/>
  </r>
  <r>
    <x v="11"/>
    <n v="1905"/>
    <x v="1"/>
    <x v="2"/>
    <x v="0"/>
    <x v="0"/>
    <n v="13474.73"/>
  </r>
  <r>
    <x v="11"/>
    <n v="1905"/>
    <x v="1"/>
    <x v="2"/>
    <x v="0"/>
    <x v="0"/>
    <n v="2725.54"/>
  </r>
  <r>
    <x v="11"/>
    <n v="1905"/>
    <x v="1"/>
    <x v="2"/>
    <x v="0"/>
    <x v="0"/>
    <n v="1520.84"/>
  </r>
  <r>
    <x v="11"/>
    <n v="1905"/>
    <x v="1"/>
    <x v="2"/>
    <x v="0"/>
    <x v="0"/>
    <n v="171.87"/>
  </r>
  <r>
    <x v="11"/>
    <n v="1905"/>
    <x v="1"/>
    <x v="2"/>
    <x v="0"/>
    <x v="0"/>
    <n v="68.75"/>
  </r>
  <r>
    <x v="11"/>
    <n v="1905"/>
    <x v="1"/>
    <x v="2"/>
    <x v="0"/>
    <x v="0"/>
    <n v="1521.57"/>
  </r>
  <r>
    <x v="11"/>
    <n v="1905"/>
    <x v="1"/>
    <x v="2"/>
    <x v="0"/>
    <x v="0"/>
    <n v="160.41999999999999"/>
  </r>
  <r>
    <x v="11"/>
    <n v="1905"/>
    <x v="1"/>
    <x v="2"/>
    <x v="0"/>
    <x v="0"/>
    <n v="9442.18"/>
  </r>
  <r>
    <x v="11"/>
    <n v="1905"/>
    <x v="1"/>
    <x v="2"/>
    <x v="0"/>
    <x v="0"/>
    <n v="171.87"/>
  </r>
  <r>
    <x v="11"/>
    <n v="1905"/>
    <x v="1"/>
    <x v="2"/>
    <x v="0"/>
    <x v="0"/>
    <n v="62.5"/>
  </r>
  <r>
    <x v="11"/>
    <n v="1905"/>
    <x v="1"/>
    <x v="2"/>
    <x v="0"/>
    <x v="0"/>
    <n v="8843.49"/>
  </r>
  <r>
    <x v="11"/>
    <n v="1905"/>
    <x v="1"/>
    <x v="2"/>
    <x v="0"/>
    <x v="0"/>
    <n v="539.61"/>
  </r>
  <r>
    <x v="11"/>
    <n v="1905"/>
    <x v="1"/>
    <x v="2"/>
    <x v="0"/>
    <x v="0"/>
    <n v="1014.85"/>
  </r>
  <r>
    <x v="11"/>
    <n v="1905"/>
    <x v="1"/>
    <x v="2"/>
    <x v="0"/>
    <x v="0"/>
    <n v="19.98"/>
  </r>
  <r>
    <x v="11"/>
    <n v="1905"/>
    <x v="1"/>
    <x v="2"/>
    <x v="0"/>
    <x v="0"/>
    <n v="1521.57"/>
  </r>
  <r>
    <x v="11"/>
    <n v="1905"/>
    <x v="1"/>
    <x v="2"/>
    <x v="0"/>
    <x v="0"/>
    <n v="62.5"/>
  </r>
  <r>
    <x v="11"/>
    <n v="1905"/>
    <x v="1"/>
    <x v="2"/>
    <x v="0"/>
    <x v="1"/>
    <n v="329.31"/>
  </r>
  <r>
    <x v="11"/>
    <n v="1905"/>
    <x v="1"/>
    <x v="2"/>
    <x v="0"/>
    <x v="0"/>
    <n v="1397.78"/>
  </r>
  <r>
    <x v="11"/>
    <n v="1905"/>
    <x v="1"/>
    <x v="2"/>
    <x v="0"/>
    <x v="0"/>
    <n v="11235.76"/>
  </r>
  <r>
    <x v="11"/>
    <n v="1905"/>
    <x v="1"/>
    <x v="2"/>
    <x v="0"/>
    <x v="0"/>
    <n v="62.5"/>
  </r>
  <r>
    <x v="11"/>
    <n v="1905"/>
    <x v="1"/>
    <x v="2"/>
    <x v="0"/>
    <x v="0"/>
    <n v="1490.06"/>
  </r>
  <r>
    <x v="11"/>
    <n v="1905"/>
    <x v="1"/>
    <x v="2"/>
    <x v="0"/>
    <x v="0"/>
    <n v="1490.06"/>
  </r>
  <r>
    <x v="11"/>
    <n v="1905"/>
    <x v="1"/>
    <x v="2"/>
    <x v="0"/>
    <x v="0"/>
    <n v="139.38"/>
  </r>
  <r>
    <x v="11"/>
    <n v="1905"/>
    <x v="1"/>
    <x v="2"/>
    <x v="0"/>
    <x v="0"/>
    <n v="1841.61"/>
  </r>
  <r>
    <x v="11"/>
    <n v="1905"/>
    <x v="1"/>
    <x v="2"/>
    <x v="0"/>
    <x v="0"/>
    <n v="2329.85"/>
  </r>
  <r>
    <x v="11"/>
    <n v="1905"/>
    <x v="1"/>
    <x v="2"/>
    <x v="0"/>
    <x v="0"/>
    <n v="10891.65"/>
  </r>
  <r>
    <x v="11"/>
    <n v="1905"/>
    <x v="1"/>
    <x v="2"/>
    <x v="0"/>
    <x v="0"/>
    <n v="1521.58"/>
  </r>
  <r>
    <x v="11"/>
    <n v="1905"/>
    <x v="1"/>
    <x v="2"/>
    <x v="0"/>
    <x v="0"/>
    <n v="125.01"/>
  </r>
  <r>
    <x v="11"/>
    <n v="1905"/>
    <x v="1"/>
    <x v="2"/>
    <x v="0"/>
    <x v="0"/>
    <n v="2374.0100000000002"/>
  </r>
  <r>
    <x v="11"/>
    <n v="1905"/>
    <x v="1"/>
    <x v="2"/>
    <x v="0"/>
    <x v="0"/>
    <n v="1490.06"/>
  </r>
  <r>
    <x v="11"/>
    <n v="1905"/>
    <x v="1"/>
    <x v="2"/>
    <x v="0"/>
    <x v="0"/>
    <n v="62.5"/>
  </r>
  <r>
    <x v="11"/>
    <n v="1905"/>
    <x v="1"/>
    <x v="2"/>
    <x v="0"/>
    <x v="0"/>
    <n v="65.62"/>
  </r>
  <r>
    <x v="11"/>
    <n v="1905"/>
    <x v="1"/>
    <x v="2"/>
    <x v="0"/>
    <x v="0"/>
    <n v="1136.8699999999999"/>
  </r>
  <r>
    <x v="11"/>
    <n v="1905"/>
    <x v="1"/>
    <x v="2"/>
    <x v="0"/>
    <x v="0"/>
    <n v="62.5"/>
  </r>
  <r>
    <x v="11"/>
    <n v="1905"/>
    <x v="1"/>
    <x v="2"/>
    <x v="0"/>
    <x v="0"/>
    <n v="62.5"/>
  </r>
  <r>
    <x v="11"/>
    <n v="1905"/>
    <x v="1"/>
    <x v="2"/>
    <x v="0"/>
    <x v="0"/>
    <n v="10814.95"/>
  </r>
  <r>
    <x v="11"/>
    <n v="1905"/>
    <x v="1"/>
    <x v="2"/>
    <x v="0"/>
    <x v="0"/>
    <n v="62.5"/>
  </r>
  <r>
    <x v="11"/>
    <n v="1905"/>
    <x v="1"/>
    <x v="2"/>
    <x v="0"/>
    <x v="0"/>
    <n v="109.37"/>
  </r>
  <r>
    <x v="11"/>
    <n v="1905"/>
    <x v="1"/>
    <x v="2"/>
    <x v="0"/>
    <x v="0"/>
    <n v="2169.02"/>
  </r>
  <r>
    <x v="11"/>
    <n v="1905"/>
    <x v="1"/>
    <x v="2"/>
    <x v="0"/>
    <x v="0"/>
    <n v="3045.64"/>
  </r>
  <r>
    <x v="11"/>
    <n v="1905"/>
    <x v="1"/>
    <x v="2"/>
    <x v="0"/>
    <x v="0"/>
    <n v="62.5"/>
  </r>
  <r>
    <x v="11"/>
    <n v="1905"/>
    <x v="1"/>
    <x v="2"/>
    <x v="0"/>
    <x v="0"/>
    <n v="1521.57"/>
  </r>
  <r>
    <x v="11"/>
    <n v="1905"/>
    <x v="1"/>
    <x v="2"/>
    <x v="0"/>
    <x v="0"/>
    <n v="140.62"/>
  </r>
  <r>
    <x v="11"/>
    <n v="1905"/>
    <x v="1"/>
    <x v="2"/>
    <x v="0"/>
    <x v="0"/>
    <n v="3141.52"/>
  </r>
  <r>
    <x v="11"/>
    <n v="1905"/>
    <x v="1"/>
    <x v="2"/>
    <x v="0"/>
    <x v="0"/>
    <n v="1427.62"/>
  </r>
  <r>
    <x v="11"/>
    <n v="1905"/>
    <x v="1"/>
    <x v="2"/>
    <x v="0"/>
    <x v="0"/>
    <n v="2130.35"/>
  </r>
  <r>
    <x v="11"/>
    <n v="1905"/>
    <x v="1"/>
    <x v="2"/>
    <x v="0"/>
    <x v="0"/>
    <n v="20245.34"/>
  </r>
  <r>
    <x v="11"/>
    <n v="1905"/>
    <x v="1"/>
    <x v="2"/>
    <x v="0"/>
    <x v="0"/>
    <n v="62.5"/>
  </r>
  <r>
    <x v="11"/>
    <n v="1905"/>
    <x v="1"/>
    <x v="2"/>
    <x v="0"/>
    <x v="0"/>
    <n v="31.24"/>
  </r>
  <r>
    <x v="11"/>
    <n v="1905"/>
    <x v="1"/>
    <x v="2"/>
    <x v="0"/>
    <x v="0"/>
    <n v="11451.3"/>
  </r>
  <r>
    <x v="11"/>
    <n v="1905"/>
    <x v="1"/>
    <x v="2"/>
    <x v="0"/>
    <x v="0"/>
    <n v="1521.57"/>
  </r>
  <r>
    <x v="11"/>
    <n v="1905"/>
    <x v="1"/>
    <x v="2"/>
    <x v="0"/>
    <x v="0"/>
    <n v="139.38"/>
  </r>
  <r>
    <x v="11"/>
    <n v="1905"/>
    <x v="1"/>
    <x v="2"/>
    <x v="0"/>
    <x v="0"/>
    <n v="10045.27"/>
  </r>
  <r>
    <x v="0"/>
    <n v="1905"/>
    <x v="0"/>
    <x v="2"/>
    <x v="1"/>
    <x v="0"/>
    <n v="128987.45000000003"/>
  </r>
  <r>
    <x v="0"/>
    <n v="1905"/>
    <x v="1"/>
    <x v="2"/>
    <x v="1"/>
    <x v="0"/>
    <n v="441531.85999999987"/>
  </r>
  <r>
    <x v="1"/>
    <n v="1905"/>
    <x v="0"/>
    <x v="2"/>
    <x v="1"/>
    <x v="0"/>
    <n v="105956.77000000003"/>
  </r>
  <r>
    <x v="1"/>
    <n v="1905"/>
    <x v="1"/>
    <x v="2"/>
    <x v="1"/>
    <x v="0"/>
    <n v="253506.63999999998"/>
  </r>
  <r>
    <x v="2"/>
    <n v="1905"/>
    <x v="0"/>
    <x v="2"/>
    <x v="1"/>
    <x v="2"/>
    <n v="-7.78"/>
  </r>
  <r>
    <x v="2"/>
    <n v="1905"/>
    <x v="0"/>
    <x v="2"/>
    <x v="1"/>
    <x v="0"/>
    <n v="102907.20000000001"/>
  </r>
  <r>
    <x v="2"/>
    <n v="1905"/>
    <x v="1"/>
    <x v="2"/>
    <x v="1"/>
    <x v="0"/>
    <n v="252882.85000000003"/>
  </r>
  <r>
    <x v="3"/>
    <n v="1905"/>
    <x v="0"/>
    <x v="2"/>
    <x v="1"/>
    <x v="0"/>
    <n v="151956.49"/>
  </r>
  <r>
    <x v="3"/>
    <n v="1905"/>
    <x v="1"/>
    <x v="2"/>
    <x v="1"/>
    <x v="0"/>
    <n v="1128519.7300000002"/>
  </r>
  <r>
    <x v="4"/>
    <n v="1905"/>
    <x v="0"/>
    <x v="2"/>
    <x v="1"/>
    <x v="0"/>
    <n v="3545.6199999999994"/>
  </r>
  <r>
    <x v="4"/>
    <n v="1905"/>
    <x v="1"/>
    <x v="2"/>
    <x v="1"/>
    <x v="0"/>
    <n v="139574.42999999996"/>
  </r>
  <r>
    <x v="5"/>
    <n v="1905"/>
    <x v="0"/>
    <x v="2"/>
    <x v="1"/>
    <x v="0"/>
    <n v="37225.060000000005"/>
  </r>
  <r>
    <x v="5"/>
    <n v="1905"/>
    <x v="1"/>
    <x v="2"/>
    <x v="1"/>
    <x v="0"/>
    <n v="182897.06000000003"/>
  </r>
  <r>
    <x v="6"/>
    <n v="1905"/>
    <x v="0"/>
    <x v="2"/>
    <x v="1"/>
    <x v="0"/>
    <n v="16291.929999999998"/>
  </r>
  <r>
    <x v="6"/>
    <n v="1905"/>
    <x v="1"/>
    <x v="2"/>
    <x v="1"/>
    <x v="1"/>
    <n v="2228.7600000000002"/>
  </r>
  <r>
    <x v="6"/>
    <n v="1905"/>
    <x v="1"/>
    <x v="2"/>
    <x v="1"/>
    <x v="0"/>
    <n v="195312.83000000005"/>
  </r>
  <r>
    <x v="7"/>
    <n v="1905"/>
    <x v="0"/>
    <x v="2"/>
    <x v="1"/>
    <x v="0"/>
    <n v="86482.84"/>
  </r>
  <r>
    <x v="7"/>
    <n v="1905"/>
    <x v="1"/>
    <x v="2"/>
    <x v="1"/>
    <x v="0"/>
    <n v="395799.4800000001"/>
  </r>
  <r>
    <x v="8"/>
    <n v="1905"/>
    <x v="0"/>
    <x v="2"/>
    <x v="1"/>
    <x v="0"/>
    <n v="386036.24999999994"/>
  </r>
  <r>
    <x v="8"/>
    <n v="1905"/>
    <x v="1"/>
    <x v="2"/>
    <x v="1"/>
    <x v="1"/>
    <n v="3648.64"/>
  </r>
  <r>
    <x v="8"/>
    <n v="1905"/>
    <x v="1"/>
    <x v="2"/>
    <x v="1"/>
    <x v="0"/>
    <n v="235942.96000000002"/>
  </r>
  <r>
    <x v="9"/>
    <n v="1905"/>
    <x v="0"/>
    <x v="2"/>
    <x v="1"/>
    <x v="0"/>
    <n v="17284.169999999998"/>
  </r>
  <r>
    <x v="9"/>
    <n v="1905"/>
    <x v="1"/>
    <x v="2"/>
    <x v="1"/>
    <x v="0"/>
    <n v="298073.55000000016"/>
  </r>
  <r>
    <x v="10"/>
    <n v="1905"/>
    <x v="0"/>
    <x v="2"/>
    <x v="1"/>
    <x v="0"/>
    <n v="104370.87000000002"/>
  </r>
  <r>
    <x v="10"/>
    <n v="1905"/>
    <x v="1"/>
    <x v="2"/>
    <x v="1"/>
    <x v="1"/>
    <n v="4865.58"/>
  </r>
  <r>
    <x v="10"/>
    <n v="1905"/>
    <x v="1"/>
    <x v="2"/>
    <x v="1"/>
    <x v="0"/>
    <n v="251312.25000000003"/>
  </r>
  <r>
    <x v="11"/>
    <n v="1905"/>
    <x v="0"/>
    <x v="2"/>
    <x v="1"/>
    <x v="1"/>
    <n v="3113.12"/>
  </r>
  <r>
    <x v="11"/>
    <n v="1905"/>
    <x v="0"/>
    <x v="2"/>
    <x v="1"/>
    <x v="0"/>
    <n v="111549.98000000001"/>
  </r>
  <r>
    <x v="11"/>
    <n v="1905"/>
    <x v="1"/>
    <x v="2"/>
    <x v="1"/>
    <x v="1"/>
    <n v="9384.31"/>
  </r>
  <r>
    <x v="11"/>
    <n v="1905"/>
    <x v="1"/>
    <x v="2"/>
    <x v="1"/>
    <x v="0"/>
    <n v="195787.58000000007"/>
  </r>
  <r>
    <x v="0"/>
    <n v="1906"/>
    <x v="0"/>
    <x v="3"/>
    <x v="0"/>
    <x v="0"/>
    <n v="2.27"/>
  </r>
  <r>
    <x v="0"/>
    <n v="1906"/>
    <x v="0"/>
    <x v="3"/>
    <x v="0"/>
    <x v="0"/>
    <n v="0.11"/>
  </r>
  <r>
    <x v="0"/>
    <n v="1906"/>
    <x v="0"/>
    <x v="3"/>
    <x v="0"/>
    <x v="0"/>
    <n v="2.02"/>
  </r>
  <r>
    <x v="0"/>
    <n v="1906"/>
    <x v="0"/>
    <x v="3"/>
    <x v="0"/>
    <x v="0"/>
    <n v="0.11"/>
  </r>
  <r>
    <x v="0"/>
    <n v="1906"/>
    <x v="0"/>
    <x v="3"/>
    <x v="0"/>
    <x v="0"/>
    <n v="0.11"/>
  </r>
  <r>
    <x v="0"/>
    <n v="1906"/>
    <x v="0"/>
    <x v="3"/>
    <x v="0"/>
    <x v="0"/>
    <n v="4.0199999999999996"/>
  </r>
  <r>
    <x v="0"/>
    <n v="1906"/>
    <x v="0"/>
    <x v="3"/>
    <x v="0"/>
    <x v="0"/>
    <n v="0.33"/>
  </r>
  <r>
    <x v="0"/>
    <n v="1906"/>
    <x v="0"/>
    <x v="3"/>
    <x v="0"/>
    <x v="0"/>
    <n v="0.12"/>
  </r>
  <r>
    <x v="0"/>
    <n v="1906"/>
    <x v="0"/>
    <x v="3"/>
    <x v="0"/>
    <x v="0"/>
    <n v="0.11"/>
  </r>
  <r>
    <x v="0"/>
    <n v="1906"/>
    <x v="0"/>
    <x v="3"/>
    <x v="0"/>
    <x v="0"/>
    <n v="2.27"/>
  </r>
  <r>
    <x v="0"/>
    <n v="1906"/>
    <x v="0"/>
    <x v="3"/>
    <x v="0"/>
    <x v="1"/>
    <n v="0.9"/>
  </r>
  <r>
    <x v="0"/>
    <n v="1906"/>
    <x v="0"/>
    <x v="3"/>
    <x v="0"/>
    <x v="0"/>
    <n v="0.12"/>
  </r>
  <r>
    <x v="0"/>
    <n v="1906"/>
    <x v="1"/>
    <x v="3"/>
    <x v="0"/>
    <x v="0"/>
    <n v="57.85"/>
  </r>
  <r>
    <x v="0"/>
    <n v="1906"/>
    <x v="1"/>
    <x v="3"/>
    <x v="0"/>
    <x v="0"/>
    <n v="2.94"/>
  </r>
  <r>
    <x v="0"/>
    <n v="1906"/>
    <x v="1"/>
    <x v="3"/>
    <x v="0"/>
    <x v="0"/>
    <n v="0.45"/>
  </r>
  <r>
    <x v="0"/>
    <n v="1906"/>
    <x v="1"/>
    <x v="3"/>
    <x v="0"/>
    <x v="0"/>
    <n v="124.89"/>
  </r>
  <r>
    <x v="0"/>
    <n v="1906"/>
    <x v="1"/>
    <x v="3"/>
    <x v="0"/>
    <x v="0"/>
    <n v="2.15"/>
  </r>
  <r>
    <x v="0"/>
    <n v="1906"/>
    <x v="1"/>
    <x v="3"/>
    <x v="0"/>
    <x v="0"/>
    <n v="0.45"/>
  </r>
  <r>
    <x v="0"/>
    <n v="1906"/>
    <x v="1"/>
    <x v="3"/>
    <x v="0"/>
    <x v="0"/>
    <n v="0.26"/>
  </r>
  <r>
    <x v="0"/>
    <n v="1906"/>
    <x v="1"/>
    <x v="3"/>
    <x v="0"/>
    <x v="0"/>
    <n v="0.45"/>
  </r>
  <r>
    <x v="0"/>
    <n v="1906"/>
    <x v="1"/>
    <x v="3"/>
    <x v="0"/>
    <x v="0"/>
    <n v="2.16"/>
  </r>
  <r>
    <x v="0"/>
    <n v="1906"/>
    <x v="1"/>
    <x v="3"/>
    <x v="0"/>
    <x v="0"/>
    <n v="0.26"/>
  </r>
  <r>
    <x v="0"/>
    <n v="1906"/>
    <x v="1"/>
    <x v="3"/>
    <x v="0"/>
    <x v="0"/>
    <n v="0.26"/>
  </r>
  <r>
    <x v="0"/>
    <n v="1906"/>
    <x v="1"/>
    <x v="3"/>
    <x v="0"/>
    <x v="0"/>
    <n v="60.39"/>
  </r>
  <r>
    <x v="0"/>
    <n v="1906"/>
    <x v="1"/>
    <x v="3"/>
    <x v="0"/>
    <x v="0"/>
    <n v="1.64"/>
  </r>
  <r>
    <x v="0"/>
    <n v="1906"/>
    <x v="1"/>
    <x v="3"/>
    <x v="0"/>
    <x v="0"/>
    <n v="0.26"/>
  </r>
  <r>
    <x v="0"/>
    <n v="1906"/>
    <x v="1"/>
    <x v="3"/>
    <x v="0"/>
    <x v="0"/>
    <n v="0.52"/>
  </r>
  <r>
    <x v="0"/>
    <n v="1906"/>
    <x v="1"/>
    <x v="3"/>
    <x v="0"/>
    <x v="0"/>
    <n v="0.14000000000000001"/>
  </r>
  <r>
    <x v="0"/>
    <n v="1906"/>
    <x v="1"/>
    <x v="3"/>
    <x v="0"/>
    <x v="0"/>
    <n v="2.3199999999999998"/>
  </r>
  <r>
    <x v="0"/>
    <n v="1906"/>
    <x v="1"/>
    <x v="3"/>
    <x v="0"/>
    <x v="0"/>
    <n v="74.17"/>
  </r>
  <r>
    <x v="0"/>
    <n v="1906"/>
    <x v="1"/>
    <x v="3"/>
    <x v="0"/>
    <x v="0"/>
    <n v="62.48"/>
  </r>
  <r>
    <x v="0"/>
    <n v="1906"/>
    <x v="1"/>
    <x v="3"/>
    <x v="0"/>
    <x v="0"/>
    <n v="75.42"/>
  </r>
  <r>
    <x v="0"/>
    <n v="1906"/>
    <x v="1"/>
    <x v="3"/>
    <x v="0"/>
    <x v="0"/>
    <n v="-0.52"/>
  </r>
  <r>
    <x v="0"/>
    <n v="1906"/>
    <x v="1"/>
    <x v="3"/>
    <x v="0"/>
    <x v="0"/>
    <n v="65.06"/>
  </r>
  <r>
    <x v="0"/>
    <n v="1906"/>
    <x v="1"/>
    <x v="3"/>
    <x v="0"/>
    <x v="0"/>
    <n v="0.89"/>
  </r>
  <r>
    <x v="0"/>
    <n v="1906"/>
    <x v="1"/>
    <x v="3"/>
    <x v="0"/>
    <x v="0"/>
    <n v="76.290000000000006"/>
  </r>
  <r>
    <x v="0"/>
    <n v="1906"/>
    <x v="1"/>
    <x v="3"/>
    <x v="0"/>
    <x v="1"/>
    <n v="0.42"/>
  </r>
  <r>
    <x v="0"/>
    <n v="1906"/>
    <x v="1"/>
    <x v="3"/>
    <x v="0"/>
    <x v="0"/>
    <n v="59.86"/>
  </r>
  <r>
    <x v="0"/>
    <n v="1906"/>
    <x v="1"/>
    <x v="3"/>
    <x v="0"/>
    <x v="0"/>
    <n v="0.89"/>
  </r>
  <r>
    <x v="0"/>
    <n v="1906"/>
    <x v="1"/>
    <x v="3"/>
    <x v="0"/>
    <x v="0"/>
    <n v="0.89"/>
  </r>
  <r>
    <x v="0"/>
    <n v="1906"/>
    <x v="1"/>
    <x v="3"/>
    <x v="0"/>
    <x v="0"/>
    <n v="59.84"/>
  </r>
  <r>
    <x v="0"/>
    <n v="1906"/>
    <x v="1"/>
    <x v="3"/>
    <x v="0"/>
    <x v="0"/>
    <n v="0.96"/>
  </r>
  <r>
    <x v="0"/>
    <n v="1906"/>
    <x v="1"/>
    <x v="3"/>
    <x v="0"/>
    <x v="0"/>
    <n v="60.28"/>
  </r>
  <r>
    <x v="0"/>
    <n v="1906"/>
    <x v="1"/>
    <x v="3"/>
    <x v="0"/>
    <x v="0"/>
    <n v="0.91"/>
  </r>
  <r>
    <x v="0"/>
    <n v="1906"/>
    <x v="1"/>
    <x v="3"/>
    <x v="0"/>
    <x v="0"/>
    <n v="0.97"/>
  </r>
  <r>
    <x v="0"/>
    <n v="1906"/>
    <x v="1"/>
    <x v="3"/>
    <x v="0"/>
    <x v="0"/>
    <n v="2.15"/>
  </r>
  <r>
    <x v="1"/>
    <n v="1906"/>
    <x v="0"/>
    <x v="3"/>
    <x v="0"/>
    <x v="0"/>
    <n v="30.94"/>
  </r>
  <r>
    <x v="1"/>
    <n v="1906"/>
    <x v="0"/>
    <x v="3"/>
    <x v="0"/>
    <x v="0"/>
    <n v="24.27"/>
  </r>
  <r>
    <x v="1"/>
    <n v="1906"/>
    <x v="0"/>
    <x v="3"/>
    <x v="0"/>
    <x v="0"/>
    <n v="0.99"/>
  </r>
  <r>
    <x v="1"/>
    <n v="1906"/>
    <x v="0"/>
    <x v="3"/>
    <x v="0"/>
    <x v="0"/>
    <n v="52.55"/>
  </r>
  <r>
    <x v="1"/>
    <n v="1906"/>
    <x v="0"/>
    <x v="3"/>
    <x v="0"/>
    <x v="0"/>
    <n v="24.26"/>
  </r>
  <r>
    <x v="1"/>
    <n v="1906"/>
    <x v="0"/>
    <x v="3"/>
    <x v="0"/>
    <x v="0"/>
    <n v="39.65"/>
  </r>
  <r>
    <x v="1"/>
    <n v="1906"/>
    <x v="0"/>
    <x v="3"/>
    <x v="0"/>
    <x v="0"/>
    <n v="25.73"/>
  </r>
  <r>
    <x v="1"/>
    <n v="1906"/>
    <x v="0"/>
    <x v="3"/>
    <x v="0"/>
    <x v="0"/>
    <n v="39.630000000000003"/>
  </r>
  <r>
    <x v="1"/>
    <n v="1906"/>
    <x v="0"/>
    <x v="3"/>
    <x v="0"/>
    <x v="0"/>
    <n v="35.06"/>
  </r>
  <r>
    <x v="1"/>
    <n v="1906"/>
    <x v="0"/>
    <x v="3"/>
    <x v="0"/>
    <x v="0"/>
    <n v="0.99"/>
  </r>
  <r>
    <x v="1"/>
    <n v="1906"/>
    <x v="0"/>
    <x v="3"/>
    <x v="0"/>
    <x v="1"/>
    <n v="0.98"/>
  </r>
  <r>
    <x v="1"/>
    <n v="1906"/>
    <x v="0"/>
    <x v="3"/>
    <x v="0"/>
    <x v="0"/>
    <n v="2.59"/>
  </r>
  <r>
    <x v="1"/>
    <n v="1906"/>
    <x v="0"/>
    <x v="3"/>
    <x v="0"/>
    <x v="0"/>
    <n v="24.54"/>
  </r>
  <r>
    <x v="1"/>
    <n v="1906"/>
    <x v="0"/>
    <x v="3"/>
    <x v="0"/>
    <x v="0"/>
    <n v="1.97"/>
  </r>
  <r>
    <x v="1"/>
    <n v="1906"/>
    <x v="0"/>
    <x v="3"/>
    <x v="0"/>
    <x v="0"/>
    <n v="37.979999999999997"/>
  </r>
  <r>
    <x v="1"/>
    <n v="1906"/>
    <x v="0"/>
    <x v="3"/>
    <x v="0"/>
    <x v="0"/>
    <n v="2.59"/>
  </r>
  <r>
    <x v="1"/>
    <n v="1906"/>
    <x v="0"/>
    <x v="3"/>
    <x v="0"/>
    <x v="0"/>
    <n v="22.85"/>
  </r>
  <r>
    <x v="1"/>
    <n v="1906"/>
    <x v="0"/>
    <x v="3"/>
    <x v="0"/>
    <x v="0"/>
    <n v="-2.72"/>
  </r>
  <r>
    <x v="1"/>
    <n v="1906"/>
    <x v="0"/>
    <x v="3"/>
    <x v="0"/>
    <x v="0"/>
    <n v="2.59"/>
  </r>
  <r>
    <x v="1"/>
    <n v="1906"/>
    <x v="1"/>
    <x v="3"/>
    <x v="0"/>
    <x v="0"/>
    <n v="33.21"/>
  </r>
  <r>
    <x v="1"/>
    <n v="1906"/>
    <x v="1"/>
    <x v="3"/>
    <x v="0"/>
    <x v="0"/>
    <n v="0.22"/>
  </r>
  <r>
    <x v="1"/>
    <n v="1906"/>
    <x v="1"/>
    <x v="3"/>
    <x v="0"/>
    <x v="0"/>
    <n v="2.17"/>
  </r>
  <r>
    <x v="1"/>
    <n v="1906"/>
    <x v="1"/>
    <x v="3"/>
    <x v="0"/>
    <x v="0"/>
    <n v="3.08"/>
  </r>
  <r>
    <x v="1"/>
    <n v="1906"/>
    <x v="1"/>
    <x v="3"/>
    <x v="0"/>
    <x v="0"/>
    <n v="1.72"/>
  </r>
  <r>
    <x v="1"/>
    <n v="1906"/>
    <x v="1"/>
    <x v="3"/>
    <x v="0"/>
    <x v="0"/>
    <n v="0.98"/>
  </r>
  <r>
    <x v="1"/>
    <n v="1906"/>
    <x v="1"/>
    <x v="3"/>
    <x v="0"/>
    <x v="0"/>
    <n v="0.21"/>
  </r>
  <r>
    <x v="1"/>
    <n v="1906"/>
    <x v="1"/>
    <x v="3"/>
    <x v="0"/>
    <x v="0"/>
    <n v="0.16"/>
  </r>
  <r>
    <x v="1"/>
    <n v="1906"/>
    <x v="1"/>
    <x v="3"/>
    <x v="0"/>
    <x v="0"/>
    <n v="37.28"/>
  </r>
  <r>
    <x v="1"/>
    <n v="1906"/>
    <x v="1"/>
    <x v="3"/>
    <x v="0"/>
    <x v="0"/>
    <n v="28.83"/>
  </r>
  <r>
    <x v="1"/>
    <n v="1906"/>
    <x v="1"/>
    <x v="3"/>
    <x v="0"/>
    <x v="0"/>
    <n v="2.5"/>
  </r>
  <r>
    <x v="1"/>
    <n v="1906"/>
    <x v="1"/>
    <x v="3"/>
    <x v="0"/>
    <x v="0"/>
    <n v="0.99"/>
  </r>
  <r>
    <x v="1"/>
    <n v="1906"/>
    <x v="1"/>
    <x v="3"/>
    <x v="0"/>
    <x v="0"/>
    <n v="0.98"/>
  </r>
  <r>
    <x v="1"/>
    <n v="1906"/>
    <x v="1"/>
    <x v="3"/>
    <x v="0"/>
    <x v="0"/>
    <n v="41.74"/>
  </r>
  <r>
    <x v="1"/>
    <n v="1906"/>
    <x v="1"/>
    <x v="3"/>
    <x v="0"/>
    <x v="0"/>
    <n v="28.84"/>
  </r>
  <r>
    <x v="1"/>
    <n v="1906"/>
    <x v="1"/>
    <x v="3"/>
    <x v="0"/>
    <x v="0"/>
    <n v="28.54"/>
  </r>
  <r>
    <x v="1"/>
    <n v="1906"/>
    <x v="1"/>
    <x v="3"/>
    <x v="0"/>
    <x v="0"/>
    <n v="38.89"/>
  </r>
  <r>
    <x v="1"/>
    <n v="1906"/>
    <x v="1"/>
    <x v="3"/>
    <x v="0"/>
    <x v="0"/>
    <n v="34.869999999999997"/>
  </r>
  <r>
    <x v="1"/>
    <n v="1906"/>
    <x v="1"/>
    <x v="3"/>
    <x v="0"/>
    <x v="0"/>
    <n v="35.75"/>
  </r>
  <r>
    <x v="1"/>
    <n v="1906"/>
    <x v="1"/>
    <x v="3"/>
    <x v="0"/>
    <x v="0"/>
    <n v="41.11"/>
  </r>
  <r>
    <x v="1"/>
    <n v="1906"/>
    <x v="1"/>
    <x v="3"/>
    <x v="0"/>
    <x v="0"/>
    <n v="-35.53"/>
  </r>
  <r>
    <x v="1"/>
    <n v="1906"/>
    <x v="1"/>
    <x v="3"/>
    <x v="0"/>
    <x v="0"/>
    <n v="1.23"/>
  </r>
  <r>
    <x v="1"/>
    <n v="1906"/>
    <x v="1"/>
    <x v="3"/>
    <x v="0"/>
    <x v="1"/>
    <n v="0.33"/>
  </r>
  <r>
    <x v="1"/>
    <n v="1906"/>
    <x v="1"/>
    <x v="3"/>
    <x v="0"/>
    <x v="0"/>
    <n v="53.01"/>
  </r>
  <r>
    <x v="1"/>
    <n v="1906"/>
    <x v="1"/>
    <x v="3"/>
    <x v="0"/>
    <x v="0"/>
    <n v="0.98"/>
  </r>
  <r>
    <x v="2"/>
    <n v="1906"/>
    <x v="0"/>
    <x v="3"/>
    <x v="0"/>
    <x v="0"/>
    <n v="2.57"/>
  </r>
  <r>
    <x v="2"/>
    <n v="1906"/>
    <x v="0"/>
    <x v="3"/>
    <x v="0"/>
    <x v="0"/>
    <n v="41.21"/>
  </r>
  <r>
    <x v="2"/>
    <n v="1906"/>
    <x v="0"/>
    <x v="3"/>
    <x v="0"/>
    <x v="0"/>
    <n v="34.99"/>
  </r>
  <r>
    <x v="2"/>
    <n v="1906"/>
    <x v="0"/>
    <x v="3"/>
    <x v="0"/>
    <x v="0"/>
    <n v="8.7799999999999994"/>
  </r>
  <r>
    <x v="2"/>
    <n v="1906"/>
    <x v="0"/>
    <x v="3"/>
    <x v="0"/>
    <x v="0"/>
    <n v="-9.52"/>
  </r>
  <r>
    <x v="2"/>
    <n v="1906"/>
    <x v="0"/>
    <x v="3"/>
    <x v="0"/>
    <x v="0"/>
    <n v="1.17"/>
  </r>
  <r>
    <x v="2"/>
    <n v="1906"/>
    <x v="0"/>
    <x v="3"/>
    <x v="0"/>
    <x v="0"/>
    <n v="32.119999999999997"/>
  </r>
  <r>
    <x v="2"/>
    <n v="1906"/>
    <x v="0"/>
    <x v="3"/>
    <x v="0"/>
    <x v="0"/>
    <n v="26.96"/>
  </r>
  <r>
    <x v="2"/>
    <n v="1906"/>
    <x v="0"/>
    <x v="3"/>
    <x v="0"/>
    <x v="0"/>
    <n v="-0.01"/>
  </r>
  <r>
    <x v="2"/>
    <n v="1906"/>
    <x v="0"/>
    <x v="3"/>
    <x v="0"/>
    <x v="0"/>
    <n v="62.91"/>
  </r>
  <r>
    <x v="2"/>
    <n v="1906"/>
    <x v="0"/>
    <x v="3"/>
    <x v="0"/>
    <x v="0"/>
    <n v="50.04"/>
  </r>
  <r>
    <x v="2"/>
    <n v="1906"/>
    <x v="0"/>
    <x v="3"/>
    <x v="0"/>
    <x v="0"/>
    <n v="0.46"/>
  </r>
  <r>
    <x v="2"/>
    <n v="1906"/>
    <x v="0"/>
    <x v="3"/>
    <x v="0"/>
    <x v="0"/>
    <n v="6.56"/>
  </r>
  <r>
    <x v="2"/>
    <n v="1906"/>
    <x v="0"/>
    <x v="3"/>
    <x v="0"/>
    <x v="0"/>
    <n v="57.79"/>
  </r>
  <r>
    <x v="2"/>
    <n v="1906"/>
    <x v="0"/>
    <x v="3"/>
    <x v="0"/>
    <x v="0"/>
    <n v="-8.9"/>
  </r>
  <r>
    <x v="2"/>
    <n v="1906"/>
    <x v="0"/>
    <x v="3"/>
    <x v="0"/>
    <x v="0"/>
    <n v="36.29"/>
  </r>
  <r>
    <x v="2"/>
    <n v="1906"/>
    <x v="0"/>
    <x v="3"/>
    <x v="0"/>
    <x v="0"/>
    <n v="58.47"/>
  </r>
  <r>
    <x v="2"/>
    <n v="1906"/>
    <x v="0"/>
    <x v="3"/>
    <x v="0"/>
    <x v="0"/>
    <n v="0.18"/>
  </r>
  <r>
    <x v="2"/>
    <n v="1906"/>
    <x v="0"/>
    <x v="3"/>
    <x v="0"/>
    <x v="0"/>
    <n v="38.880000000000003"/>
  </r>
  <r>
    <x v="2"/>
    <n v="1906"/>
    <x v="0"/>
    <x v="3"/>
    <x v="0"/>
    <x v="0"/>
    <n v="0.46"/>
  </r>
  <r>
    <x v="2"/>
    <n v="1906"/>
    <x v="0"/>
    <x v="3"/>
    <x v="0"/>
    <x v="0"/>
    <n v="0.35"/>
  </r>
  <r>
    <x v="2"/>
    <n v="1906"/>
    <x v="0"/>
    <x v="3"/>
    <x v="0"/>
    <x v="0"/>
    <n v="0.74"/>
  </r>
  <r>
    <x v="2"/>
    <n v="1906"/>
    <x v="0"/>
    <x v="3"/>
    <x v="0"/>
    <x v="0"/>
    <n v="57.06"/>
  </r>
  <r>
    <x v="2"/>
    <n v="1906"/>
    <x v="1"/>
    <x v="3"/>
    <x v="0"/>
    <x v="0"/>
    <n v="45.71"/>
  </r>
  <r>
    <x v="2"/>
    <n v="1906"/>
    <x v="1"/>
    <x v="3"/>
    <x v="0"/>
    <x v="0"/>
    <n v="4.4800000000000004"/>
  </r>
  <r>
    <x v="2"/>
    <n v="1906"/>
    <x v="1"/>
    <x v="3"/>
    <x v="0"/>
    <x v="0"/>
    <n v="-17.77"/>
  </r>
  <r>
    <x v="2"/>
    <n v="1906"/>
    <x v="1"/>
    <x v="3"/>
    <x v="0"/>
    <x v="0"/>
    <n v="82.57"/>
  </r>
  <r>
    <x v="2"/>
    <n v="1906"/>
    <x v="1"/>
    <x v="3"/>
    <x v="0"/>
    <x v="0"/>
    <n v="4.4800000000000004"/>
  </r>
  <r>
    <x v="2"/>
    <n v="1906"/>
    <x v="1"/>
    <x v="3"/>
    <x v="0"/>
    <x v="0"/>
    <n v="11.81"/>
  </r>
  <r>
    <x v="2"/>
    <n v="1906"/>
    <x v="1"/>
    <x v="3"/>
    <x v="0"/>
    <x v="0"/>
    <n v="4.38"/>
  </r>
  <r>
    <x v="2"/>
    <n v="1906"/>
    <x v="1"/>
    <x v="3"/>
    <x v="0"/>
    <x v="0"/>
    <n v="43.14"/>
  </r>
  <r>
    <x v="2"/>
    <n v="1906"/>
    <x v="1"/>
    <x v="3"/>
    <x v="0"/>
    <x v="0"/>
    <n v="21.11"/>
  </r>
  <r>
    <x v="2"/>
    <n v="1906"/>
    <x v="1"/>
    <x v="3"/>
    <x v="0"/>
    <x v="0"/>
    <n v="48.45"/>
  </r>
  <r>
    <x v="2"/>
    <n v="1906"/>
    <x v="1"/>
    <x v="3"/>
    <x v="0"/>
    <x v="0"/>
    <n v="101.23"/>
  </r>
  <r>
    <x v="2"/>
    <n v="1906"/>
    <x v="1"/>
    <x v="3"/>
    <x v="0"/>
    <x v="0"/>
    <n v="52.84"/>
  </r>
  <r>
    <x v="2"/>
    <n v="1906"/>
    <x v="1"/>
    <x v="3"/>
    <x v="0"/>
    <x v="0"/>
    <n v="0.94"/>
  </r>
  <r>
    <x v="2"/>
    <n v="1906"/>
    <x v="1"/>
    <x v="3"/>
    <x v="0"/>
    <x v="0"/>
    <n v="14.98"/>
  </r>
  <r>
    <x v="2"/>
    <n v="1906"/>
    <x v="1"/>
    <x v="3"/>
    <x v="0"/>
    <x v="0"/>
    <n v="15.34"/>
  </r>
  <r>
    <x v="2"/>
    <n v="1906"/>
    <x v="1"/>
    <x v="3"/>
    <x v="0"/>
    <x v="0"/>
    <n v="4.4800000000000004"/>
  </r>
  <r>
    <x v="2"/>
    <n v="1906"/>
    <x v="1"/>
    <x v="3"/>
    <x v="0"/>
    <x v="0"/>
    <n v="32.83"/>
  </r>
  <r>
    <x v="2"/>
    <n v="1906"/>
    <x v="1"/>
    <x v="3"/>
    <x v="0"/>
    <x v="0"/>
    <n v="10.95"/>
  </r>
  <r>
    <x v="2"/>
    <n v="1906"/>
    <x v="1"/>
    <x v="3"/>
    <x v="0"/>
    <x v="0"/>
    <n v="0.02"/>
  </r>
  <r>
    <x v="2"/>
    <n v="1906"/>
    <x v="1"/>
    <x v="3"/>
    <x v="0"/>
    <x v="0"/>
    <n v="17.399999999999999"/>
  </r>
  <r>
    <x v="2"/>
    <n v="1906"/>
    <x v="1"/>
    <x v="3"/>
    <x v="0"/>
    <x v="0"/>
    <n v="0.94"/>
  </r>
  <r>
    <x v="2"/>
    <n v="1906"/>
    <x v="1"/>
    <x v="3"/>
    <x v="0"/>
    <x v="0"/>
    <n v="65.73"/>
  </r>
  <r>
    <x v="2"/>
    <n v="1906"/>
    <x v="1"/>
    <x v="3"/>
    <x v="0"/>
    <x v="0"/>
    <n v="4.38"/>
  </r>
  <r>
    <x v="2"/>
    <n v="1906"/>
    <x v="1"/>
    <x v="3"/>
    <x v="0"/>
    <x v="0"/>
    <n v="4.38"/>
  </r>
  <r>
    <x v="2"/>
    <n v="1906"/>
    <x v="1"/>
    <x v="3"/>
    <x v="0"/>
    <x v="0"/>
    <n v="51.04"/>
  </r>
  <r>
    <x v="2"/>
    <n v="1906"/>
    <x v="1"/>
    <x v="3"/>
    <x v="0"/>
    <x v="0"/>
    <n v="1.96"/>
  </r>
  <r>
    <x v="2"/>
    <n v="1906"/>
    <x v="1"/>
    <x v="3"/>
    <x v="0"/>
    <x v="0"/>
    <n v="149.32"/>
  </r>
  <r>
    <x v="2"/>
    <n v="1906"/>
    <x v="1"/>
    <x v="3"/>
    <x v="0"/>
    <x v="0"/>
    <n v="4.38"/>
  </r>
  <r>
    <x v="2"/>
    <n v="1906"/>
    <x v="1"/>
    <x v="3"/>
    <x v="0"/>
    <x v="0"/>
    <n v="8.76"/>
  </r>
  <r>
    <x v="2"/>
    <n v="1906"/>
    <x v="1"/>
    <x v="3"/>
    <x v="0"/>
    <x v="0"/>
    <n v="3.58"/>
  </r>
  <r>
    <x v="2"/>
    <n v="1906"/>
    <x v="1"/>
    <x v="3"/>
    <x v="0"/>
    <x v="0"/>
    <n v="1.82"/>
  </r>
  <r>
    <x v="2"/>
    <n v="1906"/>
    <x v="1"/>
    <x v="3"/>
    <x v="0"/>
    <x v="0"/>
    <n v="-8.65"/>
  </r>
  <r>
    <x v="2"/>
    <n v="1906"/>
    <x v="1"/>
    <x v="3"/>
    <x v="0"/>
    <x v="0"/>
    <n v="-57.98"/>
  </r>
  <r>
    <x v="2"/>
    <n v="1906"/>
    <x v="1"/>
    <x v="3"/>
    <x v="0"/>
    <x v="0"/>
    <n v="4.38"/>
  </r>
  <r>
    <x v="2"/>
    <n v="1906"/>
    <x v="1"/>
    <x v="3"/>
    <x v="0"/>
    <x v="0"/>
    <n v="12.48"/>
  </r>
  <r>
    <x v="2"/>
    <n v="1906"/>
    <x v="1"/>
    <x v="3"/>
    <x v="0"/>
    <x v="0"/>
    <n v="15.63"/>
  </r>
  <r>
    <x v="2"/>
    <n v="1906"/>
    <x v="1"/>
    <x v="3"/>
    <x v="0"/>
    <x v="0"/>
    <n v="63"/>
  </r>
  <r>
    <x v="2"/>
    <n v="1906"/>
    <x v="1"/>
    <x v="3"/>
    <x v="0"/>
    <x v="0"/>
    <n v="60.1"/>
  </r>
  <r>
    <x v="2"/>
    <n v="1906"/>
    <x v="1"/>
    <x v="3"/>
    <x v="0"/>
    <x v="0"/>
    <n v="3.58"/>
  </r>
  <r>
    <x v="2"/>
    <n v="1906"/>
    <x v="1"/>
    <x v="3"/>
    <x v="0"/>
    <x v="0"/>
    <n v="-0.94"/>
  </r>
  <r>
    <x v="3"/>
    <n v="1906"/>
    <x v="0"/>
    <x v="3"/>
    <x v="0"/>
    <x v="0"/>
    <n v="4.04"/>
  </r>
  <r>
    <x v="3"/>
    <n v="1906"/>
    <x v="0"/>
    <x v="3"/>
    <x v="0"/>
    <x v="0"/>
    <n v="2.25"/>
  </r>
  <r>
    <x v="3"/>
    <n v="1906"/>
    <x v="0"/>
    <x v="3"/>
    <x v="0"/>
    <x v="0"/>
    <n v="0.53"/>
  </r>
  <r>
    <x v="3"/>
    <n v="1906"/>
    <x v="0"/>
    <x v="3"/>
    <x v="0"/>
    <x v="0"/>
    <n v="5.79"/>
  </r>
  <r>
    <x v="3"/>
    <n v="1906"/>
    <x v="0"/>
    <x v="3"/>
    <x v="0"/>
    <x v="0"/>
    <n v="13.43"/>
  </r>
  <r>
    <x v="3"/>
    <n v="1906"/>
    <x v="0"/>
    <x v="3"/>
    <x v="0"/>
    <x v="0"/>
    <n v="10.050000000000001"/>
  </r>
  <r>
    <x v="3"/>
    <n v="1906"/>
    <x v="0"/>
    <x v="3"/>
    <x v="0"/>
    <x v="0"/>
    <n v="24.14"/>
  </r>
  <r>
    <x v="3"/>
    <n v="1906"/>
    <x v="0"/>
    <x v="3"/>
    <x v="0"/>
    <x v="0"/>
    <n v="15.87"/>
  </r>
  <r>
    <x v="3"/>
    <n v="1906"/>
    <x v="0"/>
    <x v="3"/>
    <x v="0"/>
    <x v="0"/>
    <n v="4.04"/>
  </r>
  <r>
    <x v="3"/>
    <n v="1906"/>
    <x v="0"/>
    <x v="3"/>
    <x v="0"/>
    <x v="0"/>
    <n v="0.23"/>
  </r>
  <r>
    <x v="3"/>
    <n v="1906"/>
    <x v="0"/>
    <x v="3"/>
    <x v="0"/>
    <x v="0"/>
    <n v="5.98"/>
  </r>
  <r>
    <x v="3"/>
    <n v="1906"/>
    <x v="0"/>
    <x v="3"/>
    <x v="0"/>
    <x v="0"/>
    <n v="8.3699999999999992"/>
  </r>
  <r>
    <x v="3"/>
    <n v="1906"/>
    <x v="0"/>
    <x v="3"/>
    <x v="0"/>
    <x v="0"/>
    <n v="3.86"/>
  </r>
  <r>
    <x v="3"/>
    <n v="1906"/>
    <x v="0"/>
    <x v="3"/>
    <x v="0"/>
    <x v="0"/>
    <n v="17.07"/>
  </r>
  <r>
    <x v="3"/>
    <n v="1906"/>
    <x v="0"/>
    <x v="3"/>
    <x v="0"/>
    <x v="0"/>
    <n v="8.31"/>
  </r>
  <r>
    <x v="3"/>
    <n v="1906"/>
    <x v="0"/>
    <x v="3"/>
    <x v="0"/>
    <x v="0"/>
    <n v="3.93"/>
  </r>
  <r>
    <x v="3"/>
    <n v="1906"/>
    <x v="0"/>
    <x v="3"/>
    <x v="0"/>
    <x v="0"/>
    <n v="5.34"/>
  </r>
  <r>
    <x v="3"/>
    <n v="1906"/>
    <x v="0"/>
    <x v="3"/>
    <x v="0"/>
    <x v="0"/>
    <n v="4.04"/>
  </r>
  <r>
    <x v="3"/>
    <n v="1906"/>
    <x v="0"/>
    <x v="3"/>
    <x v="0"/>
    <x v="0"/>
    <n v="-6.22"/>
  </r>
  <r>
    <x v="3"/>
    <n v="1906"/>
    <x v="0"/>
    <x v="3"/>
    <x v="0"/>
    <x v="0"/>
    <n v="8.3699999999999992"/>
  </r>
  <r>
    <x v="3"/>
    <n v="1906"/>
    <x v="1"/>
    <x v="3"/>
    <x v="0"/>
    <x v="0"/>
    <n v="10.07"/>
  </r>
  <r>
    <x v="3"/>
    <n v="1906"/>
    <x v="1"/>
    <x v="3"/>
    <x v="0"/>
    <x v="0"/>
    <n v="133.97999999999999"/>
  </r>
  <r>
    <x v="3"/>
    <n v="1906"/>
    <x v="1"/>
    <x v="3"/>
    <x v="0"/>
    <x v="0"/>
    <n v="12.3"/>
  </r>
  <r>
    <x v="3"/>
    <n v="1906"/>
    <x v="1"/>
    <x v="3"/>
    <x v="0"/>
    <x v="0"/>
    <n v="11.56"/>
  </r>
  <r>
    <x v="3"/>
    <n v="1906"/>
    <x v="1"/>
    <x v="3"/>
    <x v="0"/>
    <x v="0"/>
    <n v="10.98"/>
  </r>
  <r>
    <x v="3"/>
    <n v="1906"/>
    <x v="1"/>
    <x v="3"/>
    <x v="0"/>
    <x v="0"/>
    <n v="8.75"/>
  </r>
  <r>
    <x v="3"/>
    <n v="1906"/>
    <x v="1"/>
    <x v="3"/>
    <x v="0"/>
    <x v="0"/>
    <n v="288.27"/>
  </r>
  <r>
    <x v="3"/>
    <n v="1906"/>
    <x v="1"/>
    <x v="3"/>
    <x v="0"/>
    <x v="0"/>
    <n v="4.29"/>
  </r>
  <r>
    <x v="3"/>
    <n v="1906"/>
    <x v="1"/>
    <x v="3"/>
    <x v="0"/>
    <x v="0"/>
    <n v="11.48"/>
  </r>
  <r>
    <x v="3"/>
    <n v="1906"/>
    <x v="1"/>
    <x v="3"/>
    <x v="0"/>
    <x v="0"/>
    <n v="11.19"/>
  </r>
  <r>
    <x v="3"/>
    <n v="1906"/>
    <x v="1"/>
    <x v="3"/>
    <x v="0"/>
    <x v="0"/>
    <n v="10.85"/>
  </r>
  <r>
    <x v="3"/>
    <n v="1906"/>
    <x v="1"/>
    <x v="3"/>
    <x v="0"/>
    <x v="0"/>
    <n v="8.75"/>
  </r>
  <r>
    <x v="3"/>
    <n v="1906"/>
    <x v="1"/>
    <x v="3"/>
    <x v="0"/>
    <x v="0"/>
    <n v="138.97"/>
  </r>
  <r>
    <x v="3"/>
    <n v="1906"/>
    <x v="1"/>
    <x v="3"/>
    <x v="0"/>
    <x v="0"/>
    <n v="140.69999999999999"/>
  </r>
  <r>
    <x v="3"/>
    <n v="1906"/>
    <x v="1"/>
    <x v="3"/>
    <x v="0"/>
    <x v="0"/>
    <n v="8.75"/>
  </r>
  <r>
    <x v="3"/>
    <n v="1906"/>
    <x v="1"/>
    <x v="3"/>
    <x v="0"/>
    <x v="0"/>
    <n v="141.36000000000001"/>
  </r>
  <r>
    <x v="3"/>
    <n v="1906"/>
    <x v="1"/>
    <x v="3"/>
    <x v="0"/>
    <x v="0"/>
    <n v="143.22999999999999"/>
  </r>
  <r>
    <x v="3"/>
    <n v="1906"/>
    <x v="1"/>
    <x v="3"/>
    <x v="0"/>
    <x v="0"/>
    <n v="165.18"/>
  </r>
  <r>
    <x v="3"/>
    <n v="1906"/>
    <x v="1"/>
    <x v="3"/>
    <x v="0"/>
    <x v="0"/>
    <n v="11.48"/>
  </r>
  <r>
    <x v="3"/>
    <n v="1906"/>
    <x v="1"/>
    <x v="3"/>
    <x v="0"/>
    <x v="0"/>
    <n v="12.06"/>
  </r>
  <r>
    <x v="3"/>
    <n v="1906"/>
    <x v="1"/>
    <x v="3"/>
    <x v="0"/>
    <x v="0"/>
    <n v="168.64"/>
  </r>
  <r>
    <x v="3"/>
    <n v="1906"/>
    <x v="1"/>
    <x v="3"/>
    <x v="0"/>
    <x v="0"/>
    <n v="12.31"/>
  </r>
  <r>
    <x v="3"/>
    <n v="1906"/>
    <x v="1"/>
    <x v="3"/>
    <x v="0"/>
    <x v="0"/>
    <n v="136.75"/>
  </r>
  <r>
    <x v="3"/>
    <n v="1906"/>
    <x v="1"/>
    <x v="3"/>
    <x v="0"/>
    <x v="0"/>
    <n v="11.6"/>
  </r>
  <r>
    <x v="3"/>
    <n v="1906"/>
    <x v="1"/>
    <x v="3"/>
    <x v="0"/>
    <x v="0"/>
    <n v="24.06"/>
  </r>
  <r>
    <x v="3"/>
    <n v="1906"/>
    <x v="1"/>
    <x v="3"/>
    <x v="0"/>
    <x v="0"/>
    <n v="12.33"/>
  </r>
  <r>
    <x v="3"/>
    <n v="1906"/>
    <x v="1"/>
    <x v="3"/>
    <x v="0"/>
    <x v="0"/>
    <n v="8.75"/>
  </r>
  <r>
    <x v="3"/>
    <n v="1906"/>
    <x v="1"/>
    <x v="3"/>
    <x v="0"/>
    <x v="0"/>
    <n v="139.87"/>
  </r>
  <r>
    <x v="3"/>
    <n v="1906"/>
    <x v="1"/>
    <x v="3"/>
    <x v="0"/>
    <x v="0"/>
    <n v="11.56"/>
  </r>
  <r>
    <x v="3"/>
    <n v="1906"/>
    <x v="1"/>
    <x v="3"/>
    <x v="0"/>
    <x v="0"/>
    <n v="23.2"/>
  </r>
  <r>
    <x v="3"/>
    <n v="1906"/>
    <x v="1"/>
    <x v="3"/>
    <x v="0"/>
    <x v="0"/>
    <n v="10.07"/>
  </r>
  <r>
    <x v="3"/>
    <n v="1906"/>
    <x v="1"/>
    <x v="3"/>
    <x v="0"/>
    <x v="0"/>
    <n v="170.43"/>
  </r>
  <r>
    <x v="3"/>
    <n v="1906"/>
    <x v="1"/>
    <x v="3"/>
    <x v="0"/>
    <x v="0"/>
    <n v="10.07"/>
  </r>
  <r>
    <x v="4"/>
    <n v="1906"/>
    <x v="0"/>
    <x v="3"/>
    <x v="0"/>
    <x v="0"/>
    <n v="3.94"/>
  </r>
  <r>
    <x v="4"/>
    <n v="1906"/>
    <x v="0"/>
    <x v="3"/>
    <x v="0"/>
    <x v="0"/>
    <n v="0.61"/>
  </r>
  <r>
    <x v="4"/>
    <n v="1906"/>
    <x v="0"/>
    <x v="3"/>
    <x v="0"/>
    <x v="0"/>
    <n v="-1.97"/>
  </r>
  <r>
    <x v="4"/>
    <n v="1906"/>
    <x v="1"/>
    <x v="3"/>
    <x v="0"/>
    <x v="0"/>
    <n v="24.68"/>
  </r>
  <r>
    <x v="4"/>
    <n v="1906"/>
    <x v="1"/>
    <x v="3"/>
    <x v="0"/>
    <x v="0"/>
    <n v="26.74"/>
  </r>
  <r>
    <x v="4"/>
    <n v="1906"/>
    <x v="1"/>
    <x v="3"/>
    <x v="0"/>
    <x v="0"/>
    <n v="23.66"/>
  </r>
  <r>
    <x v="4"/>
    <n v="1906"/>
    <x v="1"/>
    <x v="3"/>
    <x v="0"/>
    <x v="0"/>
    <n v="26.74"/>
  </r>
  <r>
    <x v="4"/>
    <n v="1906"/>
    <x v="1"/>
    <x v="3"/>
    <x v="0"/>
    <x v="0"/>
    <n v="26.74"/>
  </r>
  <r>
    <x v="4"/>
    <n v="1906"/>
    <x v="1"/>
    <x v="3"/>
    <x v="0"/>
    <x v="0"/>
    <n v="23.28"/>
  </r>
  <r>
    <x v="4"/>
    <n v="1906"/>
    <x v="1"/>
    <x v="3"/>
    <x v="0"/>
    <x v="0"/>
    <n v="24.28"/>
  </r>
  <r>
    <x v="4"/>
    <n v="1906"/>
    <x v="1"/>
    <x v="3"/>
    <x v="0"/>
    <x v="0"/>
    <n v="38.11"/>
  </r>
  <r>
    <x v="4"/>
    <n v="1906"/>
    <x v="1"/>
    <x v="3"/>
    <x v="0"/>
    <x v="0"/>
    <n v="24.68"/>
  </r>
  <r>
    <x v="4"/>
    <n v="1906"/>
    <x v="1"/>
    <x v="3"/>
    <x v="0"/>
    <x v="0"/>
    <n v="47.61"/>
  </r>
  <r>
    <x v="4"/>
    <n v="1906"/>
    <x v="1"/>
    <x v="3"/>
    <x v="0"/>
    <x v="0"/>
    <n v="23.29"/>
  </r>
  <r>
    <x v="5"/>
    <n v="1906"/>
    <x v="0"/>
    <x v="3"/>
    <x v="0"/>
    <x v="0"/>
    <n v="2.75"/>
  </r>
  <r>
    <x v="5"/>
    <n v="1906"/>
    <x v="0"/>
    <x v="3"/>
    <x v="0"/>
    <x v="0"/>
    <n v="2.74"/>
  </r>
  <r>
    <x v="5"/>
    <n v="1906"/>
    <x v="0"/>
    <x v="3"/>
    <x v="0"/>
    <x v="0"/>
    <n v="2.37"/>
  </r>
  <r>
    <x v="5"/>
    <n v="1906"/>
    <x v="0"/>
    <x v="3"/>
    <x v="0"/>
    <x v="0"/>
    <n v="3.28"/>
  </r>
  <r>
    <x v="5"/>
    <n v="1906"/>
    <x v="0"/>
    <x v="3"/>
    <x v="0"/>
    <x v="0"/>
    <n v="-2.0099999999999998"/>
  </r>
  <r>
    <x v="5"/>
    <n v="1906"/>
    <x v="0"/>
    <x v="3"/>
    <x v="0"/>
    <x v="0"/>
    <n v="2.29"/>
  </r>
  <r>
    <x v="5"/>
    <n v="1906"/>
    <x v="0"/>
    <x v="3"/>
    <x v="0"/>
    <x v="0"/>
    <n v="3.08"/>
  </r>
  <r>
    <x v="5"/>
    <n v="1906"/>
    <x v="0"/>
    <x v="3"/>
    <x v="0"/>
    <x v="0"/>
    <n v="1.54"/>
  </r>
  <r>
    <x v="5"/>
    <n v="1906"/>
    <x v="0"/>
    <x v="3"/>
    <x v="0"/>
    <x v="0"/>
    <n v="2.74"/>
  </r>
  <r>
    <x v="5"/>
    <n v="1906"/>
    <x v="0"/>
    <x v="3"/>
    <x v="0"/>
    <x v="0"/>
    <n v="0.63"/>
  </r>
  <r>
    <x v="5"/>
    <n v="1906"/>
    <x v="1"/>
    <x v="3"/>
    <x v="0"/>
    <x v="0"/>
    <n v="27.49"/>
  </r>
  <r>
    <x v="5"/>
    <n v="1906"/>
    <x v="1"/>
    <x v="3"/>
    <x v="0"/>
    <x v="0"/>
    <n v="22.47"/>
  </r>
  <r>
    <x v="5"/>
    <n v="1906"/>
    <x v="1"/>
    <x v="3"/>
    <x v="0"/>
    <x v="0"/>
    <n v="65.94"/>
  </r>
  <r>
    <x v="5"/>
    <n v="1906"/>
    <x v="1"/>
    <x v="3"/>
    <x v="0"/>
    <x v="0"/>
    <n v="13.4"/>
  </r>
  <r>
    <x v="5"/>
    <n v="1906"/>
    <x v="1"/>
    <x v="3"/>
    <x v="0"/>
    <x v="0"/>
    <n v="13.41"/>
  </r>
  <r>
    <x v="5"/>
    <n v="1906"/>
    <x v="1"/>
    <x v="3"/>
    <x v="0"/>
    <x v="0"/>
    <n v="19.77"/>
  </r>
  <r>
    <x v="5"/>
    <n v="1906"/>
    <x v="1"/>
    <x v="3"/>
    <x v="0"/>
    <x v="0"/>
    <n v="28.53"/>
  </r>
  <r>
    <x v="5"/>
    <n v="1906"/>
    <x v="1"/>
    <x v="3"/>
    <x v="0"/>
    <x v="0"/>
    <n v="17.100000000000001"/>
  </r>
  <r>
    <x v="5"/>
    <n v="1906"/>
    <x v="1"/>
    <x v="3"/>
    <x v="0"/>
    <x v="0"/>
    <n v="45.97"/>
  </r>
  <r>
    <x v="5"/>
    <n v="1906"/>
    <x v="1"/>
    <x v="3"/>
    <x v="0"/>
    <x v="0"/>
    <n v="65.19"/>
  </r>
  <r>
    <x v="5"/>
    <n v="1906"/>
    <x v="1"/>
    <x v="3"/>
    <x v="0"/>
    <x v="0"/>
    <n v="30.18"/>
  </r>
  <r>
    <x v="5"/>
    <n v="1906"/>
    <x v="1"/>
    <x v="3"/>
    <x v="0"/>
    <x v="0"/>
    <n v="0.18"/>
  </r>
  <r>
    <x v="5"/>
    <n v="1906"/>
    <x v="1"/>
    <x v="3"/>
    <x v="0"/>
    <x v="0"/>
    <n v="17.510000000000002"/>
  </r>
  <r>
    <x v="5"/>
    <n v="1906"/>
    <x v="1"/>
    <x v="3"/>
    <x v="0"/>
    <x v="0"/>
    <n v="13.41"/>
  </r>
  <r>
    <x v="5"/>
    <n v="1906"/>
    <x v="1"/>
    <x v="3"/>
    <x v="0"/>
    <x v="0"/>
    <n v="20.98"/>
  </r>
  <r>
    <x v="5"/>
    <n v="1906"/>
    <x v="1"/>
    <x v="3"/>
    <x v="0"/>
    <x v="0"/>
    <n v="25.6"/>
  </r>
  <r>
    <x v="5"/>
    <n v="1906"/>
    <x v="1"/>
    <x v="3"/>
    <x v="0"/>
    <x v="0"/>
    <n v="13.41"/>
  </r>
  <r>
    <x v="5"/>
    <n v="1906"/>
    <x v="1"/>
    <x v="3"/>
    <x v="0"/>
    <x v="0"/>
    <n v="54.2"/>
  </r>
  <r>
    <x v="5"/>
    <n v="1906"/>
    <x v="1"/>
    <x v="3"/>
    <x v="0"/>
    <x v="0"/>
    <n v="37.47"/>
  </r>
  <r>
    <x v="5"/>
    <n v="1906"/>
    <x v="1"/>
    <x v="3"/>
    <x v="0"/>
    <x v="0"/>
    <n v="0.79"/>
  </r>
  <r>
    <x v="5"/>
    <n v="1906"/>
    <x v="1"/>
    <x v="3"/>
    <x v="0"/>
    <x v="0"/>
    <n v="17"/>
  </r>
  <r>
    <x v="5"/>
    <n v="1906"/>
    <x v="1"/>
    <x v="3"/>
    <x v="0"/>
    <x v="0"/>
    <n v="31.35"/>
  </r>
  <r>
    <x v="5"/>
    <n v="1906"/>
    <x v="1"/>
    <x v="3"/>
    <x v="0"/>
    <x v="0"/>
    <n v="13.76"/>
  </r>
  <r>
    <x v="5"/>
    <n v="1906"/>
    <x v="1"/>
    <x v="3"/>
    <x v="0"/>
    <x v="0"/>
    <n v="0.33"/>
  </r>
  <r>
    <x v="5"/>
    <n v="1906"/>
    <x v="1"/>
    <x v="3"/>
    <x v="0"/>
    <x v="0"/>
    <n v="26.82"/>
  </r>
  <r>
    <x v="6"/>
    <n v="1906"/>
    <x v="0"/>
    <x v="3"/>
    <x v="0"/>
    <x v="0"/>
    <n v="1.1599999999999999"/>
  </r>
  <r>
    <x v="6"/>
    <n v="1906"/>
    <x v="0"/>
    <x v="3"/>
    <x v="0"/>
    <x v="0"/>
    <n v="0.37"/>
  </r>
  <r>
    <x v="6"/>
    <n v="1906"/>
    <x v="0"/>
    <x v="3"/>
    <x v="0"/>
    <x v="0"/>
    <n v="3.1"/>
  </r>
  <r>
    <x v="6"/>
    <n v="1906"/>
    <x v="0"/>
    <x v="3"/>
    <x v="0"/>
    <x v="0"/>
    <n v="0.13"/>
  </r>
  <r>
    <x v="6"/>
    <n v="1906"/>
    <x v="0"/>
    <x v="3"/>
    <x v="0"/>
    <x v="0"/>
    <n v="2.27"/>
  </r>
  <r>
    <x v="6"/>
    <n v="1906"/>
    <x v="0"/>
    <x v="3"/>
    <x v="0"/>
    <x v="0"/>
    <n v="3.1"/>
  </r>
  <r>
    <x v="6"/>
    <n v="1906"/>
    <x v="0"/>
    <x v="3"/>
    <x v="0"/>
    <x v="0"/>
    <n v="0.14000000000000001"/>
  </r>
  <r>
    <x v="6"/>
    <n v="1906"/>
    <x v="0"/>
    <x v="3"/>
    <x v="0"/>
    <x v="0"/>
    <n v="0.33"/>
  </r>
  <r>
    <x v="6"/>
    <n v="1906"/>
    <x v="0"/>
    <x v="3"/>
    <x v="0"/>
    <x v="0"/>
    <n v="0.39"/>
  </r>
  <r>
    <x v="6"/>
    <n v="1906"/>
    <x v="0"/>
    <x v="3"/>
    <x v="0"/>
    <x v="0"/>
    <n v="-0.02"/>
  </r>
  <r>
    <x v="6"/>
    <n v="1906"/>
    <x v="0"/>
    <x v="3"/>
    <x v="0"/>
    <x v="0"/>
    <n v="0.21"/>
  </r>
  <r>
    <x v="6"/>
    <n v="1906"/>
    <x v="0"/>
    <x v="3"/>
    <x v="0"/>
    <x v="0"/>
    <n v="0.13"/>
  </r>
  <r>
    <x v="6"/>
    <n v="1906"/>
    <x v="0"/>
    <x v="3"/>
    <x v="0"/>
    <x v="0"/>
    <n v="0.14000000000000001"/>
  </r>
  <r>
    <x v="6"/>
    <n v="1906"/>
    <x v="0"/>
    <x v="3"/>
    <x v="0"/>
    <x v="0"/>
    <n v="0.21"/>
  </r>
  <r>
    <x v="6"/>
    <n v="1906"/>
    <x v="0"/>
    <x v="3"/>
    <x v="0"/>
    <x v="0"/>
    <n v="0.11"/>
  </r>
  <r>
    <x v="6"/>
    <n v="1906"/>
    <x v="0"/>
    <x v="3"/>
    <x v="0"/>
    <x v="0"/>
    <n v="0.37"/>
  </r>
  <r>
    <x v="6"/>
    <n v="1906"/>
    <x v="0"/>
    <x v="3"/>
    <x v="0"/>
    <x v="0"/>
    <n v="0.37"/>
  </r>
  <r>
    <x v="6"/>
    <n v="1906"/>
    <x v="0"/>
    <x v="3"/>
    <x v="0"/>
    <x v="0"/>
    <n v="0.78"/>
  </r>
  <r>
    <x v="6"/>
    <n v="1906"/>
    <x v="0"/>
    <x v="3"/>
    <x v="0"/>
    <x v="0"/>
    <n v="0.41"/>
  </r>
  <r>
    <x v="6"/>
    <n v="1906"/>
    <x v="0"/>
    <x v="3"/>
    <x v="0"/>
    <x v="0"/>
    <n v="3.11"/>
  </r>
  <r>
    <x v="6"/>
    <n v="1906"/>
    <x v="0"/>
    <x v="3"/>
    <x v="0"/>
    <x v="0"/>
    <n v="0.14000000000000001"/>
  </r>
  <r>
    <x v="6"/>
    <n v="1906"/>
    <x v="0"/>
    <x v="3"/>
    <x v="0"/>
    <x v="0"/>
    <n v="0.21"/>
  </r>
  <r>
    <x v="6"/>
    <n v="1906"/>
    <x v="1"/>
    <x v="3"/>
    <x v="0"/>
    <x v="0"/>
    <n v="0.16"/>
  </r>
  <r>
    <x v="6"/>
    <n v="1906"/>
    <x v="1"/>
    <x v="3"/>
    <x v="0"/>
    <x v="0"/>
    <n v="2.75"/>
  </r>
  <r>
    <x v="6"/>
    <n v="1906"/>
    <x v="1"/>
    <x v="3"/>
    <x v="0"/>
    <x v="0"/>
    <n v="27.39"/>
  </r>
  <r>
    <x v="6"/>
    <n v="1906"/>
    <x v="1"/>
    <x v="3"/>
    <x v="0"/>
    <x v="0"/>
    <n v="43.26"/>
  </r>
  <r>
    <x v="6"/>
    <n v="1906"/>
    <x v="1"/>
    <x v="3"/>
    <x v="0"/>
    <x v="0"/>
    <n v="37.200000000000003"/>
  </r>
  <r>
    <x v="6"/>
    <n v="1906"/>
    <x v="1"/>
    <x v="3"/>
    <x v="0"/>
    <x v="0"/>
    <n v="25.74"/>
  </r>
  <r>
    <x v="6"/>
    <n v="1906"/>
    <x v="1"/>
    <x v="3"/>
    <x v="0"/>
    <x v="0"/>
    <n v="5.5"/>
  </r>
  <r>
    <x v="6"/>
    <n v="1906"/>
    <x v="1"/>
    <x v="3"/>
    <x v="0"/>
    <x v="0"/>
    <n v="28.23"/>
  </r>
  <r>
    <x v="6"/>
    <n v="1906"/>
    <x v="1"/>
    <x v="3"/>
    <x v="0"/>
    <x v="0"/>
    <n v="5.75"/>
  </r>
  <r>
    <x v="6"/>
    <n v="1906"/>
    <x v="1"/>
    <x v="3"/>
    <x v="0"/>
    <x v="0"/>
    <n v="32.44"/>
  </r>
  <r>
    <x v="6"/>
    <n v="1906"/>
    <x v="1"/>
    <x v="3"/>
    <x v="0"/>
    <x v="0"/>
    <n v="3.45"/>
  </r>
  <r>
    <x v="6"/>
    <n v="1906"/>
    <x v="1"/>
    <x v="3"/>
    <x v="0"/>
    <x v="0"/>
    <n v="50.05"/>
  </r>
  <r>
    <x v="6"/>
    <n v="1906"/>
    <x v="1"/>
    <x v="3"/>
    <x v="0"/>
    <x v="0"/>
    <n v="13.13"/>
  </r>
  <r>
    <x v="6"/>
    <n v="1906"/>
    <x v="1"/>
    <x v="3"/>
    <x v="0"/>
    <x v="0"/>
    <n v="11.5"/>
  </r>
  <r>
    <x v="6"/>
    <n v="1906"/>
    <x v="1"/>
    <x v="3"/>
    <x v="0"/>
    <x v="0"/>
    <n v="2.76"/>
  </r>
  <r>
    <x v="6"/>
    <n v="1906"/>
    <x v="1"/>
    <x v="3"/>
    <x v="0"/>
    <x v="0"/>
    <n v="37.229999999999997"/>
  </r>
  <r>
    <x v="6"/>
    <n v="1906"/>
    <x v="1"/>
    <x v="3"/>
    <x v="0"/>
    <x v="0"/>
    <n v="3.05"/>
  </r>
  <r>
    <x v="6"/>
    <n v="1906"/>
    <x v="1"/>
    <x v="3"/>
    <x v="0"/>
    <x v="0"/>
    <n v="36.64"/>
  </r>
  <r>
    <x v="6"/>
    <n v="1906"/>
    <x v="1"/>
    <x v="3"/>
    <x v="0"/>
    <x v="0"/>
    <n v="3.05"/>
  </r>
  <r>
    <x v="6"/>
    <n v="1906"/>
    <x v="1"/>
    <x v="3"/>
    <x v="0"/>
    <x v="0"/>
    <n v="1.18"/>
  </r>
  <r>
    <x v="6"/>
    <n v="1906"/>
    <x v="1"/>
    <x v="3"/>
    <x v="0"/>
    <x v="0"/>
    <n v="1.06"/>
  </r>
  <r>
    <x v="6"/>
    <n v="1906"/>
    <x v="1"/>
    <x v="3"/>
    <x v="0"/>
    <x v="0"/>
    <n v="2.75"/>
  </r>
  <r>
    <x v="6"/>
    <n v="1906"/>
    <x v="1"/>
    <x v="3"/>
    <x v="0"/>
    <x v="0"/>
    <n v="26.55"/>
  </r>
  <r>
    <x v="6"/>
    <n v="1906"/>
    <x v="1"/>
    <x v="3"/>
    <x v="0"/>
    <x v="0"/>
    <n v="0.08"/>
  </r>
  <r>
    <x v="6"/>
    <n v="1906"/>
    <x v="1"/>
    <x v="3"/>
    <x v="0"/>
    <x v="0"/>
    <n v="3.04"/>
  </r>
  <r>
    <x v="6"/>
    <n v="1906"/>
    <x v="1"/>
    <x v="3"/>
    <x v="0"/>
    <x v="0"/>
    <n v="2.19"/>
  </r>
  <r>
    <x v="6"/>
    <n v="1906"/>
    <x v="1"/>
    <x v="3"/>
    <x v="0"/>
    <x v="0"/>
    <n v="2.76"/>
  </r>
  <r>
    <x v="6"/>
    <n v="1906"/>
    <x v="1"/>
    <x v="3"/>
    <x v="0"/>
    <x v="0"/>
    <n v="2.75"/>
  </r>
  <r>
    <x v="6"/>
    <n v="1906"/>
    <x v="1"/>
    <x v="3"/>
    <x v="0"/>
    <x v="0"/>
    <n v="47.99"/>
  </r>
  <r>
    <x v="7"/>
    <n v="1906"/>
    <x v="0"/>
    <x v="3"/>
    <x v="0"/>
    <x v="0"/>
    <n v="31.83"/>
  </r>
  <r>
    <x v="7"/>
    <n v="1906"/>
    <x v="0"/>
    <x v="3"/>
    <x v="0"/>
    <x v="0"/>
    <n v="8.76"/>
  </r>
  <r>
    <x v="7"/>
    <n v="1906"/>
    <x v="0"/>
    <x v="3"/>
    <x v="0"/>
    <x v="0"/>
    <n v="4.29"/>
  </r>
  <r>
    <x v="7"/>
    <n v="1906"/>
    <x v="0"/>
    <x v="3"/>
    <x v="0"/>
    <x v="0"/>
    <n v="7.39"/>
  </r>
  <r>
    <x v="7"/>
    <n v="1906"/>
    <x v="0"/>
    <x v="3"/>
    <x v="0"/>
    <x v="0"/>
    <n v="3.92"/>
  </r>
  <r>
    <x v="7"/>
    <n v="1906"/>
    <x v="0"/>
    <x v="3"/>
    <x v="0"/>
    <x v="0"/>
    <n v="66.819999999999993"/>
  </r>
  <r>
    <x v="7"/>
    <n v="1906"/>
    <x v="0"/>
    <x v="3"/>
    <x v="0"/>
    <x v="0"/>
    <n v="9.08"/>
  </r>
  <r>
    <x v="7"/>
    <n v="1906"/>
    <x v="0"/>
    <x v="3"/>
    <x v="0"/>
    <x v="0"/>
    <n v="9.1"/>
  </r>
  <r>
    <x v="7"/>
    <n v="1906"/>
    <x v="0"/>
    <x v="3"/>
    <x v="0"/>
    <x v="0"/>
    <n v="7.54"/>
  </r>
  <r>
    <x v="7"/>
    <n v="1906"/>
    <x v="0"/>
    <x v="3"/>
    <x v="0"/>
    <x v="0"/>
    <n v="11.15"/>
  </r>
  <r>
    <x v="7"/>
    <n v="1906"/>
    <x v="0"/>
    <x v="3"/>
    <x v="0"/>
    <x v="0"/>
    <n v="31.02"/>
  </r>
  <r>
    <x v="7"/>
    <n v="1906"/>
    <x v="0"/>
    <x v="3"/>
    <x v="0"/>
    <x v="0"/>
    <n v="9.08"/>
  </r>
  <r>
    <x v="7"/>
    <n v="1906"/>
    <x v="0"/>
    <x v="3"/>
    <x v="0"/>
    <x v="0"/>
    <n v="2.9"/>
  </r>
  <r>
    <x v="7"/>
    <n v="1906"/>
    <x v="0"/>
    <x v="3"/>
    <x v="0"/>
    <x v="0"/>
    <n v="8.5"/>
  </r>
  <r>
    <x v="7"/>
    <n v="1906"/>
    <x v="0"/>
    <x v="3"/>
    <x v="0"/>
    <x v="0"/>
    <n v="3.01"/>
  </r>
  <r>
    <x v="7"/>
    <n v="1906"/>
    <x v="0"/>
    <x v="3"/>
    <x v="0"/>
    <x v="0"/>
    <n v="7.52"/>
  </r>
  <r>
    <x v="7"/>
    <n v="1906"/>
    <x v="0"/>
    <x v="3"/>
    <x v="0"/>
    <x v="0"/>
    <n v="7.55"/>
  </r>
  <r>
    <x v="7"/>
    <n v="1906"/>
    <x v="0"/>
    <x v="3"/>
    <x v="0"/>
    <x v="0"/>
    <n v="0.02"/>
  </r>
  <r>
    <x v="7"/>
    <n v="1906"/>
    <x v="0"/>
    <x v="3"/>
    <x v="0"/>
    <x v="0"/>
    <n v="5.51"/>
  </r>
  <r>
    <x v="7"/>
    <n v="1906"/>
    <x v="0"/>
    <x v="3"/>
    <x v="0"/>
    <x v="0"/>
    <n v="41.31"/>
  </r>
  <r>
    <x v="7"/>
    <n v="1906"/>
    <x v="0"/>
    <x v="3"/>
    <x v="0"/>
    <x v="0"/>
    <n v="11.42"/>
  </r>
  <r>
    <x v="7"/>
    <n v="1906"/>
    <x v="0"/>
    <x v="3"/>
    <x v="0"/>
    <x v="0"/>
    <n v="8.1300000000000008"/>
  </r>
  <r>
    <x v="7"/>
    <n v="1906"/>
    <x v="0"/>
    <x v="3"/>
    <x v="0"/>
    <x v="0"/>
    <n v="5.73"/>
  </r>
  <r>
    <x v="7"/>
    <n v="1906"/>
    <x v="1"/>
    <x v="3"/>
    <x v="0"/>
    <x v="0"/>
    <n v="2.2000000000000002"/>
  </r>
  <r>
    <x v="7"/>
    <n v="1906"/>
    <x v="1"/>
    <x v="3"/>
    <x v="0"/>
    <x v="0"/>
    <n v="10.029999999999999"/>
  </r>
  <r>
    <x v="7"/>
    <n v="1906"/>
    <x v="1"/>
    <x v="3"/>
    <x v="0"/>
    <x v="0"/>
    <n v="-0.05"/>
  </r>
  <r>
    <x v="7"/>
    <n v="1906"/>
    <x v="1"/>
    <x v="3"/>
    <x v="0"/>
    <x v="0"/>
    <n v="186.56"/>
  </r>
  <r>
    <x v="7"/>
    <n v="1906"/>
    <x v="1"/>
    <x v="3"/>
    <x v="0"/>
    <x v="0"/>
    <n v="10.029999999999999"/>
  </r>
  <r>
    <x v="7"/>
    <n v="1906"/>
    <x v="1"/>
    <x v="3"/>
    <x v="0"/>
    <x v="0"/>
    <n v="3.77"/>
  </r>
  <r>
    <x v="7"/>
    <n v="1906"/>
    <x v="1"/>
    <x v="3"/>
    <x v="0"/>
    <x v="0"/>
    <n v="2.38"/>
  </r>
  <r>
    <x v="7"/>
    <n v="1906"/>
    <x v="1"/>
    <x v="3"/>
    <x v="0"/>
    <x v="0"/>
    <n v="3.88"/>
  </r>
  <r>
    <x v="7"/>
    <n v="1906"/>
    <x v="1"/>
    <x v="3"/>
    <x v="0"/>
    <x v="0"/>
    <n v="5.41"/>
  </r>
  <r>
    <x v="7"/>
    <n v="1906"/>
    <x v="1"/>
    <x v="3"/>
    <x v="0"/>
    <x v="0"/>
    <n v="181.41"/>
  </r>
  <r>
    <x v="7"/>
    <n v="1906"/>
    <x v="1"/>
    <x v="3"/>
    <x v="0"/>
    <x v="0"/>
    <n v="38"/>
  </r>
  <r>
    <x v="7"/>
    <n v="1906"/>
    <x v="1"/>
    <x v="3"/>
    <x v="0"/>
    <x v="0"/>
    <n v="187.22"/>
  </r>
  <r>
    <x v="7"/>
    <n v="1906"/>
    <x v="1"/>
    <x v="3"/>
    <x v="0"/>
    <x v="0"/>
    <n v="2.59"/>
  </r>
  <r>
    <x v="7"/>
    <n v="1906"/>
    <x v="1"/>
    <x v="3"/>
    <x v="0"/>
    <x v="0"/>
    <n v="4.3899999999999997"/>
  </r>
  <r>
    <x v="7"/>
    <n v="1906"/>
    <x v="1"/>
    <x v="3"/>
    <x v="0"/>
    <x v="0"/>
    <n v="3.77"/>
  </r>
  <r>
    <x v="7"/>
    <n v="1906"/>
    <x v="1"/>
    <x v="3"/>
    <x v="0"/>
    <x v="0"/>
    <n v="176.93"/>
  </r>
  <r>
    <x v="7"/>
    <n v="1906"/>
    <x v="1"/>
    <x v="3"/>
    <x v="0"/>
    <x v="0"/>
    <n v="2.2000000000000002"/>
  </r>
  <r>
    <x v="7"/>
    <n v="1906"/>
    <x v="1"/>
    <x v="3"/>
    <x v="0"/>
    <x v="0"/>
    <n v="3.43"/>
  </r>
  <r>
    <x v="7"/>
    <n v="1906"/>
    <x v="1"/>
    <x v="3"/>
    <x v="0"/>
    <x v="0"/>
    <n v="3.43"/>
  </r>
  <r>
    <x v="7"/>
    <n v="1906"/>
    <x v="1"/>
    <x v="3"/>
    <x v="0"/>
    <x v="0"/>
    <n v="89.19"/>
  </r>
  <r>
    <x v="7"/>
    <n v="1906"/>
    <x v="1"/>
    <x v="3"/>
    <x v="0"/>
    <x v="0"/>
    <n v="126.39"/>
  </r>
  <r>
    <x v="7"/>
    <n v="1906"/>
    <x v="1"/>
    <x v="3"/>
    <x v="0"/>
    <x v="0"/>
    <n v="4.8099999999999996"/>
  </r>
  <r>
    <x v="7"/>
    <n v="1906"/>
    <x v="1"/>
    <x v="3"/>
    <x v="0"/>
    <x v="0"/>
    <n v="3.88"/>
  </r>
  <r>
    <x v="7"/>
    <n v="1906"/>
    <x v="1"/>
    <x v="3"/>
    <x v="0"/>
    <x v="0"/>
    <n v="188.36"/>
  </r>
  <r>
    <x v="7"/>
    <n v="1906"/>
    <x v="1"/>
    <x v="3"/>
    <x v="0"/>
    <x v="0"/>
    <n v="341.35"/>
  </r>
  <r>
    <x v="7"/>
    <n v="1906"/>
    <x v="1"/>
    <x v="3"/>
    <x v="0"/>
    <x v="0"/>
    <n v="187.38"/>
  </r>
  <r>
    <x v="7"/>
    <n v="1906"/>
    <x v="1"/>
    <x v="3"/>
    <x v="0"/>
    <x v="0"/>
    <n v="5.46"/>
  </r>
  <r>
    <x v="7"/>
    <n v="1906"/>
    <x v="1"/>
    <x v="3"/>
    <x v="0"/>
    <x v="0"/>
    <n v="2.19"/>
  </r>
  <r>
    <x v="7"/>
    <n v="1906"/>
    <x v="1"/>
    <x v="3"/>
    <x v="0"/>
    <x v="0"/>
    <n v="0.34"/>
  </r>
  <r>
    <x v="7"/>
    <n v="1906"/>
    <x v="1"/>
    <x v="3"/>
    <x v="0"/>
    <x v="0"/>
    <n v="1.1499999999999999"/>
  </r>
  <r>
    <x v="7"/>
    <n v="1906"/>
    <x v="1"/>
    <x v="3"/>
    <x v="0"/>
    <x v="0"/>
    <n v="4.3899999999999997"/>
  </r>
  <r>
    <x v="7"/>
    <n v="1906"/>
    <x v="1"/>
    <x v="3"/>
    <x v="0"/>
    <x v="0"/>
    <n v="180.61"/>
  </r>
  <r>
    <x v="7"/>
    <n v="1906"/>
    <x v="1"/>
    <x v="3"/>
    <x v="0"/>
    <x v="0"/>
    <n v="-0.01"/>
  </r>
  <r>
    <x v="7"/>
    <n v="1906"/>
    <x v="1"/>
    <x v="3"/>
    <x v="0"/>
    <x v="0"/>
    <n v="184.05"/>
  </r>
  <r>
    <x v="7"/>
    <n v="1906"/>
    <x v="1"/>
    <x v="3"/>
    <x v="0"/>
    <x v="0"/>
    <n v="1.1499999999999999"/>
  </r>
  <r>
    <x v="8"/>
    <n v="1906"/>
    <x v="0"/>
    <x v="3"/>
    <x v="0"/>
    <x v="0"/>
    <n v="2.4"/>
  </r>
  <r>
    <x v="8"/>
    <n v="1906"/>
    <x v="0"/>
    <x v="3"/>
    <x v="0"/>
    <x v="0"/>
    <n v="52.32"/>
  </r>
  <r>
    <x v="8"/>
    <n v="1906"/>
    <x v="0"/>
    <x v="3"/>
    <x v="0"/>
    <x v="0"/>
    <n v="2.4"/>
  </r>
  <r>
    <x v="8"/>
    <n v="1906"/>
    <x v="0"/>
    <x v="3"/>
    <x v="0"/>
    <x v="0"/>
    <n v="0.24"/>
  </r>
  <r>
    <x v="8"/>
    <n v="1906"/>
    <x v="0"/>
    <x v="3"/>
    <x v="0"/>
    <x v="0"/>
    <n v="3.82"/>
  </r>
  <r>
    <x v="8"/>
    <n v="1906"/>
    <x v="0"/>
    <x v="3"/>
    <x v="0"/>
    <x v="0"/>
    <n v="6.39"/>
  </r>
  <r>
    <x v="8"/>
    <n v="1906"/>
    <x v="0"/>
    <x v="3"/>
    <x v="0"/>
    <x v="0"/>
    <n v="57.17"/>
  </r>
  <r>
    <x v="8"/>
    <n v="1906"/>
    <x v="0"/>
    <x v="3"/>
    <x v="0"/>
    <x v="0"/>
    <n v="47.4"/>
  </r>
  <r>
    <x v="8"/>
    <n v="1906"/>
    <x v="0"/>
    <x v="3"/>
    <x v="0"/>
    <x v="0"/>
    <n v="2.79"/>
  </r>
  <r>
    <x v="8"/>
    <n v="1906"/>
    <x v="0"/>
    <x v="3"/>
    <x v="0"/>
    <x v="0"/>
    <n v="2.89"/>
  </r>
  <r>
    <x v="8"/>
    <n v="1906"/>
    <x v="0"/>
    <x v="3"/>
    <x v="0"/>
    <x v="0"/>
    <n v="61.68"/>
  </r>
  <r>
    <x v="8"/>
    <n v="1906"/>
    <x v="0"/>
    <x v="3"/>
    <x v="0"/>
    <x v="0"/>
    <n v="0.28999999999999998"/>
  </r>
  <r>
    <x v="8"/>
    <n v="1906"/>
    <x v="0"/>
    <x v="3"/>
    <x v="0"/>
    <x v="0"/>
    <n v="0.72"/>
  </r>
  <r>
    <x v="8"/>
    <n v="1906"/>
    <x v="0"/>
    <x v="3"/>
    <x v="0"/>
    <x v="0"/>
    <n v="0.3"/>
  </r>
  <r>
    <x v="8"/>
    <n v="1906"/>
    <x v="0"/>
    <x v="3"/>
    <x v="0"/>
    <x v="0"/>
    <n v="53.77"/>
  </r>
  <r>
    <x v="8"/>
    <n v="1906"/>
    <x v="0"/>
    <x v="3"/>
    <x v="0"/>
    <x v="0"/>
    <n v="12.78"/>
  </r>
  <r>
    <x v="8"/>
    <n v="1906"/>
    <x v="0"/>
    <x v="3"/>
    <x v="0"/>
    <x v="0"/>
    <n v="75.87"/>
  </r>
  <r>
    <x v="8"/>
    <n v="1906"/>
    <x v="0"/>
    <x v="3"/>
    <x v="0"/>
    <x v="0"/>
    <n v="0.18"/>
  </r>
  <r>
    <x v="8"/>
    <n v="1906"/>
    <x v="0"/>
    <x v="3"/>
    <x v="0"/>
    <x v="0"/>
    <n v="46.67"/>
  </r>
  <r>
    <x v="8"/>
    <n v="1906"/>
    <x v="0"/>
    <x v="3"/>
    <x v="0"/>
    <x v="0"/>
    <n v="59.51"/>
  </r>
  <r>
    <x v="8"/>
    <n v="1906"/>
    <x v="0"/>
    <x v="3"/>
    <x v="0"/>
    <x v="0"/>
    <n v="68.58"/>
  </r>
  <r>
    <x v="8"/>
    <n v="1906"/>
    <x v="0"/>
    <x v="3"/>
    <x v="0"/>
    <x v="0"/>
    <n v="100.78"/>
  </r>
  <r>
    <x v="8"/>
    <n v="1906"/>
    <x v="0"/>
    <x v="3"/>
    <x v="0"/>
    <x v="0"/>
    <n v="75.599999999999994"/>
  </r>
  <r>
    <x v="8"/>
    <n v="1906"/>
    <x v="0"/>
    <x v="3"/>
    <x v="0"/>
    <x v="0"/>
    <n v="20.23"/>
  </r>
  <r>
    <x v="8"/>
    <n v="1906"/>
    <x v="1"/>
    <x v="3"/>
    <x v="0"/>
    <x v="0"/>
    <n v="7.45"/>
  </r>
  <r>
    <x v="8"/>
    <n v="1906"/>
    <x v="1"/>
    <x v="3"/>
    <x v="0"/>
    <x v="0"/>
    <n v="11.65"/>
  </r>
  <r>
    <x v="8"/>
    <n v="1906"/>
    <x v="1"/>
    <x v="3"/>
    <x v="0"/>
    <x v="0"/>
    <n v="0.93"/>
  </r>
  <r>
    <x v="8"/>
    <n v="1906"/>
    <x v="1"/>
    <x v="3"/>
    <x v="0"/>
    <x v="0"/>
    <n v="28.99"/>
  </r>
  <r>
    <x v="8"/>
    <n v="1906"/>
    <x v="1"/>
    <x v="3"/>
    <x v="0"/>
    <x v="1"/>
    <n v="4.09"/>
  </r>
  <r>
    <x v="8"/>
    <n v="1906"/>
    <x v="1"/>
    <x v="3"/>
    <x v="0"/>
    <x v="0"/>
    <n v="15.64"/>
  </r>
  <r>
    <x v="8"/>
    <n v="1906"/>
    <x v="1"/>
    <x v="3"/>
    <x v="0"/>
    <x v="0"/>
    <n v="12.08"/>
  </r>
  <r>
    <x v="8"/>
    <n v="1906"/>
    <x v="1"/>
    <x v="3"/>
    <x v="0"/>
    <x v="0"/>
    <n v="11.65"/>
  </r>
  <r>
    <x v="8"/>
    <n v="1906"/>
    <x v="1"/>
    <x v="3"/>
    <x v="0"/>
    <x v="0"/>
    <n v="3.39"/>
  </r>
  <r>
    <x v="8"/>
    <n v="1906"/>
    <x v="1"/>
    <x v="3"/>
    <x v="0"/>
    <x v="0"/>
    <n v="0.56999999999999995"/>
  </r>
  <r>
    <x v="8"/>
    <n v="1906"/>
    <x v="1"/>
    <x v="3"/>
    <x v="0"/>
    <x v="0"/>
    <n v="10.37"/>
  </r>
  <r>
    <x v="8"/>
    <n v="1906"/>
    <x v="1"/>
    <x v="3"/>
    <x v="0"/>
    <x v="0"/>
    <n v="8.7200000000000006"/>
  </r>
  <r>
    <x v="8"/>
    <n v="1906"/>
    <x v="1"/>
    <x v="3"/>
    <x v="0"/>
    <x v="0"/>
    <n v="-0.5"/>
  </r>
  <r>
    <x v="8"/>
    <n v="1906"/>
    <x v="1"/>
    <x v="3"/>
    <x v="0"/>
    <x v="0"/>
    <n v="0.93"/>
  </r>
  <r>
    <x v="8"/>
    <n v="1906"/>
    <x v="1"/>
    <x v="3"/>
    <x v="0"/>
    <x v="0"/>
    <n v="1.41"/>
  </r>
  <r>
    <x v="8"/>
    <n v="1906"/>
    <x v="1"/>
    <x v="3"/>
    <x v="0"/>
    <x v="1"/>
    <n v="0.73"/>
  </r>
  <r>
    <x v="8"/>
    <n v="1906"/>
    <x v="1"/>
    <x v="3"/>
    <x v="0"/>
    <x v="0"/>
    <n v="8.11"/>
  </r>
  <r>
    <x v="8"/>
    <n v="1906"/>
    <x v="1"/>
    <x v="3"/>
    <x v="0"/>
    <x v="0"/>
    <n v="-0.06"/>
  </r>
  <r>
    <x v="8"/>
    <n v="1906"/>
    <x v="1"/>
    <x v="3"/>
    <x v="0"/>
    <x v="0"/>
    <n v="18.61"/>
  </r>
  <r>
    <x v="8"/>
    <n v="1906"/>
    <x v="1"/>
    <x v="3"/>
    <x v="0"/>
    <x v="0"/>
    <n v="0.9"/>
  </r>
  <r>
    <x v="8"/>
    <n v="1906"/>
    <x v="1"/>
    <x v="3"/>
    <x v="0"/>
    <x v="0"/>
    <n v="1.41"/>
  </r>
  <r>
    <x v="8"/>
    <n v="1906"/>
    <x v="1"/>
    <x v="3"/>
    <x v="0"/>
    <x v="0"/>
    <n v="16.34"/>
  </r>
  <r>
    <x v="8"/>
    <n v="1906"/>
    <x v="1"/>
    <x v="3"/>
    <x v="0"/>
    <x v="0"/>
    <n v="-1.45"/>
  </r>
  <r>
    <x v="8"/>
    <n v="1906"/>
    <x v="1"/>
    <x v="3"/>
    <x v="0"/>
    <x v="0"/>
    <n v="11.59"/>
  </r>
  <r>
    <x v="9"/>
    <n v="1906"/>
    <x v="0"/>
    <x v="3"/>
    <x v="0"/>
    <x v="0"/>
    <n v="0.27"/>
  </r>
  <r>
    <x v="9"/>
    <n v="1906"/>
    <x v="0"/>
    <x v="3"/>
    <x v="0"/>
    <x v="0"/>
    <n v="0.48"/>
  </r>
  <r>
    <x v="9"/>
    <n v="1906"/>
    <x v="0"/>
    <x v="3"/>
    <x v="0"/>
    <x v="0"/>
    <n v="7.32"/>
  </r>
  <r>
    <x v="9"/>
    <n v="1906"/>
    <x v="0"/>
    <x v="3"/>
    <x v="0"/>
    <x v="0"/>
    <n v="0.97"/>
  </r>
  <r>
    <x v="9"/>
    <n v="1906"/>
    <x v="0"/>
    <x v="3"/>
    <x v="0"/>
    <x v="0"/>
    <n v="0.31"/>
  </r>
  <r>
    <x v="9"/>
    <n v="1906"/>
    <x v="0"/>
    <x v="3"/>
    <x v="0"/>
    <x v="0"/>
    <n v="9.73"/>
  </r>
  <r>
    <x v="9"/>
    <n v="1906"/>
    <x v="0"/>
    <x v="3"/>
    <x v="0"/>
    <x v="0"/>
    <n v="5.65"/>
  </r>
  <r>
    <x v="9"/>
    <n v="1906"/>
    <x v="0"/>
    <x v="3"/>
    <x v="0"/>
    <x v="0"/>
    <n v="0.97"/>
  </r>
  <r>
    <x v="9"/>
    <n v="1906"/>
    <x v="0"/>
    <x v="3"/>
    <x v="0"/>
    <x v="0"/>
    <n v="0.1"/>
  </r>
  <r>
    <x v="9"/>
    <n v="1906"/>
    <x v="0"/>
    <x v="3"/>
    <x v="0"/>
    <x v="0"/>
    <n v="0.83"/>
  </r>
  <r>
    <x v="9"/>
    <n v="1906"/>
    <x v="0"/>
    <x v="3"/>
    <x v="0"/>
    <x v="0"/>
    <n v="2.5"/>
  </r>
  <r>
    <x v="9"/>
    <n v="1906"/>
    <x v="0"/>
    <x v="3"/>
    <x v="0"/>
    <x v="0"/>
    <n v="0.7"/>
  </r>
  <r>
    <x v="9"/>
    <n v="1906"/>
    <x v="1"/>
    <x v="3"/>
    <x v="0"/>
    <x v="0"/>
    <n v="33.770000000000003"/>
  </r>
  <r>
    <x v="9"/>
    <n v="1906"/>
    <x v="1"/>
    <x v="3"/>
    <x v="0"/>
    <x v="0"/>
    <n v="40.93"/>
  </r>
  <r>
    <x v="9"/>
    <n v="1906"/>
    <x v="1"/>
    <x v="3"/>
    <x v="0"/>
    <x v="0"/>
    <n v="63.19"/>
  </r>
  <r>
    <x v="9"/>
    <n v="1906"/>
    <x v="1"/>
    <x v="3"/>
    <x v="0"/>
    <x v="0"/>
    <n v="17.649999999999999"/>
  </r>
  <r>
    <x v="9"/>
    <n v="1906"/>
    <x v="1"/>
    <x v="3"/>
    <x v="0"/>
    <x v="0"/>
    <n v="-6.07"/>
  </r>
  <r>
    <x v="9"/>
    <n v="1906"/>
    <x v="1"/>
    <x v="3"/>
    <x v="0"/>
    <x v="0"/>
    <n v="83.5"/>
  </r>
  <r>
    <x v="9"/>
    <n v="1906"/>
    <x v="1"/>
    <x v="3"/>
    <x v="0"/>
    <x v="0"/>
    <n v="33.909999999999997"/>
  </r>
  <r>
    <x v="9"/>
    <n v="1906"/>
    <x v="1"/>
    <x v="3"/>
    <x v="0"/>
    <x v="0"/>
    <n v="1.56"/>
  </r>
  <r>
    <x v="9"/>
    <n v="1906"/>
    <x v="1"/>
    <x v="3"/>
    <x v="0"/>
    <x v="0"/>
    <n v="33.979999999999997"/>
  </r>
  <r>
    <x v="9"/>
    <n v="1906"/>
    <x v="1"/>
    <x v="3"/>
    <x v="0"/>
    <x v="0"/>
    <n v="41.4"/>
  </r>
  <r>
    <x v="9"/>
    <n v="1906"/>
    <x v="1"/>
    <x v="3"/>
    <x v="0"/>
    <x v="0"/>
    <n v="42.79"/>
  </r>
  <r>
    <x v="9"/>
    <n v="1906"/>
    <x v="1"/>
    <x v="3"/>
    <x v="0"/>
    <x v="0"/>
    <n v="50.79"/>
  </r>
  <r>
    <x v="9"/>
    <n v="1906"/>
    <x v="1"/>
    <x v="3"/>
    <x v="0"/>
    <x v="0"/>
    <n v="50.79"/>
  </r>
  <r>
    <x v="9"/>
    <n v="1906"/>
    <x v="1"/>
    <x v="3"/>
    <x v="0"/>
    <x v="0"/>
    <n v="40.799999999999997"/>
  </r>
  <r>
    <x v="10"/>
    <n v="1906"/>
    <x v="0"/>
    <x v="3"/>
    <x v="0"/>
    <x v="0"/>
    <n v="21.34"/>
  </r>
  <r>
    <x v="10"/>
    <n v="1906"/>
    <x v="0"/>
    <x v="3"/>
    <x v="0"/>
    <x v="0"/>
    <n v="17.84"/>
  </r>
  <r>
    <x v="10"/>
    <n v="1906"/>
    <x v="0"/>
    <x v="3"/>
    <x v="0"/>
    <x v="1"/>
    <n v="0.99"/>
  </r>
  <r>
    <x v="10"/>
    <n v="1906"/>
    <x v="0"/>
    <x v="3"/>
    <x v="0"/>
    <x v="0"/>
    <n v="29.43"/>
  </r>
  <r>
    <x v="10"/>
    <n v="1906"/>
    <x v="0"/>
    <x v="3"/>
    <x v="0"/>
    <x v="1"/>
    <n v="2.65"/>
  </r>
  <r>
    <x v="10"/>
    <n v="1906"/>
    <x v="0"/>
    <x v="3"/>
    <x v="0"/>
    <x v="0"/>
    <n v="15.99"/>
  </r>
  <r>
    <x v="10"/>
    <n v="1906"/>
    <x v="0"/>
    <x v="3"/>
    <x v="0"/>
    <x v="0"/>
    <n v="-21.31"/>
  </r>
  <r>
    <x v="10"/>
    <n v="1906"/>
    <x v="0"/>
    <x v="3"/>
    <x v="0"/>
    <x v="0"/>
    <n v="17.84"/>
  </r>
  <r>
    <x v="10"/>
    <n v="1906"/>
    <x v="0"/>
    <x v="3"/>
    <x v="0"/>
    <x v="0"/>
    <n v="35.51"/>
  </r>
  <r>
    <x v="10"/>
    <n v="1906"/>
    <x v="0"/>
    <x v="3"/>
    <x v="0"/>
    <x v="0"/>
    <n v="50.76"/>
  </r>
  <r>
    <x v="10"/>
    <n v="1906"/>
    <x v="0"/>
    <x v="3"/>
    <x v="0"/>
    <x v="0"/>
    <n v="17.829999999999998"/>
  </r>
  <r>
    <x v="10"/>
    <n v="1906"/>
    <x v="0"/>
    <x v="3"/>
    <x v="0"/>
    <x v="0"/>
    <n v="22.31"/>
  </r>
  <r>
    <x v="10"/>
    <n v="1906"/>
    <x v="0"/>
    <x v="3"/>
    <x v="0"/>
    <x v="0"/>
    <n v="22.31"/>
  </r>
  <r>
    <x v="10"/>
    <n v="1906"/>
    <x v="1"/>
    <x v="3"/>
    <x v="0"/>
    <x v="0"/>
    <n v="54.45"/>
  </r>
  <r>
    <x v="10"/>
    <n v="1906"/>
    <x v="1"/>
    <x v="3"/>
    <x v="0"/>
    <x v="0"/>
    <n v="67.86"/>
  </r>
  <r>
    <x v="10"/>
    <n v="1906"/>
    <x v="1"/>
    <x v="3"/>
    <x v="0"/>
    <x v="0"/>
    <n v="61.36"/>
  </r>
  <r>
    <x v="10"/>
    <n v="1906"/>
    <x v="1"/>
    <x v="3"/>
    <x v="0"/>
    <x v="0"/>
    <n v="102.66"/>
  </r>
  <r>
    <x v="10"/>
    <n v="1906"/>
    <x v="1"/>
    <x v="3"/>
    <x v="0"/>
    <x v="0"/>
    <n v="10.23"/>
  </r>
  <r>
    <x v="10"/>
    <n v="1906"/>
    <x v="1"/>
    <x v="3"/>
    <x v="0"/>
    <x v="0"/>
    <n v="67.86"/>
  </r>
  <r>
    <x v="10"/>
    <n v="1906"/>
    <x v="1"/>
    <x v="3"/>
    <x v="0"/>
    <x v="0"/>
    <n v="10.23"/>
  </r>
  <r>
    <x v="10"/>
    <n v="1906"/>
    <x v="1"/>
    <x v="3"/>
    <x v="0"/>
    <x v="0"/>
    <n v="10.23"/>
  </r>
  <r>
    <x v="10"/>
    <n v="1906"/>
    <x v="1"/>
    <x v="3"/>
    <x v="0"/>
    <x v="1"/>
    <n v="0.41"/>
  </r>
  <r>
    <x v="10"/>
    <n v="1906"/>
    <x v="1"/>
    <x v="3"/>
    <x v="0"/>
    <x v="0"/>
    <n v="56.49"/>
  </r>
  <r>
    <x v="10"/>
    <n v="1906"/>
    <x v="1"/>
    <x v="3"/>
    <x v="0"/>
    <x v="0"/>
    <n v="51.3"/>
  </r>
  <r>
    <x v="10"/>
    <n v="1906"/>
    <x v="1"/>
    <x v="3"/>
    <x v="0"/>
    <x v="0"/>
    <n v="10.23"/>
  </r>
  <r>
    <x v="10"/>
    <n v="1906"/>
    <x v="1"/>
    <x v="3"/>
    <x v="0"/>
    <x v="0"/>
    <n v="54.7"/>
  </r>
  <r>
    <x v="10"/>
    <n v="1906"/>
    <x v="1"/>
    <x v="3"/>
    <x v="0"/>
    <x v="0"/>
    <n v="67.86"/>
  </r>
  <r>
    <x v="10"/>
    <n v="1906"/>
    <x v="1"/>
    <x v="3"/>
    <x v="0"/>
    <x v="0"/>
    <n v="51.32"/>
  </r>
  <r>
    <x v="10"/>
    <n v="1906"/>
    <x v="1"/>
    <x v="3"/>
    <x v="0"/>
    <x v="0"/>
    <n v="52.85"/>
  </r>
  <r>
    <x v="10"/>
    <n v="1906"/>
    <x v="1"/>
    <x v="3"/>
    <x v="0"/>
    <x v="0"/>
    <n v="48.8"/>
  </r>
  <r>
    <x v="11"/>
    <n v="1906"/>
    <x v="0"/>
    <x v="3"/>
    <x v="0"/>
    <x v="0"/>
    <n v="35.26"/>
  </r>
  <r>
    <x v="11"/>
    <n v="1906"/>
    <x v="0"/>
    <x v="3"/>
    <x v="0"/>
    <x v="0"/>
    <n v="1.67"/>
  </r>
  <r>
    <x v="11"/>
    <n v="1906"/>
    <x v="0"/>
    <x v="3"/>
    <x v="0"/>
    <x v="0"/>
    <n v="40.700000000000003"/>
  </r>
  <r>
    <x v="11"/>
    <n v="1906"/>
    <x v="0"/>
    <x v="3"/>
    <x v="0"/>
    <x v="0"/>
    <n v="0.8"/>
  </r>
  <r>
    <x v="11"/>
    <n v="1906"/>
    <x v="0"/>
    <x v="3"/>
    <x v="0"/>
    <x v="0"/>
    <n v="42.12"/>
  </r>
  <r>
    <x v="11"/>
    <n v="1906"/>
    <x v="0"/>
    <x v="3"/>
    <x v="0"/>
    <x v="0"/>
    <n v="46.83"/>
  </r>
  <r>
    <x v="11"/>
    <n v="1906"/>
    <x v="0"/>
    <x v="3"/>
    <x v="0"/>
    <x v="0"/>
    <n v="0.01"/>
  </r>
  <r>
    <x v="11"/>
    <n v="1906"/>
    <x v="0"/>
    <x v="3"/>
    <x v="0"/>
    <x v="0"/>
    <n v="3.61"/>
  </r>
  <r>
    <x v="11"/>
    <n v="1906"/>
    <x v="0"/>
    <x v="3"/>
    <x v="0"/>
    <x v="0"/>
    <n v="24.84"/>
  </r>
  <r>
    <x v="11"/>
    <n v="1906"/>
    <x v="0"/>
    <x v="3"/>
    <x v="0"/>
    <x v="0"/>
    <n v="0.88"/>
  </r>
  <r>
    <x v="11"/>
    <n v="1906"/>
    <x v="0"/>
    <x v="3"/>
    <x v="0"/>
    <x v="0"/>
    <n v="38.39"/>
  </r>
  <r>
    <x v="11"/>
    <n v="1906"/>
    <x v="0"/>
    <x v="3"/>
    <x v="0"/>
    <x v="0"/>
    <n v="12.03"/>
  </r>
  <r>
    <x v="11"/>
    <n v="1906"/>
    <x v="0"/>
    <x v="3"/>
    <x v="0"/>
    <x v="0"/>
    <n v="-0.01"/>
  </r>
  <r>
    <x v="11"/>
    <n v="1906"/>
    <x v="0"/>
    <x v="3"/>
    <x v="0"/>
    <x v="0"/>
    <n v="43.88"/>
  </r>
  <r>
    <x v="11"/>
    <n v="1906"/>
    <x v="0"/>
    <x v="3"/>
    <x v="0"/>
    <x v="0"/>
    <n v="31.26"/>
  </r>
  <r>
    <x v="11"/>
    <n v="1906"/>
    <x v="0"/>
    <x v="3"/>
    <x v="0"/>
    <x v="0"/>
    <n v="3.82"/>
  </r>
  <r>
    <x v="11"/>
    <n v="1906"/>
    <x v="0"/>
    <x v="3"/>
    <x v="0"/>
    <x v="0"/>
    <n v="38.94"/>
  </r>
  <r>
    <x v="11"/>
    <n v="1906"/>
    <x v="0"/>
    <x v="3"/>
    <x v="0"/>
    <x v="0"/>
    <n v="2.44"/>
  </r>
  <r>
    <x v="11"/>
    <n v="1906"/>
    <x v="0"/>
    <x v="3"/>
    <x v="0"/>
    <x v="0"/>
    <n v="3.74"/>
  </r>
  <r>
    <x v="11"/>
    <n v="1906"/>
    <x v="0"/>
    <x v="3"/>
    <x v="0"/>
    <x v="0"/>
    <n v="54.09"/>
  </r>
  <r>
    <x v="11"/>
    <n v="1906"/>
    <x v="0"/>
    <x v="3"/>
    <x v="0"/>
    <x v="0"/>
    <n v="39.85"/>
  </r>
  <r>
    <x v="11"/>
    <n v="1906"/>
    <x v="0"/>
    <x v="3"/>
    <x v="0"/>
    <x v="0"/>
    <n v="3.91"/>
  </r>
  <r>
    <x v="11"/>
    <n v="1906"/>
    <x v="0"/>
    <x v="3"/>
    <x v="0"/>
    <x v="0"/>
    <n v="43.08"/>
  </r>
  <r>
    <x v="11"/>
    <n v="1906"/>
    <x v="0"/>
    <x v="3"/>
    <x v="0"/>
    <x v="0"/>
    <n v="0.79"/>
  </r>
  <r>
    <x v="11"/>
    <n v="1906"/>
    <x v="1"/>
    <x v="3"/>
    <x v="0"/>
    <x v="0"/>
    <n v="52.82"/>
  </r>
  <r>
    <x v="11"/>
    <n v="1906"/>
    <x v="1"/>
    <x v="3"/>
    <x v="0"/>
    <x v="0"/>
    <n v="7.16"/>
  </r>
  <r>
    <x v="11"/>
    <n v="1906"/>
    <x v="1"/>
    <x v="3"/>
    <x v="0"/>
    <x v="0"/>
    <n v="69.09"/>
  </r>
  <r>
    <x v="11"/>
    <n v="1906"/>
    <x v="1"/>
    <x v="3"/>
    <x v="0"/>
    <x v="0"/>
    <n v="28.02"/>
  </r>
  <r>
    <x v="11"/>
    <n v="1906"/>
    <x v="1"/>
    <x v="3"/>
    <x v="0"/>
    <x v="0"/>
    <n v="9.8800000000000008"/>
  </r>
  <r>
    <x v="11"/>
    <n v="1906"/>
    <x v="1"/>
    <x v="3"/>
    <x v="0"/>
    <x v="0"/>
    <n v="9.8800000000000008"/>
  </r>
  <r>
    <x v="11"/>
    <n v="1906"/>
    <x v="1"/>
    <x v="3"/>
    <x v="0"/>
    <x v="0"/>
    <n v="140.87"/>
  </r>
  <r>
    <x v="11"/>
    <n v="1906"/>
    <x v="1"/>
    <x v="3"/>
    <x v="0"/>
    <x v="0"/>
    <n v="24.19"/>
  </r>
  <r>
    <x v="11"/>
    <n v="1906"/>
    <x v="1"/>
    <x v="3"/>
    <x v="0"/>
    <x v="0"/>
    <n v="9.8800000000000008"/>
  </r>
  <r>
    <x v="11"/>
    <n v="1906"/>
    <x v="1"/>
    <x v="3"/>
    <x v="0"/>
    <x v="0"/>
    <n v="65.11"/>
  </r>
  <r>
    <x v="11"/>
    <n v="1906"/>
    <x v="1"/>
    <x v="3"/>
    <x v="0"/>
    <x v="0"/>
    <n v="68.260000000000005"/>
  </r>
  <r>
    <x v="11"/>
    <n v="1906"/>
    <x v="1"/>
    <x v="3"/>
    <x v="0"/>
    <x v="0"/>
    <n v="9.8800000000000008"/>
  </r>
  <r>
    <x v="11"/>
    <n v="1906"/>
    <x v="1"/>
    <x v="3"/>
    <x v="0"/>
    <x v="0"/>
    <n v="68.16"/>
  </r>
  <r>
    <x v="11"/>
    <n v="1906"/>
    <x v="1"/>
    <x v="3"/>
    <x v="0"/>
    <x v="0"/>
    <n v="28.77"/>
  </r>
  <r>
    <x v="11"/>
    <n v="1906"/>
    <x v="1"/>
    <x v="3"/>
    <x v="0"/>
    <x v="0"/>
    <n v="24.16"/>
  </r>
  <r>
    <x v="11"/>
    <n v="1906"/>
    <x v="1"/>
    <x v="3"/>
    <x v="0"/>
    <x v="0"/>
    <n v="15.83"/>
  </r>
  <r>
    <x v="11"/>
    <n v="1906"/>
    <x v="1"/>
    <x v="3"/>
    <x v="0"/>
    <x v="0"/>
    <n v="9.8800000000000008"/>
  </r>
  <r>
    <x v="11"/>
    <n v="1906"/>
    <x v="1"/>
    <x v="3"/>
    <x v="0"/>
    <x v="0"/>
    <n v="10.55"/>
  </r>
  <r>
    <x v="11"/>
    <n v="1906"/>
    <x v="1"/>
    <x v="3"/>
    <x v="0"/>
    <x v="0"/>
    <n v="29.39"/>
  </r>
  <r>
    <x v="11"/>
    <n v="1906"/>
    <x v="1"/>
    <x v="3"/>
    <x v="0"/>
    <x v="0"/>
    <n v="7.96"/>
  </r>
  <r>
    <x v="11"/>
    <n v="1906"/>
    <x v="1"/>
    <x v="3"/>
    <x v="0"/>
    <x v="0"/>
    <n v="9.8800000000000008"/>
  </r>
  <r>
    <x v="11"/>
    <n v="1906"/>
    <x v="1"/>
    <x v="3"/>
    <x v="0"/>
    <x v="0"/>
    <n v="9.8800000000000008"/>
  </r>
  <r>
    <x v="11"/>
    <n v="1906"/>
    <x v="1"/>
    <x v="3"/>
    <x v="0"/>
    <x v="0"/>
    <n v="24.31"/>
  </r>
  <r>
    <x v="11"/>
    <n v="1906"/>
    <x v="1"/>
    <x v="3"/>
    <x v="0"/>
    <x v="0"/>
    <n v="24.76"/>
  </r>
  <r>
    <x v="11"/>
    <n v="1906"/>
    <x v="1"/>
    <x v="3"/>
    <x v="0"/>
    <x v="1"/>
    <n v="1.45"/>
  </r>
  <r>
    <x v="11"/>
    <n v="1906"/>
    <x v="1"/>
    <x v="3"/>
    <x v="0"/>
    <x v="0"/>
    <n v="10.55"/>
  </r>
  <r>
    <x v="11"/>
    <n v="1906"/>
    <x v="1"/>
    <x v="3"/>
    <x v="0"/>
    <x v="0"/>
    <n v="23.77"/>
  </r>
  <r>
    <x v="11"/>
    <n v="1906"/>
    <x v="1"/>
    <x v="3"/>
    <x v="0"/>
    <x v="0"/>
    <n v="10.55"/>
  </r>
  <r>
    <x v="11"/>
    <n v="1906"/>
    <x v="1"/>
    <x v="3"/>
    <x v="0"/>
    <x v="0"/>
    <n v="72.75"/>
  </r>
  <r>
    <x v="11"/>
    <n v="1906"/>
    <x v="1"/>
    <x v="3"/>
    <x v="0"/>
    <x v="0"/>
    <n v="65.42"/>
  </r>
  <r>
    <x v="11"/>
    <n v="1906"/>
    <x v="1"/>
    <x v="3"/>
    <x v="0"/>
    <x v="0"/>
    <n v="49.58"/>
  </r>
  <r>
    <x v="11"/>
    <n v="1906"/>
    <x v="1"/>
    <x v="3"/>
    <x v="0"/>
    <x v="0"/>
    <n v="52.83"/>
  </r>
  <r>
    <x v="11"/>
    <n v="1906"/>
    <x v="1"/>
    <x v="3"/>
    <x v="0"/>
    <x v="0"/>
    <n v="56.53"/>
  </r>
  <r>
    <x v="11"/>
    <n v="1906"/>
    <x v="1"/>
    <x v="3"/>
    <x v="0"/>
    <x v="0"/>
    <n v="60.2"/>
  </r>
  <r>
    <x v="11"/>
    <n v="1906"/>
    <x v="1"/>
    <x v="3"/>
    <x v="0"/>
    <x v="0"/>
    <n v="60.28"/>
  </r>
  <r>
    <x v="11"/>
    <n v="1906"/>
    <x v="1"/>
    <x v="3"/>
    <x v="0"/>
    <x v="0"/>
    <n v="19.760000000000002"/>
  </r>
  <r>
    <x v="11"/>
    <n v="1906"/>
    <x v="1"/>
    <x v="3"/>
    <x v="0"/>
    <x v="0"/>
    <n v="16.309999999999999"/>
  </r>
  <r>
    <x v="0"/>
    <n v="1906"/>
    <x v="0"/>
    <x v="3"/>
    <x v="1"/>
    <x v="0"/>
    <n v="338.13000000000005"/>
  </r>
  <r>
    <x v="0"/>
    <n v="1906"/>
    <x v="1"/>
    <x v="3"/>
    <x v="1"/>
    <x v="0"/>
    <n v="181.16999999999993"/>
  </r>
  <r>
    <x v="1"/>
    <n v="1906"/>
    <x v="0"/>
    <x v="3"/>
    <x v="1"/>
    <x v="0"/>
    <n v="-2126.73"/>
  </r>
  <r>
    <x v="1"/>
    <n v="1906"/>
    <x v="1"/>
    <x v="3"/>
    <x v="1"/>
    <x v="0"/>
    <n v="642.51999999999987"/>
  </r>
  <r>
    <x v="2"/>
    <n v="1906"/>
    <x v="0"/>
    <x v="3"/>
    <x v="1"/>
    <x v="2"/>
    <n v="-0.01"/>
  </r>
  <r>
    <x v="2"/>
    <n v="1906"/>
    <x v="0"/>
    <x v="3"/>
    <x v="1"/>
    <x v="0"/>
    <n v="262.24"/>
  </r>
  <r>
    <x v="2"/>
    <n v="1906"/>
    <x v="1"/>
    <x v="3"/>
    <x v="1"/>
    <x v="0"/>
    <n v="847.81000000000017"/>
  </r>
  <r>
    <x v="3"/>
    <n v="1906"/>
    <x v="0"/>
    <x v="3"/>
    <x v="1"/>
    <x v="0"/>
    <n v="117.92"/>
  </r>
  <r>
    <x v="3"/>
    <n v="1906"/>
    <x v="1"/>
    <x v="3"/>
    <x v="1"/>
    <x v="0"/>
    <n v="2216.38"/>
  </r>
  <r>
    <x v="4"/>
    <n v="1906"/>
    <x v="0"/>
    <x v="3"/>
    <x v="1"/>
    <x v="0"/>
    <n v="4.22"/>
  </r>
  <r>
    <x v="4"/>
    <n v="1906"/>
    <x v="1"/>
    <x v="3"/>
    <x v="1"/>
    <x v="0"/>
    <n v="742.77"/>
  </r>
  <r>
    <x v="5"/>
    <n v="1906"/>
    <x v="0"/>
    <x v="3"/>
    <x v="1"/>
    <x v="0"/>
    <n v="-1415.55"/>
  </r>
  <r>
    <x v="5"/>
    <n v="1906"/>
    <x v="1"/>
    <x v="3"/>
    <x v="1"/>
    <x v="0"/>
    <n v="539.33999999999992"/>
  </r>
  <r>
    <x v="6"/>
    <n v="1906"/>
    <x v="0"/>
    <x v="3"/>
    <x v="1"/>
    <x v="0"/>
    <n v="13.619999999999997"/>
  </r>
  <r>
    <x v="6"/>
    <n v="1906"/>
    <x v="1"/>
    <x v="3"/>
    <x v="1"/>
    <x v="0"/>
    <n v="566.29"/>
  </r>
  <r>
    <x v="7"/>
    <n v="1906"/>
    <x v="0"/>
    <x v="3"/>
    <x v="1"/>
    <x v="0"/>
    <n v="547.25"/>
  </r>
  <r>
    <x v="7"/>
    <n v="1906"/>
    <x v="1"/>
    <x v="3"/>
    <x v="1"/>
    <x v="0"/>
    <n v="1345.9500000000003"/>
  </r>
  <r>
    <x v="8"/>
    <n v="1906"/>
    <x v="0"/>
    <x v="3"/>
    <x v="1"/>
    <x v="0"/>
    <n v="1151.7000000000003"/>
  </r>
  <r>
    <x v="8"/>
    <n v="1906"/>
    <x v="1"/>
    <x v="3"/>
    <x v="1"/>
    <x v="1"/>
    <n v="1.96"/>
  </r>
  <r>
    <x v="8"/>
    <n v="1906"/>
    <x v="1"/>
    <x v="3"/>
    <x v="1"/>
    <x v="0"/>
    <n v="12.27"/>
  </r>
  <r>
    <x v="9"/>
    <n v="1906"/>
    <x v="0"/>
    <x v="3"/>
    <x v="1"/>
    <x v="0"/>
    <n v="105.86"/>
  </r>
  <r>
    <x v="9"/>
    <n v="1906"/>
    <x v="1"/>
    <x v="3"/>
    <x v="1"/>
    <x v="0"/>
    <n v="240.96"/>
  </r>
  <r>
    <x v="10"/>
    <n v="1906"/>
    <x v="0"/>
    <x v="3"/>
    <x v="1"/>
    <x v="0"/>
    <n v="274.89999999999998"/>
  </r>
  <r>
    <x v="10"/>
    <n v="1906"/>
    <x v="1"/>
    <x v="3"/>
    <x v="1"/>
    <x v="1"/>
    <n v="0.18"/>
  </r>
  <r>
    <x v="10"/>
    <n v="1906"/>
    <x v="1"/>
    <x v="3"/>
    <x v="1"/>
    <x v="0"/>
    <n v="846.02000000000021"/>
  </r>
  <r>
    <x v="11"/>
    <n v="1906"/>
    <x v="0"/>
    <x v="3"/>
    <x v="1"/>
    <x v="1"/>
    <n v="5.68"/>
  </r>
  <r>
    <x v="11"/>
    <n v="1906"/>
    <x v="0"/>
    <x v="3"/>
    <x v="1"/>
    <x v="0"/>
    <n v="378.08000000000004"/>
  </r>
  <r>
    <x v="11"/>
    <n v="1906"/>
    <x v="1"/>
    <x v="3"/>
    <x v="1"/>
    <x v="1"/>
    <n v="42.81"/>
  </r>
  <r>
    <x v="11"/>
    <n v="1906"/>
    <x v="1"/>
    <x v="3"/>
    <x v="1"/>
    <x v="0"/>
    <n v="-883.0899999999998"/>
  </r>
  <r>
    <x v="0"/>
    <n v="1907"/>
    <x v="0"/>
    <x v="4"/>
    <x v="0"/>
    <x v="0"/>
    <n v="138.35"/>
  </r>
  <r>
    <x v="0"/>
    <n v="1907"/>
    <x v="0"/>
    <x v="4"/>
    <x v="0"/>
    <x v="0"/>
    <n v="529.34"/>
  </r>
  <r>
    <x v="0"/>
    <n v="1907"/>
    <x v="0"/>
    <x v="4"/>
    <x v="0"/>
    <x v="0"/>
    <n v="904.84"/>
  </r>
  <r>
    <x v="0"/>
    <n v="1907"/>
    <x v="0"/>
    <x v="4"/>
    <x v="0"/>
    <x v="0"/>
    <n v="1290.92"/>
  </r>
  <r>
    <x v="0"/>
    <n v="1907"/>
    <x v="0"/>
    <x v="4"/>
    <x v="0"/>
    <x v="0"/>
    <n v="443.91"/>
  </r>
  <r>
    <x v="0"/>
    <n v="1907"/>
    <x v="0"/>
    <x v="4"/>
    <x v="0"/>
    <x v="0"/>
    <n v="221.96"/>
  </r>
  <r>
    <x v="0"/>
    <n v="1907"/>
    <x v="0"/>
    <x v="4"/>
    <x v="0"/>
    <x v="0"/>
    <n v="138.34"/>
  </r>
  <r>
    <x v="0"/>
    <n v="1907"/>
    <x v="0"/>
    <x v="4"/>
    <x v="0"/>
    <x v="0"/>
    <n v="4383"/>
  </r>
  <r>
    <x v="0"/>
    <n v="1907"/>
    <x v="0"/>
    <x v="4"/>
    <x v="0"/>
    <x v="0"/>
    <n v="2364.84"/>
  </r>
  <r>
    <x v="0"/>
    <n v="1907"/>
    <x v="0"/>
    <x v="4"/>
    <x v="0"/>
    <x v="0"/>
    <n v="1432.2"/>
  </r>
  <r>
    <x v="0"/>
    <n v="1907"/>
    <x v="0"/>
    <x v="4"/>
    <x v="0"/>
    <x v="0"/>
    <n v="859.97"/>
  </r>
  <r>
    <x v="0"/>
    <n v="1907"/>
    <x v="0"/>
    <x v="4"/>
    <x v="0"/>
    <x v="0"/>
    <n v="1389.47"/>
  </r>
  <r>
    <x v="0"/>
    <n v="1907"/>
    <x v="0"/>
    <x v="4"/>
    <x v="0"/>
    <x v="1"/>
    <n v="813.75"/>
  </r>
  <r>
    <x v="0"/>
    <n v="1907"/>
    <x v="0"/>
    <x v="4"/>
    <x v="0"/>
    <x v="0"/>
    <n v="1087.43"/>
  </r>
  <r>
    <x v="0"/>
    <n v="1907"/>
    <x v="0"/>
    <x v="4"/>
    <x v="0"/>
    <x v="0"/>
    <n v="1432.21"/>
  </r>
  <r>
    <x v="0"/>
    <n v="1907"/>
    <x v="0"/>
    <x v="4"/>
    <x v="0"/>
    <x v="0"/>
    <n v="2627.29"/>
  </r>
  <r>
    <x v="0"/>
    <n v="1907"/>
    <x v="0"/>
    <x v="4"/>
    <x v="0"/>
    <x v="0"/>
    <n v="1311.69"/>
  </r>
  <r>
    <x v="0"/>
    <n v="1907"/>
    <x v="0"/>
    <x v="4"/>
    <x v="0"/>
    <x v="0"/>
    <n v="1432.2"/>
  </r>
  <r>
    <x v="0"/>
    <n v="1907"/>
    <x v="0"/>
    <x v="4"/>
    <x v="0"/>
    <x v="0"/>
    <n v="1432.2"/>
  </r>
  <r>
    <x v="0"/>
    <n v="1907"/>
    <x v="0"/>
    <x v="4"/>
    <x v="0"/>
    <x v="0"/>
    <n v="1496.32"/>
  </r>
  <r>
    <x v="0"/>
    <n v="1907"/>
    <x v="0"/>
    <x v="4"/>
    <x v="0"/>
    <x v="0"/>
    <n v="138.34"/>
  </r>
  <r>
    <x v="0"/>
    <n v="1907"/>
    <x v="0"/>
    <x v="4"/>
    <x v="0"/>
    <x v="0"/>
    <n v="1337.26"/>
  </r>
  <r>
    <x v="0"/>
    <n v="1907"/>
    <x v="0"/>
    <x v="4"/>
    <x v="0"/>
    <x v="0"/>
    <n v="219.93"/>
  </r>
  <r>
    <x v="0"/>
    <n v="1907"/>
    <x v="1"/>
    <x v="4"/>
    <x v="0"/>
    <x v="0"/>
    <n v="4262.4399999999996"/>
  </r>
  <r>
    <x v="0"/>
    <n v="1907"/>
    <x v="1"/>
    <x v="4"/>
    <x v="0"/>
    <x v="0"/>
    <n v="105.24"/>
  </r>
  <r>
    <x v="0"/>
    <n v="1907"/>
    <x v="1"/>
    <x v="4"/>
    <x v="0"/>
    <x v="0"/>
    <n v="86.95"/>
  </r>
  <r>
    <x v="0"/>
    <n v="1907"/>
    <x v="1"/>
    <x v="4"/>
    <x v="0"/>
    <x v="0"/>
    <n v="91.17"/>
  </r>
  <r>
    <x v="0"/>
    <n v="1907"/>
    <x v="1"/>
    <x v="4"/>
    <x v="0"/>
    <x v="0"/>
    <n v="87.88"/>
  </r>
  <r>
    <x v="0"/>
    <n v="1907"/>
    <x v="1"/>
    <x v="4"/>
    <x v="0"/>
    <x v="0"/>
    <n v="9507.02"/>
  </r>
  <r>
    <x v="0"/>
    <n v="1907"/>
    <x v="1"/>
    <x v="4"/>
    <x v="0"/>
    <x v="0"/>
    <n v="7284.85"/>
  </r>
  <r>
    <x v="0"/>
    <n v="1907"/>
    <x v="1"/>
    <x v="4"/>
    <x v="0"/>
    <x v="0"/>
    <n v="539.25"/>
  </r>
  <r>
    <x v="0"/>
    <n v="1907"/>
    <x v="1"/>
    <x v="4"/>
    <x v="0"/>
    <x v="0"/>
    <n v="129.96"/>
  </r>
  <r>
    <x v="0"/>
    <n v="1907"/>
    <x v="1"/>
    <x v="4"/>
    <x v="0"/>
    <x v="0"/>
    <n v="273.61"/>
  </r>
  <r>
    <x v="0"/>
    <n v="1907"/>
    <x v="1"/>
    <x v="4"/>
    <x v="0"/>
    <x v="0"/>
    <n v="245.88"/>
  </r>
  <r>
    <x v="0"/>
    <n v="1907"/>
    <x v="1"/>
    <x v="4"/>
    <x v="0"/>
    <x v="0"/>
    <n v="737.01"/>
  </r>
  <r>
    <x v="0"/>
    <n v="1907"/>
    <x v="1"/>
    <x v="4"/>
    <x v="0"/>
    <x v="0"/>
    <n v="9431.67"/>
  </r>
  <r>
    <x v="0"/>
    <n v="1907"/>
    <x v="1"/>
    <x v="4"/>
    <x v="0"/>
    <x v="0"/>
    <n v="565.49"/>
  </r>
  <r>
    <x v="0"/>
    <n v="1907"/>
    <x v="1"/>
    <x v="4"/>
    <x v="0"/>
    <x v="0"/>
    <n v="129.96"/>
  </r>
  <r>
    <x v="0"/>
    <n v="1907"/>
    <x v="1"/>
    <x v="4"/>
    <x v="0"/>
    <x v="0"/>
    <n v="142.79"/>
  </r>
  <r>
    <x v="0"/>
    <n v="1907"/>
    <x v="1"/>
    <x v="4"/>
    <x v="0"/>
    <x v="0"/>
    <n v="16.43"/>
  </r>
  <r>
    <x v="0"/>
    <n v="1907"/>
    <x v="1"/>
    <x v="4"/>
    <x v="0"/>
    <x v="0"/>
    <n v="7366.16"/>
  </r>
  <r>
    <x v="0"/>
    <n v="1907"/>
    <x v="1"/>
    <x v="4"/>
    <x v="0"/>
    <x v="0"/>
    <n v="736.98"/>
  </r>
  <r>
    <x v="0"/>
    <n v="1907"/>
    <x v="1"/>
    <x v="4"/>
    <x v="0"/>
    <x v="0"/>
    <n v="8979.92"/>
  </r>
  <r>
    <x v="0"/>
    <n v="1907"/>
    <x v="1"/>
    <x v="4"/>
    <x v="0"/>
    <x v="0"/>
    <n v="8189.06"/>
  </r>
  <r>
    <x v="0"/>
    <n v="1907"/>
    <x v="1"/>
    <x v="4"/>
    <x v="0"/>
    <x v="0"/>
    <n v="87.88"/>
  </r>
  <r>
    <x v="0"/>
    <n v="1907"/>
    <x v="1"/>
    <x v="4"/>
    <x v="0"/>
    <x v="0"/>
    <n v="129.97"/>
  </r>
  <r>
    <x v="0"/>
    <n v="1907"/>
    <x v="1"/>
    <x v="4"/>
    <x v="0"/>
    <x v="0"/>
    <n v="7913.6"/>
  </r>
  <r>
    <x v="0"/>
    <n v="1907"/>
    <x v="1"/>
    <x v="4"/>
    <x v="0"/>
    <x v="1"/>
    <n v="197.1"/>
  </r>
  <r>
    <x v="0"/>
    <n v="1907"/>
    <x v="1"/>
    <x v="4"/>
    <x v="0"/>
    <x v="0"/>
    <n v="87.88"/>
  </r>
  <r>
    <x v="0"/>
    <n v="1907"/>
    <x v="1"/>
    <x v="4"/>
    <x v="0"/>
    <x v="0"/>
    <n v="129.97"/>
  </r>
  <r>
    <x v="0"/>
    <n v="1907"/>
    <x v="1"/>
    <x v="4"/>
    <x v="0"/>
    <x v="0"/>
    <n v="5358.01"/>
  </r>
  <r>
    <x v="0"/>
    <n v="1907"/>
    <x v="1"/>
    <x v="4"/>
    <x v="0"/>
    <x v="0"/>
    <n v="7730.09"/>
  </r>
  <r>
    <x v="0"/>
    <n v="1907"/>
    <x v="1"/>
    <x v="4"/>
    <x v="0"/>
    <x v="0"/>
    <n v="86.15"/>
  </r>
  <r>
    <x v="0"/>
    <n v="1907"/>
    <x v="1"/>
    <x v="4"/>
    <x v="0"/>
    <x v="1"/>
    <n v="52.29"/>
  </r>
  <r>
    <x v="0"/>
    <n v="1907"/>
    <x v="1"/>
    <x v="4"/>
    <x v="0"/>
    <x v="0"/>
    <n v="11294.39"/>
  </r>
  <r>
    <x v="0"/>
    <n v="1907"/>
    <x v="1"/>
    <x v="4"/>
    <x v="0"/>
    <x v="1"/>
    <n v="65.099999999999994"/>
  </r>
  <r>
    <x v="0"/>
    <n v="1907"/>
    <x v="1"/>
    <x v="4"/>
    <x v="0"/>
    <x v="0"/>
    <n v="737.01"/>
  </r>
  <r>
    <x v="0"/>
    <n v="1907"/>
    <x v="1"/>
    <x v="4"/>
    <x v="0"/>
    <x v="1"/>
    <n v="-65.099999999999994"/>
  </r>
  <r>
    <x v="0"/>
    <n v="1907"/>
    <x v="1"/>
    <x v="4"/>
    <x v="0"/>
    <x v="0"/>
    <n v="7389.79"/>
  </r>
  <r>
    <x v="0"/>
    <n v="1907"/>
    <x v="1"/>
    <x v="4"/>
    <x v="0"/>
    <x v="0"/>
    <n v="2904.63"/>
  </r>
  <r>
    <x v="0"/>
    <n v="1907"/>
    <x v="1"/>
    <x v="4"/>
    <x v="0"/>
    <x v="0"/>
    <n v="8038.16"/>
  </r>
  <r>
    <x v="0"/>
    <n v="1907"/>
    <x v="1"/>
    <x v="4"/>
    <x v="0"/>
    <x v="0"/>
    <n v="6677.73"/>
  </r>
  <r>
    <x v="0"/>
    <n v="1907"/>
    <x v="1"/>
    <x v="4"/>
    <x v="0"/>
    <x v="0"/>
    <n v="87.88"/>
  </r>
  <r>
    <x v="1"/>
    <n v="1907"/>
    <x v="0"/>
    <x v="4"/>
    <x v="0"/>
    <x v="0"/>
    <n v="881.91"/>
  </r>
  <r>
    <x v="1"/>
    <n v="1907"/>
    <x v="0"/>
    <x v="4"/>
    <x v="0"/>
    <x v="0"/>
    <n v="-954.3"/>
  </r>
  <r>
    <x v="1"/>
    <n v="1907"/>
    <x v="0"/>
    <x v="4"/>
    <x v="0"/>
    <x v="0"/>
    <n v="4711.2"/>
  </r>
  <r>
    <x v="1"/>
    <n v="1907"/>
    <x v="0"/>
    <x v="4"/>
    <x v="0"/>
    <x v="0"/>
    <n v="1036.6099999999999"/>
  </r>
  <r>
    <x v="1"/>
    <n v="1907"/>
    <x v="0"/>
    <x v="4"/>
    <x v="0"/>
    <x v="0"/>
    <n v="1405.11"/>
  </r>
  <r>
    <x v="1"/>
    <n v="1907"/>
    <x v="0"/>
    <x v="4"/>
    <x v="0"/>
    <x v="0"/>
    <n v="4716.62"/>
  </r>
  <r>
    <x v="1"/>
    <n v="1907"/>
    <x v="0"/>
    <x v="4"/>
    <x v="0"/>
    <x v="0"/>
    <n v="651.24"/>
  </r>
  <r>
    <x v="1"/>
    <n v="1907"/>
    <x v="0"/>
    <x v="4"/>
    <x v="0"/>
    <x v="1"/>
    <n v="88.5"/>
  </r>
  <r>
    <x v="1"/>
    <n v="1907"/>
    <x v="0"/>
    <x v="4"/>
    <x v="0"/>
    <x v="0"/>
    <n v="4817.82"/>
  </r>
  <r>
    <x v="1"/>
    <n v="1907"/>
    <x v="0"/>
    <x v="4"/>
    <x v="0"/>
    <x v="1"/>
    <n v="498.23"/>
  </r>
  <r>
    <x v="1"/>
    <n v="1907"/>
    <x v="0"/>
    <x v="4"/>
    <x v="0"/>
    <x v="0"/>
    <n v="1090.3900000000001"/>
  </r>
  <r>
    <x v="1"/>
    <n v="1907"/>
    <x v="0"/>
    <x v="4"/>
    <x v="0"/>
    <x v="0"/>
    <n v="3348.35"/>
  </r>
  <r>
    <x v="1"/>
    <n v="1907"/>
    <x v="0"/>
    <x v="4"/>
    <x v="0"/>
    <x v="0"/>
    <n v="4526.43"/>
  </r>
  <r>
    <x v="1"/>
    <n v="1907"/>
    <x v="0"/>
    <x v="4"/>
    <x v="0"/>
    <x v="1"/>
    <n v="438"/>
  </r>
  <r>
    <x v="1"/>
    <n v="1907"/>
    <x v="0"/>
    <x v="4"/>
    <x v="0"/>
    <x v="0"/>
    <n v="1116.3699999999999"/>
  </r>
  <r>
    <x v="1"/>
    <n v="1907"/>
    <x v="0"/>
    <x v="4"/>
    <x v="0"/>
    <x v="0"/>
    <n v="642.30999999999995"/>
  </r>
  <r>
    <x v="1"/>
    <n v="1907"/>
    <x v="0"/>
    <x v="4"/>
    <x v="0"/>
    <x v="0"/>
    <n v="628.79"/>
  </r>
  <r>
    <x v="1"/>
    <n v="1907"/>
    <x v="0"/>
    <x v="4"/>
    <x v="0"/>
    <x v="0"/>
    <n v="4631.1899999999996"/>
  </r>
  <r>
    <x v="1"/>
    <n v="1907"/>
    <x v="0"/>
    <x v="4"/>
    <x v="0"/>
    <x v="0"/>
    <n v="912.79"/>
  </r>
  <r>
    <x v="1"/>
    <n v="1907"/>
    <x v="0"/>
    <x v="4"/>
    <x v="0"/>
    <x v="0"/>
    <n v="4412.1899999999996"/>
  </r>
  <r>
    <x v="1"/>
    <n v="1907"/>
    <x v="0"/>
    <x v="4"/>
    <x v="0"/>
    <x v="0"/>
    <n v="5069.4799999999996"/>
  </r>
  <r>
    <x v="1"/>
    <n v="1907"/>
    <x v="0"/>
    <x v="4"/>
    <x v="0"/>
    <x v="0"/>
    <n v="639.57000000000005"/>
  </r>
  <r>
    <x v="1"/>
    <n v="1907"/>
    <x v="0"/>
    <x v="4"/>
    <x v="0"/>
    <x v="0"/>
    <n v="4532.1499999999996"/>
  </r>
  <r>
    <x v="1"/>
    <n v="1907"/>
    <x v="0"/>
    <x v="4"/>
    <x v="0"/>
    <x v="0"/>
    <n v="1140.23"/>
  </r>
  <r>
    <x v="1"/>
    <n v="1907"/>
    <x v="0"/>
    <x v="4"/>
    <x v="0"/>
    <x v="0"/>
    <n v="4885.6499999999996"/>
  </r>
  <r>
    <x v="1"/>
    <n v="1907"/>
    <x v="0"/>
    <x v="4"/>
    <x v="0"/>
    <x v="0"/>
    <n v="576.05999999999995"/>
  </r>
  <r>
    <x v="1"/>
    <n v="1907"/>
    <x v="0"/>
    <x v="4"/>
    <x v="0"/>
    <x v="0"/>
    <n v="4938.46"/>
  </r>
  <r>
    <x v="1"/>
    <n v="1907"/>
    <x v="0"/>
    <x v="4"/>
    <x v="0"/>
    <x v="0"/>
    <n v="1653.64"/>
  </r>
  <r>
    <x v="1"/>
    <n v="1907"/>
    <x v="0"/>
    <x v="4"/>
    <x v="0"/>
    <x v="0"/>
    <n v="4655.9399999999996"/>
  </r>
  <r>
    <x v="1"/>
    <n v="1907"/>
    <x v="1"/>
    <x v="4"/>
    <x v="0"/>
    <x v="0"/>
    <n v="5985.79"/>
  </r>
  <r>
    <x v="1"/>
    <n v="1907"/>
    <x v="1"/>
    <x v="4"/>
    <x v="0"/>
    <x v="1"/>
    <n v="76.650000000000006"/>
  </r>
  <r>
    <x v="1"/>
    <n v="1907"/>
    <x v="1"/>
    <x v="4"/>
    <x v="0"/>
    <x v="1"/>
    <n v="48.83"/>
  </r>
  <r>
    <x v="1"/>
    <n v="1907"/>
    <x v="1"/>
    <x v="4"/>
    <x v="0"/>
    <x v="0"/>
    <n v="154.4"/>
  </r>
  <r>
    <x v="1"/>
    <n v="1907"/>
    <x v="1"/>
    <x v="4"/>
    <x v="0"/>
    <x v="0"/>
    <n v="4894.2700000000004"/>
  </r>
  <r>
    <x v="1"/>
    <n v="1907"/>
    <x v="1"/>
    <x v="4"/>
    <x v="0"/>
    <x v="0"/>
    <n v="286.05"/>
  </r>
  <r>
    <x v="1"/>
    <n v="1907"/>
    <x v="1"/>
    <x v="4"/>
    <x v="0"/>
    <x v="0"/>
    <n v="5216.18"/>
  </r>
  <r>
    <x v="1"/>
    <n v="1907"/>
    <x v="1"/>
    <x v="4"/>
    <x v="0"/>
    <x v="0"/>
    <n v="317.27999999999997"/>
  </r>
  <r>
    <x v="1"/>
    <n v="1907"/>
    <x v="1"/>
    <x v="4"/>
    <x v="0"/>
    <x v="0"/>
    <n v="6078.04"/>
  </r>
  <r>
    <x v="1"/>
    <n v="1907"/>
    <x v="1"/>
    <x v="4"/>
    <x v="0"/>
    <x v="1"/>
    <n v="434.72"/>
  </r>
  <r>
    <x v="1"/>
    <n v="1907"/>
    <x v="1"/>
    <x v="4"/>
    <x v="0"/>
    <x v="0"/>
    <n v="186.17"/>
  </r>
  <r>
    <x v="1"/>
    <n v="1907"/>
    <x v="1"/>
    <x v="4"/>
    <x v="0"/>
    <x v="1"/>
    <n v="87.05"/>
  </r>
  <r>
    <x v="1"/>
    <n v="1907"/>
    <x v="1"/>
    <x v="4"/>
    <x v="0"/>
    <x v="0"/>
    <n v="5152.72"/>
  </r>
  <r>
    <x v="1"/>
    <n v="1907"/>
    <x v="1"/>
    <x v="4"/>
    <x v="0"/>
    <x v="0"/>
    <n v="86.13"/>
  </r>
  <r>
    <x v="1"/>
    <n v="1907"/>
    <x v="1"/>
    <x v="4"/>
    <x v="0"/>
    <x v="0"/>
    <n v="1842.47"/>
  </r>
  <r>
    <x v="1"/>
    <n v="1907"/>
    <x v="1"/>
    <x v="4"/>
    <x v="0"/>
    <x v="0"/>
    <n v="473.3"/>
  </r>
  <r>
    <x v="1"/>
    <n v="1907"/>
    <x v="1"/>
    <x v="4"/>
    <x v="0"/>
    <x v="0"/>
    <n v="169.81"/>
  </r>
  <r>
    <x v="1"/>
    <n v="1907"/>
    <x v="1"/>
    <x v="4"/>
    <x v="0"/>
    <x v="0"/>
    <n v="5636.41"/>
  </r>
  <r>
    <x v="1"/>
    <n v="1907"/>
    <x v="1"/>
    <x v="4"/>
    <x v="0"/>
    <x v="0"/>
    <n v="202.47"/>
  </r>
  <r>
    <x v="1"/>
    <n v="1907"/>
    <x v="1"/>
    <x v="4"/>
    <x v="0"/>
    <x v="0"/>
    <n v="286.05"/>
  </r>
  <r>
    <x v="1"/>
    <n v="1907"/>
    <x v="1"/>
    <x v="4"/>
    <x v="0"/>
    <x v="0"/>
    <n v="-2851"/>
  </r>
  <r>
    <x v="1"/>
    <n v="1907"/>
    <x v="1"/>
    <x v="4"/>
    <x v="0"/>
    <x v="0"/>
    <n v="-8907.36"/>
  </r>
  <r>
    <x v="1"/>
    <n v="1907"/>
    <x v="1"/>
    <x v="4"/>
    <x v="0"/>
    <x v="0"/>
    <n v="285.93"/>
  </r>
  <r>
    <x v="1"/>
    <n v="1907"/>
    <x v="1"/>
    <x v="4"/>
    <x v="0"/>
    <x v="0"/>
    <n v="1607.15"/>
  </r>
  <r>
    <x v="1"/>
    <n v="1907"/>
    <x v="1"/>
    <x v="4"/>
    <x v="0"/>
    <x v="0"/>
    <n v="-11.68"/>
  </r>
  <r>
    <x v="1"/>
    <n v="1907"/>
    <x v="1"/>
    <x v="4"/>
    <x v="0"/>
    <x v="0"/>
    <n v="115.06"/>
  </r>
  <r>
    <x v="1"/>
    <n v="1907"/>
    <x v="1"/>
    <x v="4"/>
    <x v="0"/>
    <x v="0"/>
    <n v="7269.57"/>
  </r>
  <r>
    <x v="1"/>
    <n v="1907"/>
    <x v="1"/>
    <x v="4"/>
    <x v="0"/>
    <x v="0"/>
    <n v="6421.29"/>
  </r>
  <r>
    <x v="1"/>
    <n v="1907"/>
    <x v="1"/>
    <x v="4"/>
    <x v="0"/>
    <x v="0"/>
    <n v="6902.12"/>
  </r>
  <r>
    <x v="1"/>
    <n v="1907"/>
    <x v="1"/>
    <x v="4"/>
    <x v="0"/>
    <x v="0"/>
    <n v="42.36"/>
  </r>
  <r>
    <x v="1"/>
    <n v="1907"/>
    <x v="1"/>
    <x v="4"/>
    <x v="0"/>
    <x v="0"/>
    <n v="5012.37"/>
  </r>
  <r>
    <x v="1"/>
    <n v="1907"/>
    <x v="1"/>
    <x v="4"/>
    <x v="0"/>
    <x v="0"/>
    <n v="739.83"/>
  </r>
  <r>
    <x v="1"/>
    <n v="1907"/>
    <x v="1"/>
    <x v="4"/>
    <x v="0"/>
    <x v="0"/>
    <n v="5211.33"/>
  </r>
  <r>
    <x v="1"/>
    <n v="1907"/>
    <x v="1"/>
    <x v="4"/>
    <x v="0"/>
    <x v="0"/>
    <n v="2667.9"/>
  </r>
  <r>
    <x v="1"/>
    <n v="1907"/>
    <x v="1"/>
    <x v="4"/>
    <x v="0"/>
    <x v="0"/>
    <n v="1393.69"/>
  </r>
  <r>
    <x v="1"/>
    <n v="1907"/>
    <x v="1"/>
    <x v="4"/>
    <x v="0"/>
    <x v="0"/>
    <n v="6178.66"/>
  </r>
  <r>
    <x v="1"/>
    <n v="1907"/>
    <x v="1"/>
    <x v="4"/>
    <x v="0"/>
    <x v="0"/>
    <n v="286.05"/>
  </r>
  <r>
    <x v="1"/>
    <n v="1907"/>
    <x v="1"/>
    <x v="4"/>
    <x v="0"/>
    <x v="0"/>
    <n v="286.05"/>
  </r>
  <r>
    <x v="1"/>
    <n v="1907"/>
    <x v="1"/>
    <x v="4"/>
    <x v="0"/>
    <x v="0"/>
    <n v="169.81"/>
  </r>
  <r>
    <x v="1"/>
    <n v="1907"/>
    <x v="1"/>
    <x v="4"/>
    <x v="0"/>
    <x v="0"/>
    <n v="169.81"/>
  </r>
  <r>
    <x v="1"/>
    <n v="1907"/>
    <x v="1"/>
    <x v="4"/>
    <x v="0"/>
    <x v="0"/>
    <n v="214.84"/>
  </r>
  <r>
    <x v="1"/>
    <n v="1907"/>
    <x v="1"/>
    <x v="4"/>
    <x v="0"/>
    <x v="0"/>
    <n v="870.35"/>
  </r>
  <r>
    <x v="2"/>
    <n v="1907"/>
    <x v="0"/>
    <x v="4"/>
    <x v="0"/>
    <x v="0"/>
    <n v="2891.82"/>
  </r>
  <r>
    <x v="2"/>
    <n v="1907"/>
    <x v="0"/>
    <x v="4"/>
    <x v="0"/>
    <x v="0"/>
    <n v="2394.1999999999998"/>
  </r>
  <r>
    <x v="2"/>
    <n v="1907"/>
    <x v="0"/>
    <x v="4"/>
    <x v="0"/>
    <x v="0"/>
    <n v="540.88"/>
  </r>
  <r>
    <x v="2"/>
    <n v="1907"/>
    <x v="0"/>
    <x v="4"/>
    <x v="0"/>
    <x v="0"/>
    <n v="2876.08"/>
  </r>
  <r>
    <x v="2"/>
    <n v="1907"/>
    <x v="0"/>
    <x v="4"/>
    <x v="0"/>
    <x v="0"/>
    <n v="1187.55"/>
  </r>
  <r>
    <x v="2"/>
    <n v="1907"/>
    <x v="0"/>
    <x v="4"/>
    <x v="0"/>
    <x v="0"/>
    <n v="217.08"/>
  </r>
  <r>
    <x v="2"/>
    <n v="1907"/>
    <x v="0"/>
    <x v="4"/>
    <x v="0"/>
    <x v="0"/>
    <n v="3400.95"/>
  </r>
  <r>
    <x v="2"/>
    <n v="1907"/>
    <x v="0"/>
    <x v="4"/>
    <x v="0"/>
    <x v="0"/>
    <n v="421.06"/>
  </r>
  <r>
    <x v="2"/>
    <n v="1907"/>
    <x v="0"/>
    <x v="4"/>
    <x v="0"/>
    <x v="0"/>
    <n v="186.27"/>
  </r>
  <r>
    <x v="2"/>
    <n v="1907"/>
    <x v="0"/>
    <x v="4"/>
    <x v="0"/>
    <x v="0"/>
    <n v="3056.08"/>
  </r>
  <r>
    <x v="2"/>
    <n v="1907"/>
    <x v="0"/>
    <x v="4"/>
    <x v="0"/>
    <x v="0"/>
    <n v="2923.33"/>
  </r>
  <r>
    <x v="2"/>
    <n v="1907"/>
    <x v="0"/>
    <x v="4"/>
    <x v="0"/>
    <x v="0"/>
    <n v="1009.67"/>
  </r>
  <r>
    <x v="2"/>
    <n v="1907"/>
    <x v="0"/>
    <x v="4"/>
    <x v="0"/>
    <x v="0"/>
    <n v="-365"/>
  </r>
  <r>
    <x v="2"/>
    <n v="1907"/>
    <x v="0"/>
    <x v="4"/>
    <x v="0"/>
    <x v="0"/>
    <n v="272.5"/>
  </r>
  <r>
    <x v="2"/>
    <n v="1907"/>
    <x v="0"/>
    <x v="4"/>
    <x v="0"/>
    <x v="0"/>
    <n v="455.26"/>
  </r>
  <r>
    <x v="2"/>
    <n v="1907"/>
    <x v="0"/>
    <x v="4"/>
    <x v="0"/>
    <x v="0"/>
    <n v="2663.21"/>
  </r>
  <r>
    <x v="2"/>
    <n v="1907"/>
    <x v="0"/>
    <x v="4"/>
    <x v="0"/>
    <x v="0"/>
    <n v="2473.2800000000002"/>
  </r>
  <r>
    <x v="2"/>
    <n v="1907"/>
    <x v="0"/>
    <x v="4"/>
    <x v="0"/>
    <x v="0"/>
    <n v="2975.12"/>
  </r>
  <r>
    <x v="2"/>
    <n v="1907"/>
    <x v="0"/>
    <x v="4"/>
    <x v="0"/>
    <x v="0"/>
    <n v="490.79"/>
  </r>
  <r>
    <x v="2"/>
    <n v="1907"/>
    <x v="0"/>
    <x v="4"/>
    <x v="0"/>
    <x v="0"/>
    <n v="3079.86"/>
  </r>
  <r>
    <x v="2"/>
    <n v="1907"/>
    <x v="0"/>
    <x v="4"/>
    <x v="0"/>
    <x v="0"/>
    <n v="746.24"/>
  </r>
  <r>
    <x v="2"/>
    <n v="1907"/>
    <x v="0"/>
    <x v="4"/>
    <x v="0"/>
    <x v="0"/>
    <n v="2893.37"/>
  </r>
  <r>
    <x v="2"/>
    <n v="1907"/>
    <x v="0"/>
    <x v="4"/>
    <x v="0"/>
    <x v="0"/>
    <n v="3028.99"/>
  </r>
  <r>
    <x v="2"/>
    <n v="1907"/>
    <x v="0"/>
    <x v="4"/>
    <x v="0"/>
    <x v="0"/>
    <n v="776.75"/>
  </r>
  <r>
    <x v="2"/>
    <n v="1907"/>
    <x v="0"/>
    <x v="4"/>
    <x v="0"/>
    <x v="0"/>
    <n v="2822.74"/>
  </r>
  <r>
    <x v="2"/>
    <n v="1907"/>
    <x v="0"/>
    <x v="4"/>
    <x v="0"/>
    <x v="0"/>
    <n v="500.14"/>
  </r>
  <r>
    <x v="2"/>
    <n v="1907"/>
    <x v="0"/>
    <x v="4"/>
    <x v="0"/>
    <x v="0"/>
    <n v="718.17"/>
  </r>
  <r>
    <x v="2"/>
    <n v="1907"/>
    <x v="0"/>
    <x v="4"/>
    <x v="0"/>
    <x v="0"/>
    <n v="563"/>
  </r>
  <r>
    <x v="2"/>
    <n v="1907"/>
    <x v="0"/>
    <x v="4"/>
    <x v="0"/>
    <x v="0"/>
    <n v="365"/>
  </r>
  <r>
    <x v="2"/>
    <n v="1907"/>
    <x v="1"/>
    <x v="4"/>
    <x v="0"/>
    <x v="0"/>
    <n v="7682.71"/>
  </r>
  <r>
    <x v="2"/>
    <n v="1907"/>
    <x v="1"/>
    <x v="4"/>
    <x v="0"/>
    <x v="0"/>
    <n v="1033.32"/>
  </r>
  <r>
    <x v="2"/>
    <n v="1907"/>
    <x v="1"/>
    <x v="4"/>
    <x v="0"/>
    <x v="0"/>
    <n v="2204.13"/>
  </r>
  <r>
    <x v="2"/>
    <n v="1907"/>
    <x v="1"/>
    <x v="4"/>
    <x v="0"/>
    <x v="0"/>
    <n v="7997.42"/>
  </r>
  <r>
    <x v="2"/>
    <n v="1907"/>
    <x v="1"/>
    <x v="4"/>
    <x v="0"/>
    <x v="0"/>
    <n v="6624.13"/>
  </r>
  <r>
    <x v="2"/>
    <n v="1907"/>
    <x v="1"/>
    <x v="4"/>
    <x v="0"/>
    <x v="0"/>
    <n v="1587.23"/>
  </r>
  <r>
    <x v="2"/>
    <n v="1907"/>
    <x v="1"/>
    <x v="4"/>
    <x v="0"/>
    <x v="0"/>
    <n v="8800.58"/>
  </r>
  <r>
    <x v="2"/>
    <n v="1907"/>
    <x v="1"/>
    <x v="4"/>
    <x v="0"/>
    <x v="0"/>
    <n v="6095.1"/>
  </r>
  <r>
    <x v="2"/>
    <n v="1907"/>
    <x v="1"/>
    <x v="4"/>
    <x v="0"/>
    <x v="0"/>
    <n v="-462.35"/>
  </r>
  <r>
    <x v="2"/>
    <n v="1907"/>
    <x v="1"/>
    <x v="4"/>
    <x v="0"/>
    <x v="0"/>
    <n v="1033.32"/>
  </r>
  <r>
    <x v="2"/>
    <n v="1907"/>
    <x v="1"/>
    <x v="4"/>
    <x v="0"/>
    <x v="0"/>
    <n v="2552.91"/>
  </r>
  <r>
    <x v="2"/>
    <n v="1907"/>
    <x v="1"/>
    <x v="4"/>
    <x v="0"/>
    <x v="0"/>
    <n v="583.23"/>
  </r>
  <r>
    <x v="2"/>
    <n v="1907"/>
    <x v="1"/>
    <x v="4"/>
    <x v="0"/>
    <x v="0"/>
    <n v="1033.32"/>
  </r>
  <r>
    <x v="2"/>
    <n v="1907"/>
    <x v="1"/>
    <x v="4"/>
    <x v="0"/>
    <x v="0"/>
    <n v="2145.2199999999998"/>
  </r>
  <r>
    <x v="2"/>
    <n v="1907"/>
    <x v="1"/>
    <x v="4"/>
    <x v="0"/>
    <x v="0"/>
    <n v="583.23"/>
  </r>
  <r>
    <x v="2"/>
    <n v="1907"/>
    <x v="1"/>
    <x v="4"/>
    <x v="0"/>
    <x v="0"/>
    <n v="7701.57"/>
  </r>
  <r>
    <x v="2"/>
    <n v="1907"/>
    <x v="1"/>
    <x v="4"/>
    <x v="0"/>
    <x v="0"/>
    <n v="5008.96"/>
  </r>
  <r>
    <x v="2"/>
    <n v="1907"/>
    <x v="1"/>
    <x v="4"/>
    <x v="0"/>
    <x v="0"/>
    <n v="1642.5"/>
  </r>
  <r>
    <x v="2"/>
    <n v="1907"/>
    <x v="1"/>
    <x v="4"/>
    <x v="0"/>
    <x v="0"/>
    <n v="1103.8"/>
  </r>
  <r>
    <x v="2"/>
    <n v="1907"/>
    <x v="1"/>
    <x v="4"/>
    <x v="0"/>
    <x v="0"/>
    <n v="963.37"/>
  </r>
  <r>
    <x v="2"/>
    <n v="1907"/>
    <x v="1"/>
    <x v="4"/>
    <x v="0"/>
    <x v="0"/>
    <n v="8000.46"/>
  </r>
  <r>
    <x v="2"/>
    <n v="1907"/>
    <x v="1"/>
    <x v="4"/>
    <x v="0"/>
    <x v="0"/>
    <n v="583.23"/>
  </r>
  <r>
    <x v="2"/>
    <n v="1907"/>
    <x v="1"/>
    <x v="4"/>
    <x v="0"/>
    <x v="0"/>
    <n v="8528.25"/>
  </r>
  <r>
    <x v="2"/>
    <n v="1907"/>
    <x v="1"/>
    <x v="4"/>
    <x v="0"/>
    <x v="0"/>
    <n v="571.79999999999995"/>
  </r>
  <r>
    <x v="2"/>
    <n v="1907"/>
    <x v="1"/>
    <x v="4"/>
    <x v="0"/>
    <x v="0"/>
    <n v="17937.37"/>
  </r>
  <r>
    <x v="2"/>
    <n v="1907"/>
    <x v="1"/>
    <x v="4"/>
    <x v="0"/>
    <x v="0"/>
    <n v="0.01"/>
  </r>
  <r>
    <x v="2"/>
    <n v="1907"/>
    <x v="1"/>
    <x v="4"/>
    <x v="0"/>
    <x v="0"/>
    <n v="16389.86"/>
  </r>
  <r>
    <x v="2"/>
    <n v="1907"/>
    <x v="1"/>
    <x v="4"/>
    <x v="0"/>
    <x v="0"/>
    <n v="577.07000000000005"/>
  </r>
  <r>
    <x v="2"/>
    <n v="1907"/>
    <x v="1"/>
    <x v="4"/>
    <x v="0"/>
    <x v="0"/>
    <n v="7906.88"/>
  </r>
  <r>
    <x v="2"/>
    <n v="1907"/>
    <x v="1"/>
    <x v="4"/>
    <x v="0"/>
    <x v="0"/>
    <n v="583.23"/>
  </r>
  <r>
    <x v="2"/>
    <n v="1907"/>
    <x v="1"/>
    <x v="4"/>
    <x v="0"/>
    <x v="0"/>
    <n v="2185.06"/>
  </r>
  <r>
    <x v="2"/>
    <n v="1907"/>
    <x v="1"/>
    <x v="4"/>
    <x v="0"/>
    <x v="0"/>
    <n v="-32.549999999999997"/>
  </r>
  <r>
    <x v="2"/>
    <n v="1907"/>
    <x v="1"/>
    <x v="4"/>
    <x v="0"/>
    <x v="0"/>
    <n v="9603.7900000000009"/>
  </r>
  <r>
    <x v="2"/>
    <n v="1907"/>
    <x v="1"/>
    <x v="4"/>
    <x v="0"/>
    <x v="0"/>
    <n v="577.07000000000005"/>
  </r>
  <r>
    <x v="2"/>
    <n v="1907"/>
    <x v="1"/>
    <x v="4"/>
    <x v="0"/>
    <x v="0"/>
    <n v="9881.4"/>
  </r>
  <r>
    <x v="2"/>
    <n v="1907"/>
    <x v="1"/>
    <x v="4"/>
    <x v="0"/>
    <x v="0"/>
    <n v="51.5"/>
  </r>
  <r>
    <x v="2"/>
    <n v="1907"/>
    <x v="1"/>
    <x v="4"/>
    <x v="0"/>
    <x v="0"/>
    <n v="1228.75"/>
  </r>
  <r>
    <x v="2"/>
    <n v="1907"/>
    <x v="1"/>
    <x v="4"/>
    <x v="0"/>
    <x v="0"/>
    <n v="583.23"/>
  </r>
  <r>
    <x v="2"/>
    <n v="1907"/>
    <x v="1"/>
    <x v="4"/>
    <x v="0"/>
    <x v="0"/>
    <n v="583.23"/>
  </r>
  <r>
    <x v="2"/>
    <n v="1907"/>
    <x v="1"/>
    <x v="4"/>
    <x v="0"/>
    <x v="0"/>
    <n v="-194.87"/>
  </r>
  <r>
    <x v="3"/>
    <n v="1907"/>
    <x v="0"/>
    <x v="4"/>
    <x v="0"/>
    <x v="0"/>
    <n v="-846.95"/>
  </r>
  <r>
    <x v="3"/>
    <n v="1907"/>
    <x v="0"/>
    <x v="4"/>
    <x v="0"/>
    <x v="0"/>
    <n v="3862.96"/>
  </r>
  <r>
    <x v="3"/>
    <n v="1907"/>
    <x v="0"/>
    <x v="4"/>
    <x v="0"/>
    <x v="0"/>
    <n v="215.86"/>
  </r>
  <r>
    <x v="3"/>
    <n v="1907"/>
    <x v="0"/>
    <x v="4"/>
    <x v="0"/>
    <x v="0"/>
    <n v="827.09"/>
  </r>
  <r>
    <x v="3"/>
    <n v="1907"/>
    <x v="0"/>
    <x v="4"/>
    <x v="0"/>
    <x v="0"/>
    <n v="214.06"/>
  </r>
  <r>
    <x v="3"/>
    <n v="1907"/>
    <x v="0"/>
    <x v="4"/>
    <x v="0"/>
    <x v="0"/>
    <n v="217.68"/>
  </r>
  <r>
    <x v="3"/>
    <n v="1907"/>
    <x v="0"/>
    <x v="4"/>
    <x v="0"/>
    <x v="0"/>
    <n v="4449.4799999999996"/>
  </r>
  <r>
    <x v="3"/>
    <n v="1907"/>
    <x v="0"/>
    <x v="4"/>
    <x v="0"/>
    <x v="0"/>
    <n v="315.92"/>
  </r>
  <r>
    <x v="3"/>
    <n v="1907"/>
    <x v="0"/>
    <x v="4"/>
    <x v="0"/>
    <x v="0"/>
    <n v="-111.91"/>
  </r>
  <r>
    <x v="3"/>
    <n v="1907"/>
    <x v="0"/>
    <x v="4"/>
    <x v="0"/>
    <x v="0"/>
    <n v="4182.03"/>
  </r>
  <r>
    <x v="3"/>
    <n v="1907"/>
    <x v="0"/>
    <x v="4"/>
    <x v="0"/>
    <x v="0"/>
    <n v="1023.5"/>
  </r>
  <r>
    <x v="3"/>
    <n v="1907"/>
    <x v="0"/>
    <x v="4"/>
    <x v="0"/>
    <x v="0"/>
    <n v="925.33"/>
  </r>
  <r>
    <x v="3"/>
    <n v="1907"/>
    <x v="0"/>
    <x v="4"/>
    <x v="0"/>
    <x v="0"/>
    <n v="314.58"/>
  </r>
  <r>
    <x v="3"/>
    <n v="1907"/>
    <x v="0"/>
    <x v="4"/>
    <x v="0"/>
    <x v="0"/>
    <n v="217.7"/>
  </r>
  <r>
    <x v="3"/>
    <n v="1907"/>
    <x v="0"/>
    <x v="4"/>
    <x v="0"/>
    <x v="0"/>
    <n v="4624.1000000000004"/>
  </r>
  <r>
    <x v="3"/>
    <n v="1907"/>
    <x v="0"/>
    <x v="4"/>
    <x v="0"/>
    <x v="0"/>
    <n v="4490.8900000000003"/>
  </r>
  <r>
    <x v="3"/>
    <n v="1907"/>
    <x v="0"/>
    <x v="4"/>
    <x v="0"/>
    <x v="0"/>
    <n v="4396.66"/>
  </r>
  <r>
    <x v="3"/>
    <n v="1907"/>
    <x v="0"/>
    <x v="4"/>
    <x v="0"/>
    <x v="0"/>
    <n v="1694.91"/>
  </r>
  <r>
    <x v="3"/>
    <n v="1907"/>
    <x v="0"/>
    <x v="4"/>
    <x v="0"/>
    <x v="0"/>
    <n v="194.7"/>
  </r>
  <r>
    <x v="3"/>
    <n v="1907"/>
    <x v="0"/>
    <x v="4"/>
    <x v="0"/>
    <x v="0"/>
    <n v="4038.24"/>
  </r>
  <r>
    <x v="3"/>
    <n v="1907"/>
    <x v="0"/>
    <x v="4"/>
    <x v="0"/>
    <x v="0"/>
    <n v="2540.46"/>
  </r>
  <r>
    <x v="3"/>
    <n v="1907"/>
    <x v="0"/>
    <x v="4"/>
    <x v="0"/>
    <x v="0"/>
    <n v="761.76"/>
  </r>
  <r>
    <x v="3"/>
    <n v="1907"/>
    <x v="0"/>
    <x v="4"/>
    <x v="0"/>
    <x v="0"/>
    <n v="3997.88"/>
  </r>
  <r>
    <x v="3"/>
    <n v="1907"/>
    <x v="0"/>
    <x v="4"/>
    <x v="0"/>
    <x v="0"/>
    <n v="1234.23"/>
  </r>
  <r>
    <x v="3"/>
    <n v="1907"/>
    <x v="0"/>
    <x v="4"/>
    <x v="0"/>
    <x v="0"/>
    <n v="827.09"/>
  </r>
  <r>
    <x v="3"/>
    <n v="1907"/>
    <x v="0"/>
    <x v="4"/>
    <x v="0"/>
    <x v="0"/>
    <n v="7203.4"/>
  </r>
  <r>
    <x v="3"/>
    <n v="1907"/>
    <x v="0"/>
    <x v="4"/>
    <x v="0"/>
    <x v="0"/>
    <n v="495.14"/>
  </r>
  <r>
    <x v="3"/>
    <n v="1907"/>
    <x v="0"/>
    <x v="4"/>
    <x v="0"/>
    <x v="0"/>
    <n v="3986.85"/>
  </r>
  <r>
    <x v="3"/>
    <n v="1907"/>
    <x v="0"/>
    <x v="4"/>
    <x v="0"/>
    <x v="0"/>
    <n v="18"/>
  </r>
  <r>
    <x v="3"/>
    <n v="1907"/>
    <x v="0"/>
    <x v="4"/>
    <x v="0"/>
    <x v="0"/>
    <n v="285.49"/>
  </r>
  <r>
    <x v="3"/>
    <n v="1907"/>
    <x v="0"/>
    <x v="4"/>
    <x v="0"/>
    <x v="0"/>
    <n v="3635.36"/>
  </r>
  <r>
    <x v="3"/>
    <n v="1907"/>
    <x v="0"/>
    <x v="4"/>
    <x v="0"/>
    <x v="0"/>
    <n v="1666.02"/>
  </r>
  <r>
    <x v="3"/>
    <n v="1907"/>
    <x v="0"/>
    <x v="4"/>
    <x v="0"/>
    <x v="0"/>
    <n v="754.8"/>
  </r>
  <r>
    <x v="3"/>
    <n v="1907"/>
    <x v="0"/>
    <x v="4"/>
    <x v="0"/>
    <x v="0"/>
    <n v="3833.94"/>
  </r>
  <r>
    <x v="3"/>
    <n v="1907"/>
    <x v="0"/>
    <x v="4"/>
    <x v="0"/>
    <x v="0"/>
    <n v="2900.13"/>
  </r>
  <r>
    <x v="3"/>
    <n v="1907"/>
    <x v="0"/>
    <x v="4"/>
    <x v="0"/>
    <x v="0"/>
    <n v="433.74"/>
  </r>
  <r>
    <x v="3"/>
    <n v="1907"/>
    <x v="0"/>
    <x v="4"/>
    <x v="0"/>
    <x v="0"/>
    <n v="3525"/>
  </r>
  <r>
    <x v="3"/>
    <n v="1907"/>
    <x v="1"/>
    <x v="4"/>
    <x v="0"/>
    <x v="0"/>
    <n v="2120.2800000000002"/>
  </r>
  <r>
    <x v="3"/>
    <n v="1907"/>
    <x v="1"/>
    <x v="4"/>
    <x v="0"/>
    <x v="0"/>
    <n v="1392.45"/>
  </r>
  <r>
    <x v="3"/>
    <n v="1907"/>
    <x v="1"/>
    <x v="4"/>
    <x v="0"/>
    <x v="0"/>
    <n v="1337.01"/>
  </r>
  <r>
    <x v="3"/>
    <n v="1907"/>
    <x v="1"/>
    <x v="4"/>
    <x v="0"/>
    <x v="0"/>
    <n v="38212.1"/>
  </r>
  <r>
    <x v="3"/>
    <n v="1907"/>
    <x v="1"/>
    <x v="4"/>
    <x v="0"/>
    <x v="0"/>
    <n v="38897.449999999997"/>
  </r>
  <r>
    <x v="3"/>
    <n v="1907"/>
    <x v="1"/>
    <x v="4"/>
    <x v="0"/>
    <x v="0"/>
    <n v="19429.38"/>
  </r>
  <r>
    <x v="3"/>
    <n v="1907"/>
    <x v="1"/>
    <x v="4"/>
    <x v="0"/>
    <x v="0"/>
    <n v="1418.81"/>
  </r>
  <r>
    <x v="3"/>
    <n v="1907"/>
    <x v="1"/>
    <x v="4"/>
    <x v="0"/>
    <x v="0"/>
    <n v="2147.42"/>
  </r>
  <r>
    <x v="3"/>
    <n v="1907"/>
    <x v="1"/>
    <x v="4"/>
    <x v="0"/>
    <x v="0"/>
    <n v="5220.92"/>
  </r>
  <r>
    <x v="3"/>
    <n v="1907"/>
    <x v="1"/>
    <x v="4"/>
    <x v="0"/>
    <x v="0"/>
    <n v="38190.080000000002"/>
  </r>
  <r>
    <x v="3"/>
    <n v="1907"/>
    <x v="1"/>
    <x v="4"/>
    <x v="0"/>
    <x v="0"/>
    <n v="1971.45"/>
  </r>
  <r>
    <x v="3"/>
    <n v="1907"/>
    <x v="1"/>
    <x v="4"/>
    <x v="0"/>
    <x v="0"/>
    <n v="897.9"/>
  </r>
  <r>
    <x v="3"/>
    <n v="1907"/>
    <x v="1"/>
    <x v="4"/>
    <x v="0"/>
    <x v="0"/>
    <n v="1348.29"/>
  </r>
  <r>
    <x v="3"/>
    <n v="1907"/>
    <x v="1"/>
    <x v="4"/>
    <x v="0"/>
    <x v="0"/>
    <n v="3097.13"/>
  </r>
  <r>
    <x v="3"/>
    <n v="1907"/>
    <x v="1"/>
    <x v="4"/>
    <x v="0"/>
    <x v="0"/>
    <n v="1338.17"/>
  </r>
  <r>
    <x v="3"/>
    <n v="1907"/>
    <x v="1"/>
    <x v="4"/>
    <x v="0"/>
    <x v="0"/>
    <n v="37973.9"/>
  </r>
  <r>
    <x v="3"/>
    <n v="1907"/>
    <x v="1"/>
    <x v="4"/>
    <x v="0"/>
    <x v="0"/>
    <n v="37571.01"/>
  </r>
  <r>
    <x v="3"/>
    <n v="1907"/>
    <x v="1"/>
    <x v="4"/>
    <x v="0"/>
    <x v="0"/>
    <n v="37089.629999999997"/>
  </r>
  <r>
    <x v="3"/>
    <n v="1907"/>
    <x v="1"/>
    <x v="4"/>
    <x v="0"/>
    <x v="0"/>
    <n v="1579.04"/>
  </r>
  <r>
    <x v="3"/>
    <n v="1907"/>
    <x v="1"/>
    <x v="4"/>
    <x v="0"/>
    <x v="0"/>
    <n v="1127.28"/>
  </r>
  <r>
    <x v="3"/>
    <n v="1907"/>
    <x v="1"/>
    <x v="4"/>
    <x v="0"/>
    <x v="0"/>
    <n v="1715.55"/>
  </r>
  <r>
    <x v="3"/>
    <n v="1907"/>
    <x v="1"/>
    <x v="4"/>
    <x v="0"/>
    <x v="0"/>
    <n v="1348.29"/>
  </r>
  <r>
    <x v="3"/>
    <n v="1907"/>
    <x v="1"/>
    <x v="4"/>
    <x v="0"/>
    <x v="0"/>
    <n v="1293.8900000000001"/>
  </r>
  <r>
    <x v="3"/>
    <n v="1907"/>
    <x v="1"/>
    <x v="4"/>
    <x v="0"/>
    <x v="0"/>
    <n v="444.95"/>
  </r>
  <r>
    <x v="3"/>
    <n v="1907"/>
    <x v="1"/>
    <x v="4"/>
    <x v="0"/>
    <x v="0"/>
    <n v="1715.56"/>
  </r>
  <r>
    <x v="3"/>
    <n v="1907"/>
    <x v="1"/>
    <x v="4"/>
    <x v="0"/>
    <x v="0"/>
    <n v="260.14"/>
  </r>
  <r>
    <x v="3"/>
    <n v="1907"/>
    <x v="1"/>
    <x v="4"/>
    <x v="0"/>
    <x v="0"/>
    <n v="35657.1"/>
  </r>
  <r>
    <x v="3"/>
    <n v="1907"/>
    <x v="1"/>
    <x v="4"/>
    <x v="0"/>
    <x v="0"/>
    <n v="1507.57"/>
  </r>
  <r>
    <x v="3"/>
    <n v="1907"/>
    <x v="1"/>
    <x v="4"/>
    <x v="0"/>
    <x v="0"/>
    <n v="1348.3"/>
  </r>
  <r>
    <x v="3"/>
    <n v="1907"/>
    <x v="1"/>
    <x v="4"/>
    <x v="0"/>
    <x v="0"/>
    <n v="15426.35"/>
  </r>
  <r>
    <x v="3"/>
    <n v="1907"/>
    <x v="1"/>
    <x v="4"/>
    <x v="0"/>
    <x v="0"/>
    <n v="2200.13"/>
  </r>
  <r>
    <x v="3"/>
    <n v="1907"/>
    <x v="1"/>
    <x v="4"/>
    <x v="0"/>
    <x v="0"/>
    <n v="1589.63"/>
  </r>
  <r>
    <x v="3"/>
    <n v="1907"/>
    <x v="1"/>
    <x v="4"/>
    <x v="0"/>
    <x v="0"/>
    <n v="40994.31"/>
  </r>
  <r>
    <x v="3"/>
    <n v="1907"/>
    <x v="1"/>
    <x v="4"/>
    <x v="0"/>
    <x v="0"/>
    <n v="4445.99"/>
  </r>
  <r>
    <x v="3"/>
    <n v="1907"/>
    <x v="1"/>
    <x v="4"/>
    <x v="0"/>
    <x v="0"/>
    <n v="1716.35"/>
  </r>
  <r>
    <x v="3"/>
    <n v="1907"/>
    <x v="1"/>
    <x v="4"/>
    <x v="0"/>
    <x v="0"/>
    <n v="1282.08"/>
  </r>
  <r>
    <x v="3"/>
    <n v="1907"/>
    <x v="1"/>
    <x v="4"/>
    <x v="0"/>
    <x v="0"/>
    <n v="1184.44"/>
  </r>
  <r>
    <x v="3"/>
    <n v="1907"/>
    <x v="1"/>
    <x v="4"/>
    <x v="0"/>
    <x v="0"/>
    <n v="34897.599999999999"/>
  </r>
  <r>
    <x v="3"/>
    <n v="1907"/>
    <x v="1"/>
    <x v="4"/>
    <x v="0"/>
    <x v="0"/>
    <n v="35765.050000000003"/>
  </r>
  <r>
    <x v="4"/>
    <n v="1907"/>
    <x v="0"/>
    <x v="4"/>
    <x v="0"/>
    <x v="0"/>
    <n v="107.28"/>
  </r>
  <r>
    <x v="4"/>
    <n v="1907"/>
    <x v="0"/>
    <x v="4"/>
    <x v="0"/>
    <x v="0"/>
    <n v="540.39"/>
  </r>
  <r>
    <x v="4"/>
    <n v="1907"/>
    <x v="0"/>
    <x v="4"/>
    <x v="0"/>
    <x v="0"/>
    <n v="113.03"/>
  </r>
  <r>
    <x v="4"/>
    <n v="1907"/>
    <x v="0"/>
    <x v="4"/>
    <x v="0"/>
    <x v="0"/>
    <n v="31.65"/>
  </r>
  <r>
    <x v="4"/>
    <n v="1907"/>
    <x v="0"/>
    <x v="4"/>
    <x v="0"/>
    <x v="0"/>
    <n v="31.65"/>
  </r>
  <r>
    <x v="4"/>
    <n v="1907"/>
    <x v="0"/>
    <x v="4"/>
    <x v="0"/>
    <x v="0"/>
    <n v="831.9"/>
  </r>
  <r>
    <x v="4"/>
    <n v="1907"/>
    <x v="0"/>
    <x v="4"/>
    <x v="0"/>
    <x v="0"/>
    <n v="114.07"/>
  </r>
  <r>
    <x v="4"/>
    <n v="1907"/>
    <x v="0"/>
    <x v="4"/>
    <x v="0"/>
    <x v="0"/>
    <n v="882.28"/>
  </r>
  <r>
    <x v="4"/>
    <n v="1907"/>
    <x v="0"/>
    <x v="4"/>
    <x v="0"/>
    <x v="0"/>
    <n v="882.28"/>
  </r>
  <r>
    <x v="4"/>
    <n v="1907"/>
    <x v="0"/>
    <x v="4"/>
    <x v="0"/>
    <x v="1"/>
    <n v="76.05"/>
  </r>
  <r>
    <x v="4"/>
    <n v="1907"/>
    <x v="0"/>
    <x v="4"/>
    <x v="0"/>
    <x v="0"/>
    <n v="209.88"/>
  </r>
  <r>
    <x v="4"/>
    <n v="1907"/>
    <x v="0"/>
    <x v="4"/>
    <x v="0"/>
    <x v="0"/>
    <n v="31.64"/>
  </r>
  <r>
    <x v="4"/>
    <n v="1907"/>
    <x v="0"/>
    <x v="4"/>
    <x v="0"/>
    <x v="0"/>
    <n v="31.65"/>
  </r>
  <r>
    <x v="4"/>
    <n v="1907"/>
    <x v="0"/>
    <x v="4"/>
    <x v="0"/>
    <x v="1"/>
    <n v="-76.05"/>
  </r>
  <r>
    <x v="4"/>
    <n v="1907"/>
    <x v="0"/>
    <x v="4"/>
    <x v="0"/>
    <x v="0"/>
    <n v="-1281.72"/>
  </r>
  <r>
    <x v="4"/>
    <n v="1907"/>
    <x v="0"/>
    <x v="4"/>
    <x v="0"/>
    <x v="0"/>
    <n v="1835.65"/>
  </r>
  <r>
    <x v="4"/>
    <n v="1907"/>
    <x v="0"/>
    <x v="4"/>
    <x v="0"/>
    <x v="0"/>
    <n v="882.28"/>
  </r>
  <r>
    <x v="4"/>
    <n v="1907"/>
    <x v="0"/>
    <x v="4"/>
    <x v="0"/>
    <x v="0"/>
    <n v="31.65"/>
  </r>
  <r>
    <x v="4"/>
    <n v="1907"/>
    <x v="0"/>
    <x v="4"/>
    <x v="0"/>
    <x v="0"/>
    <n v="-1998.53"/>
  </r>
  <r>
    <x v="4"/>
    <n v="1907"/>
    <x v="0"/>
    <x v="4"/>
    <x v="0"/>
    <x v="0"/>
    <n v="515.39"/>
  </r>
  <r>
    <x v="4"/>
    <n v="1907"/>
    <x v="0"/>
    <x v="4"/>
    <x v="0"/>
    <x v="0"/>
    <n v="1024.05"/>
  </r>
  <r>
    <x v="4"/>
    <n v="1907"/>
    <x v="0"/>
    <x v="4"/>
    <x v="0"/>
    <x v="0"/>
    <n v="114.07"/>
  </r>
  <r>
    <x v="4"/>
    <n v="1907"/>
    <x v="0"/>
    <x v="4"/>
    <x v="0"/>
    <x v="0"/>
    <n v="27.38"/>
  </r>
  <r>
    <x v="4"/>
    <n v="1907"/>
    <x v="0"/>
    <x v="4"/>
    <x v="0"/>
    <x v="0"/>
    <n v="31.65"/>
  </r>
  <r>
    <x v="4"/>
    <n v="1907"/>
    <x v="1"/>
    <x v="4"/>
    <x v="0"/>
    <x v="0"/>
    <n v="3686.66"/>
  </r>
  <r>
    <x v="4"/>
    <n v="1907"/>
    <x v="1"/>
    <x v="4"/>
    <x v="0"/>
    <x v="0"/>
    <n v="67.81"/>
  </r>
  <r>
    <x v="4"/>
    <n v="1907"/>
    <x v="1"/>
    <x v="4"/>
    <x v="0"/>
    <x v="0"/>
    <n v="67.81"/>
  </r>
  <r>
    <x v="4"/>
    <n v="1907"/>
    <x v="1"/>
    <x v="4"/>
    <x v="0"/>
    <x v="0"/>
    <n v="2263.58"/>
  </r>
  <r>
    <x v="4"/>
    <n v="1907"/>
    <x v="1"/>
    <x v="4"/>
    <x v="0"/>
    <x v="0"/>
    <n v="623.61"/>
  </r>
  <r>
    <x v="4"/>
    <n v="1907"/>
    <x v="1"/>
    <x v="4"/>
    <x v="0"/>
    <x v="0"/>
    <n v="67.81"/>
  </r>
  <r>
    <x v="4"/>
    <n v="1907"/>
    <x v="1"/>
    <x v="4"/>
    <x v="0"/>
    <x v="0"/>
    <n v="67.81"/>
  </r>
  <r>
    <x v="4"/>
    <n v="1907"/>
    <x v="1"/>
    <x v="4"/>
    <x v="0"/>
    <x v="0"/>
    <n v="1897.88"/>
  </r>
  <r>
    <x v="4"/>
    <n v="1907"/>
    <x v="1"/>
    <x v="4"/>
    <x v="0"/>
    <x v="0"/>
    <n v="2602.04"/>
  </r>
  <r>
    <x v="4"/>
    <n v="1907"/>
    <x v="1"/>
    <x v="4"/>
    <x v="0"/>
    <x v="0"/>
    <n v="2458.66"/>
  </r>
  <r>
    <x v="4"/>
    <n v="1907"/>
    <x v="1"/>
    <x v="4"/>
    <x v="0"/>
    <x v="0"/>
    <n v="1617.45"/>
  </r>
  <r>
    <x v="4"/>
    <n v="1907"/>
    <x v="1"/>
    <x v="4"/>
    <x v="0"/>
    <x v="0"/>
    <n v="67.81"/>
  </r>
  <r>
    <x v="4"/>
    <n v="1907"/>
    <x v="1"/>
    <x v="4"/>
    <x v="0"/>
    <x v="0"/>
    <n v="4085.4"/>
  </r>
  <r>
    <x v="4"/>
    <n v="1907"/>
    <x v="1"/>
    <x v="4"/>
    <x v="0"/>
    <x v="0"/>
    <n v="754.89"/>
  </r>
  <r>
    <x v="4"/>
    <n v="1907"/>
    <x v="1"/>
    <x v="4"/>
    <x v="0"/>
    <x v="0"/>
    <n v="4752.2299999999996"/>
  </r>
  <r>
    <x v="4"/>
    <n v="1907"/>
    <x v="1"/>
    <x v="4"/>
    <x v="0"/>
    <x v="0"/>
    <n v="68.44"/>
  </r>
  <r>
    <x v="4"/>
    <n v="1907"/>
    <x v="1"/>
    <x v="4"/>
    <x v="0"/>
    <x v="0"/>
    <n v="2059.73"/>
  </r>
  <r>
    <x v="4"/>
    <n v="1907"/>
    <x v="1"/>
    <x v="4"/>
    <x v="0"/>
    <x v="0"/>
    <n v="1805.41"/>
  </r>
  <r>
    <x v="4"/>
    <n v="1907"/>
    <x v="1"/>
    <x v="4"/>
    <x v="0"/>
    <x v="0"/>
    <n v="2197.71"/>
  </r>
  <r>
    <x v="4"/>
    <n v="1907"/>
    <x v="1"/>
    <x v="4"/>
    <x v="0"/>
    <x v="0"/>
    <n v="67.81"/>
  </r>
  <r>
    <x v="4"/>
    <n v="1907"/>
    <x v="1"/>
    <x v="4"/>
    <x v="0"/>
    <x v="0"/>
    <n v="692.56"/>
  </r>
  <r>
    <x v="4"/>
    <n v="1907"/>
    <x v="1"/>
    <x v="4"/>
    <x v="0"/>
    <x v="0"/>
    <n v="2602.04"/>
  </r>
  <r>
    <x v="4"/>
    <n v="1907"/>
    <x v="1"/>
    <x v="4"/>
    <x v="0"/>
    <x v="0"/>
    <n v="67.81"/>
  </r>
  <r>
    <x v="5"/>
    <n v="1907"/>
    <x v="0"/>
    <x v="4"/>
    <x v="0"/>
    <x v="0"/>
    <n v="2.68"/>
  </r>
  <r>
    <x v="5"/>
    <n v="1907"/>
    <x v="0"/>
    <x v="4"/>
    <x v="0"/>
    <x v="0"/>
    <n v="-547.28"/>
  </r>
  <r>
    <x v="5"/>
    <n v="1907"/>
    <x v="0"/>
    <x v="4"/>
    <x v="0"/>
    <x v="0"/>
    <n v="3302.17"/>
  </r>
  <r>
    <x v="5"/>
    <n v="1907"/>
    <x v="0"/>
    <x v="4"/>
    <x v="0"/>
    <x v="0"/>
    <n v="587.89"/>
  </r>
  <r>
    <x v="5"/>
    <n v="1907"/>
    <x v="0"/>
    <x v="4"/>
    <x v="0"/>
    <x v="0"/>
    <n v="277.2"/>
  </r>
  <r>
    <x v="5"/>
    <n v="1907"/>
    <x v="0"/>
    <x v="4"/>
    <x v="0"/>
    <x v="0"/>
    <n v="27.09"/>
  </r>
  <r>
    <x v="5"/>
    <n v="1907"/>
    <x v="0"/>
    <x v="4"/>
    <x v="0"/>
    <x v="0"/>
    <n v="39.42"/>
  </r>
  <r>
    <x v="5"/>
    <n v="1907"/>
    <x v="0"/>
    <x v="4"/>
    <x v="0"/>
    <x v="0"/>
    <n v="-54.58"/>
  </r>
  <r>
    <x v="5"/>
    <n v="1907"/>
    <x v="0"/>
    <x v="4"/>
    <x v="0"/>
    <x v="0"/>
    <n v="542.5"/>
  </r>
  <r>
    <x v="5"/>
    <n v="1907"/>
    <x v="0"/>
    <x v="4"/>
    <x v="0"/>
    <x v="0"/>
    <n v="542.52"/>
  </r>
  <r>
    <x v="5"/>
    <n v="1907"/>
    <x v="0"/>
    <x v="4"/>
    <x v="0"/>
    <x v="0"/>
    <n v="-39.42"/>
  </r>
  <r>
    <x v="5"/>
    <n v="1907"/>
    <x v="0"/>
    <x v="4"/>
    <x v="0"/>
    <x v="0"/>
    <n v="251.3"/>
  </r>
  <r>
    <x v="5"/>
    <n v="1907"/>
    <x v="0"/>
    <x v="4"/>
    <x v="0"/>
    <x v="0"/>
    <n v="542.5"/>
  </r>
  <r>
    <x v="5"/>
    <n v="1907"/>
    <x v="0"/>
    <x v="4"/>
    <x v="0"/>
    <x v="0"/>
    <n v="-185.89"/>
  </r>
  <r>
    <x v="5"/>
    <n v="1907"/>
    <x v="0"/>
    <x v="4"/>
    <x v="0"/>
    <x v="0"/>
    <n v="542.5"/>
  </r>
  <r>
    <x v="5"/>
    <n v="1907"/>
    <x v="0"/>
    <x v="4"/>
    <x v="0"/>
    <x v="0"/>
    <n v="118.49"/>
  </r>
  <r>
    <x v="5"/>
    <n v="1907"/>
    <x v="0"/>
    <x v="4"/>
    <x v="0"/>
    <x v="0"/>
    <n v="732.23"/>
  </r>
  <r>
    <x v="5"/>
    <n v="1907"/>
    <x v="0"/>
    <x v="4"/>
    <x v="0"/>
    <x v="0"/>
    <n v="492.31"/>
  </r>
  <r>
    <x v="5"/>
    <n v="1907"/>
    <x v="0"/>
    <x v="4"/>
    <x v="0"/>
    <x v="0"/>
    <n v="199.62"/>
  </r>
  <r>
    <x v="5"/>
    <n v="1907"/>
    <x v="0"/>
    <x v="4"/>
    <x v="0"/>
    <x v="0"/>
    <n v="28.06"/>
  </r>
  <r>
    <x v="5"/>
    <n v="1907"/>
    <x v="0"/>
    <x v="4"/>
    <x v="0"/>
    <x v="0"/>
    <n v="291.93"/>
  </r>
  <r>
    <x v="5"/>
    <n v="1907"/>
    <x v="1"/>
    <x v="4"/>
    <x v="0"/>
    <x v="0"/>
    <n v="3344.21"/>
  </r>
  <r>
    <x v="5"/>
    <n v="1907"/>
    <x v="1"/>
    <x v="4"/>
    <x v="0"/>
    <x v="0"/>
    <n v="756.47"/>
  </r>
  <r>
    <x v="5"/>
    <n v="1907"/>
    <x v="1"/>
    <x v="4"/>
    <x v="0"/>
    <x v="0"/>
    <n v="706.16"/>
  </r>
  <r>
    <x v="5"/>
    <n v="1907"/>
    <x v="1"/>
    <x v="4"/>
    <x v="0"/>
    <x v="0"/>
    <n v="746.09"/>
  </r>
  <r>
    <x v="5"/>
    <n v="1907"/>
    <x v="1"/>
    <x v="4"/>
    <x v="0"/>
    <x v="0"/>
    <n v="706.16"/>
  </r>
  <r>
    <x v="5"/>
    <n v="1907"/>
    <x v="1"/>
    <x v="4"/>
    <x v="0"/>
    <x v="0"/>
    <n v="3597.78"/>
  </r>
  <r>
    <x v="5"/>
    <n v="1907"/>
    <x v="1"/>
    <x v="4"/>
    <x v="0"/>
    <x v="0"/>
    <n v="816.83"/>
  </r>
  <r>
    <x v="5"/>
    <n v="1907"/>
    <x v="1"/>
    <x v="4"/>
    <x v="0"/>
    <x v="0"/>
    <n v="602.25"/>
  </r>
  <r>
    <x v="5"/>
    <n v="1907"/>
    <x v="1"/>
    <x v="4"/>
    <x v="0"/>
    <x v="0"/>
    <n v="1057.08"/>
  </r>
  <r>
    <x v="5"/>
    <n v="1907"/>
    <x v="1"/>
    <x v="4"/>
    <x v="0"/>
    <x v="0"/>
    <n v="5001.8"/>
  </r>
  <r>
    <x v="5"/>
    <n v="1907"/>
    <x v="1"/>
    <x v="4"/>
    <x v="0"/>
    <x v="0"/>
    <n v="2052.25"/>
  </r>
  <r>
    <x v="5"/>
    <n v="1907"/>
    <x v="1"/>
    <x v="4"/>
    <x v="0"/>
    <x v="0"/>
    <n v="3095.19"/>
  </r>
  <r>
    <x v="5"/>
    <n v="1907"/>
    <x v="1"/>
    <x v="4"/>
    <x v="0"/>
    <x v="0"/>
    <n v="1466.79"/>
  </r>
  <r>
    <x v="5"/>
    <n v="1907"/>
    <x v="1"/>
    <x v="4"/>
    <x v="0"/>
    <x v="0"/>
    <n v="3212.21"/>
  </r>
  <r>
    <x v="5"/>
    <n v="1907"/>
    <x v="1"/>
    <x v="4"/>
    <x v="0"/>
    <x v="0"/>
    <n v="919.95"/>
  </r>
  <r>
    <x v="5"/>
    <n v="1907"/>
    <x v="1"/>
    <x v="4"/>
    <x v="0"/>
    <x v="0"/>
    <n v="3091.64"/>
  </r>
  <r>
    <x v="5"/>
    <n v="1907"/>
    <x v="1"/>
    <x v="4"/>
    <x v="0"/>
    <x v="0"/>
    <n v="713.71"/>
  </r>
  <r>
    <x v="5"/>
    <n v="1907"/>
    <x v="1"/>
    <x v="4"/>
    <x v="0"/>
    <x v="0"/>
    <n v="-21.03"/>
  </r>
  <r>
    <x v="5"/>
    <n v="1907"/>
    <x v="1"/>
    <x v="4"/>
    <x v="0"/>
    <x v="0"/>
    <n v="4969.3599999999997"/>
  </r>
  <r>
    <x v="5"/>
    <n v="1907"/>
    <x v="1"/>
    <x v="4"/>
    <x v="0"/>
    <x v="0"/>
    <n v="5673.4"/>
  </r>
  <r>
    <x v="5"/>
    <n v="1907"/>
    <x v="1"/>
    <x v="4"/>
    <x v="0"/>
    <x v="0"/>
    <n v="5273.59"/>
  </r>
  <r>
    <x v="5"/>
    <n v="1907"/>
    <x v="1"/>
    <x v="4"/>
    <x v="0"/>
    <x v="0"/>
    <n v="2693.51"/>
  </r>
  <r>
    <x v="5"/>
    <n v="1907"/>
    <x v="1"/>
    <x v="4"/>
    <x v="0"/>
    <x v="0"/>
    <n v="706.16"/>
  </r>
  <r>
    <x v="5"/>
    <n v="1907"/>
    <x v="1"/>
    <x v="4"/>
    <x v="0"/>
    <x v="0"/>
    <n v="706.16"/>
  </r>
  <r>
    <x v="5"/>
    <n v="1907"/>
    <x v="1"/>
    <x v="4"/>
    <x v="0"/>
    <x v="0"/>
    <n v="-120.61"/>
  </r>
  <r>
    <x v="5"/>
    <n v="1907"/>
    <x v="1"/>
    <x v="4"/>
    <x v="0"/>
    <x v="1"/>
    <n v="602.25"/>
  </r>
  <r>
    <x v="5"/>
    <n v="1907"/>
    <x v="1"/>
    <x v="4"/>
    <x v="0"/>
    <x v="0"/>
    <n v="2.67"/>
  </r>
  <r>
    <x v="5"/>
    <n v="1907"/>
    <x v="1"/>
    <x v="4"/>
    <x v="0"/>
    <x v="0"/>
    <n v="3916.17"/>
  </r>
  <r>
    <x v="5"/>
    <n v="1907"/>
    <x v="1"/>
    <x v="4"/>
    <x v="0"/>
    <x v="0"/>
    <n v="6016.1"/>
  </r>
  <r>
    <x v="5"/>
    <n v="1907"/>
    <x v="1"/>
    <x v="4"/>
    <x v="0"/>
    <x v="0"/>
    <n v="2815.68"/>
  </r>
  <r>
    <x v="5"/>
    <n v="1907"/>
    <x v="1"/>
    <x v="4"/>
    <x v="0"/>
    <x v="0"/>
    <n v="680.75"/>
  </r>
  <r>
    <x v="5"/>
    <n v="1907"/>
    <x v="1"/>
    <x v="4"/>
    <x v="0"/>
    <x v="0"/>
    <n v="2359.02"/>
  </r>
  <r>
    <x v="6"/>
    <n v="1907"/>
    <x v="0"/>
    <x v="4"/>
    <x v="0"/>
    <x v="0"/>
    <n v="617.38"/>
  </r>
  <r>
    <x v="6"/>
    <n v="1907"/>
    <x v="0"/>
    <x v="4"/>
    <x v="0"/>
    <x v="1"/>
    <n v="141.05000000000001"/>
  </r>
  <r>
    <x v="6"/>
    <n v="1907"/>
    <x v="0"/>
    <x v="4"/>
    <x v="0"/>
    <x v="0"/>
    <n v="508.9"/>
  </r>
  <r>
    <x v="6"/>
    <n v="1907"/>
    <x v="0"/>
    <x v="4"/>
    <x v="0"/>
    <x v="0"/>
    <n v="240.9"/>
  </r>
  <r>
    <x v="6"/>
    <n v="1907"/>
    <x v="0"/>
    <x v="4"/>
    <x v="0"/>
    <x v="1"/>
    <n v="27.38"/>
  </r>
  <r>
    <x v="6"/>
    <n v="1907"/>
    <x v="0"/>
    <x v="4"/>
    <x v="0"/>
    <x v="0"/>
    <n v="508.89"/>
  </r>
  <r>
    <x v="6"/>
    <n v="1907"/>
    <x v="0"/>
    <x v="4"/>
    <x v="0"/>
    <x v="0"/>
    <n v="610.46"/>
  </r>
  <r>
    <x v="6"/>
    <n v="1907"/>
    <x v="0"/>
    <x v="4"/>
    <x v="0"/>
    <x v="1"/>
    <n v="27.38"/>
  </r>
  <r>
    <x v="6"/>
    <n v="1907"/>
    <x v="0"/>
    <x v="4"/>
    <x v="0"/>
    <x v="0"/>
    <n v="545.54"/>
  </r>
  <r>
    <x v="6"/>
    <n v="1907"/>
    <x v="0"/>
    <x v="4"/>
    <x v="0"/>
    <x v="0"/>
    <n v="37.97"/>
  </r>
  <r>
    <x v="6"/>
    <n v="1907"/>
    <x v="0"/>
    <x v="4"/>
    <x v="0"/>
    <x v="0"/>
    <n v="92.22"/>
  </r>
  <r>
    <x v="6"/>
    <n v="1907"/>
    <x v="0"/>
    <x v="4"/>
    <x v="0"/>
    <x v="0"/>
    <n v="114.98"/>
  </r>
  <r>
    <x v="6"/>
    <n v="1907"/>
    <x v="0"/>
    <x v="4"/>
    <x v="0"/>
    <x v="0"/>
    <n v="38.33"/>
  </r>
  <r>
    <x v="6"/>
    <n v="1907"/>
    <x v="0"/>
    <x v="4"/>
    <x v="0"/>
    <x v="0"/>
    <n v="38.33"/>
  </r>
  <r>
    <x v="6"/>
    <n v="1907"/>
    <x v="0"/>
    <x v="4"/>
    <x v="0"/>
    <x v="0"/>
    <n v="0.01"/>
  </r>
  <r>
    <x v="6"/>
    <n v="1907"/>
    <x v="0"/>
    <x v="4"/>
    <x v="0"/>
    <x v="0"/>
    <n v="214.29"/>
  </r>
  <r>
    <x v="6"/>
    <n v="1907"/>
    <x v="0"/>
    <x v="4"/>
    <x v="0"/>
    <x v="0"/>
    <n v="230.34"/>
  </r>
  <r>
    <x v="6"/>
    <n v="1907"/>
    <x v="0"/>
    <x v="4"/>
    <x v="0"/>
    <x v="0"/>
    <n v="406.88"/>
  </r>
  <r>
    <x v="6"/>
    <n v="1907"/>
    <x v="0"/>
    <x v="4"/>
    <x v="0"/>
    <x v="0"/>
    <n v="37.97"/>
  </r>
  <r>
    <x v="6"/>
    <n v="1907"/>
    <x v="0"/>
    <x v="4"/>
    <x v="0"/>
    <x v="0"/>
    <n v="519.49"/>
  </r>
  <r>
    <x v="6"/>
    <n v="1907"/>
    <x v="0"/>
    <x v="4"/>
    <x v="0"/>
    <x v="0"/>
    <n v="422.29"/>
  </r>
  <r>
    <x v="6"/>
    <n v="1907"/>
    <x v="0"/>
    <x v="4"/>
    <x v="0"/>
    <x v="0"/>
    <n v="2142.54"/>
  </r>
  <r>
    <x v="6"/>
    <n v="1907"/>
    <x v="0"/>
    <x v="4"/>
    <x v="0"/>
    <x v="0"/>
    <n v="27.38"/>
  </r>
  <r>
    <x v="6"/>
    <n v="1907"/>
    <x v="0"/>
    <x v="4"/>
    <x v="0"/>
    <x v="0"/>
    <n v="37.97"/>
  </r>
  <r>
    <x v="6"/>
    <n v="1907"/>
    <x v="0"/>
    <x v="4"/>
    <x v="0"/>
    <x v="0"/>
    <n v="214.28"/>
  </r>
  <r>
    <x v="6"/>
    <n v="1907"/>
    <x v="0"/>
    <x v="4"/>
    <x v="0"/>
    <x v="0"/>
    <n v="1412.55"/>
  </r>
  <r>
    <x v="6"/>
    <n v="1907"/>
    <x v="0"/>
    <x v="4"/>
    <x v="0"/>
    <x v="0"/>
    <n v="27.38"/>
  </r>
  <r>
    <x v="6"/>
    <n v="1907"/>
    <x v="0"/>
    <x v="4"/>
    <x v="0"/>
    <x v="0"/>
    <n v="37.97"/>
  </r>
  <r>
    <x v="6"/>
    <n v="1907"/>
    <x v="1"/>
    <x v="4"/>
    <x v="0"/>
    <x v="0"/>
    <n v="241.11"/>
  </r>
  <r>
    <x v="6"/>
    <n v="1907"/>
    <x v="1"/>
    <x v="4"/>
    <x v="0"/>
    <x v="0"/>
    <n v="238.75"/>
  </r>
  <r>
    <x v="6"/>
    <n v="1907"/>
    <x v="1"/>
    <x v="4"/>
    <x v="0"/>
    <x v="0"/>
    <n v="5918.61"/>
  </r>
  <r>
    <x v="6"/>
    <n v="1907"/>
    <x v="1"/>
    <x v="4"/>
    <x v="0"/>
    <x v="0"/>
    <n v="20.260000000000002"/>
  </r>
  <r>
    <x v="6"/>
    <n v="1907"/>
    <x v="1"/>
    <x v="4"/>
    <x v="0"/>
    <x v="0"/>
    <n v="5673.15"/>
  </r>
  <r>
    <x v="6"/>
    <n v="1907"/>
    <x v="1"/>
    <x v="4"/>
    <x v="0"/>
    <x v="0"/>
    <n v="4907.28"/>
  </r>
  <r>
    <x v="6"/>
    <n v="1907"/>
    <x v="1"/>
    <x v="4"/>
    <x v="0"/>
    <x v="0"/>
    <n v="317.11"/>
  </r>
  <r>
    <x v="6"/>
    <n v="1907"/>
    <x v="1"/>
    <x v="4"/>
    <x v="0"/>
    <x v="0"/>
    <n v="1953.79"/>
  </r>
  <r>
    <x v="6"/>
    <n v="1907"/>
    <x v="1"/>
    <x v="4"/>
    <x v="0"/>
    <x v="0"/>
    <n v="241.11"/>
  </r>
  <r>
    <x v="6"/>
    <n v="1907"/>
    <x v="1"/>
    <x v="4"/>
    <x v="0"/>
    <x v="0"/>
    <n v="6460.91"/>
  </r>
  <r>
    <x v="6"/>
    <n v="1907"/>
    <x v="1"/>
    <x v="4"/>
    <x v="0"/>
    <x v="0"/>
    <n v="235.79"/>
  </r>
  <r>
    <x v="6"/>
    <n v="1907"/>
    <x v="1"/>
    <x v="4"/>
    <x v="0"/>
    <x v="0"/>
    <n v="3928.38"/>
  </r>
  <r>
    <x v="6"/>
    <n v="1907"/>
    <x v="1"/>
    <x v="4"/>
    <x v="0"/>
    <x v="0"/>
    <n v="3917.63"/>
  </r>
  <r>
    <x v="6"/>
    <n v="1907"/>
    <x v="1"/>
    <x v="4"/>
    <x v="0"/>
    <x v="0"/>
    <n v="783.63"/>
  </r>
  <r>
    <x v="6"/>
    <n v="1907"/>
    <x v="1"/>
    <x v="4"/>
    <x v="0"/>
    <x v="0"/>
    <n v="312.18"/>
  </r>
  <r>
    <x v="6"/>
    <n v="1907"/>
    <x v="1"/>
    <x v="4"/>
    <x v="0"/>
    <x v="0"/>
    <n v="4998.32"/>
  </r>
  <r>
    <x v="6"/>
    <n v="1907"/>
    <x v="1"/>
    <x v="4"/>
    <x v="0"/>
    <x v="0"/>
    <n v="743.34"/>
  </r>
  <r>
    <x v="6"/>
    <n v="1907"/>
    <x v="1"/>
    <x v="4"/>
    <x v="0"/>
    <x v="0"/>
    <n v="4388.5600000000004"/>
  </r>
  <r>
    <x v="6"/>
    <n v="1907"/>
    <x v="1"/>
    <x v="4"/>
    <x v="0"/>
    <x v="0"/>
    <n v="5248.56"/>
  </r>
  <r>
    <x v="6"/>
    <n v="1907"/>
    <x v="1"/>
    <x v="4"/>
    <x v="0"/>
    <x v="0"/>
    <n v="5450.29"/>
  </r>
  <r>
    <x v="6"/>
    <n v="1907"/>
    <x v="1"/>
    <x v="4"/>
    <x v="0"/>
    <x v="0"/>
    <n v="238.56"/>
  </r>
  <r>
    <x v="6"/>
    <n v="1907"/>
    <x v="1"/>
    <x v="4"/>
    <x v="0"/>
    <x v="0"/>
    <n v="5381.56"/>
  </r>
  <r>
    <x v="6"/>
    <n v="1907"/>
    <x v="1"/>
    <x v="4"/>
    <x v="0"/>
    <x v="0"/>
    <n v="241.13"/>
  </r>
  <r>
    <x v="6"/>
    <n v="1907"/>
    <x v="1"/>
    <x v="4"/>
    <x v="0"/>
    <x v="0"/>
    <n v="238.57"/>
  </r>
  <r>
    <x v="6"/>
    <n v="1907"/>
    <x v="1"/>
    <x v="4"/>
    <x v="0"/>
    <x v="0"/>
    <n v="236.39"/>
  </r>
  <r>
    <x v="6"/>
    <n v="1907"/>
    <x v="1"/>
    <x v="4"/>
    <x v="0"/>
    <x v="0"/>
    <n v="4206.17"/>
  </r>
  <r>
    <x v="6"/>
    <n v="1907"/>
    <x v="1"/>
    <x v="4"/>
    <x v="0"/>
    <x v="0"/>
    <n v="4663.47"/>
  </r>
  <r>
    <x v="6"/>
    <n v="1907"/>
    <x v="1"/>
    <x v="4"/>
    <x v="0"/>
    <x v="0"/>
    <n v="4671.38"/>
  </r>
  <r>
    <x v="6"/>
    <n v="1907"/>
    <x v="1"/>
    <x v="4"/>
    <x v="0"/>
    <x v="0"/>
    <n v="6599.27"/>
  </r>
  <r>
    <x v="6"/>
    <n v="1907"/>
    <x v="1"/>
    <x v="4"/>
    <x v="0"/>
    <x v="0"/>
    <n v="109.5"/>
  </r>
  <r>
    <x v="6"/>
    <n v="1907"/>
    <x v="1"/>
    <x v="4"/>
    <x v="0"/>
    <x v="0"/>
    <n v="18.329999999999998"/>
  </r>
  <r>
    <x v="7"/>
    <n v="1907"/>
    <x v="0"/>
    <x v="4"/>
    <x v="0"/>
    <x v="0"/>
    <n v="935.61"/>
  </r>
  <r>
    <x v="7"/>
    <n v="1907"/>
    <x v="0"/>
    <x v="4"/>
    <x v="0"/>
    <x v="0"/>
    <n v="27.38"/>
  </r>
  <r>
    <x v="7"/>
    <n v="1907"/>
    <x v="0"/>
    <x v="4"/>
    <x v="0"/>
    <x v="0"/>
    <n v="561"/>
  </r>
  <r>
    <x v="7"/>
    <n v="1907"/>
    <x v="0"/>
    <x v="4"/>
    <x v="0"/>
    <x v="0"/>
    <n v="707.43"/>
  </r>
  <r>
    <x v="7"/>
    <n v="1907"/>
    <x v="0"/>
    <x v="4"/>
    <x v="0"/>
    <x v="0"/>
    <n v="1616.23"/>
  </r>
  <r>
    <x v="7"/>
    <n v="1907"/>
    <x v="0"/>
    <x v="4"/>
    <x v="0"/>
    <x v="0"/>
    <n v="787.41"/>
  </r>
  <r>
    <x v="7"/>
    <n v="1907"/>
    <x v="0"/>
    <x v="4"/>
    <x v="0"/>
    <x v="0"/>
    <n v="1203.08"/>
  </r>
  <r>
    <x v="7"/>
    <n v="1907"/>
    <x v="0"/>
    <x v="4"/>
    <x v="0"/>
    <x v="0"/>
    <n v="922.9"/>
  </r>
  <r>
    <x v="7"/>
    <n v="1907"/>
    <x v="0"/>
    <x v="4"/>
    <x v="0"/>
    <x v="0"/>
    <n v="2036.54"/>
  </r>
  <r>
    <x v="7"/>
    <n v="1907"/>
    <x v="0"/>
    <x v="4"/>
    <x v="0"/>
    <x v="0"/>
    <n v="2811.51"/>
  </r>
  <r>
    <x v="7"/>
    <n v="1907"/>
    <x v="0"/>
    <x v="4"/>
    <x v="0"/>
    <x v="0"/>
    <n v="804.89"/>
  </r>
  <r>
    <x v="7"/>
    <n v="1907"/>
    <x v="0"/>
    <x v="4"/>
    <x v="0"/>
    <x v="0"/>
    <n v="1267.3699999999999"/>
  </r>
  <r>
    <x v="7"/>
    <n v="1907"/>
    <x v="0"/>
    <x v="4"/>
    <x v="0"/>
    <x v="0"/>
    <n v="4495.01"/>
  </r>
  <r>
    <x v="7"/>
    <n v="1907"/>
    <x v="0"/>
    <x v="4"/>
    <x v="0"/>
    <x v="0"/>
    <n v="952.68"/>
  </r>
  <r>
    <x v="7"/>
    <n v="1907"/>
    <x v="0"/>
    <x v="4"/>
    <x v="0"/>
    <x v="0"/>
    <n v="1137.56"/>
  </r>
  <r>
    <x v="7"/>
    <n v="1907"/>
    <x v="0"/>
    <x v="4"/>
    <x v="0"/>
    <x v="0"/>
    <n v="27.11"/>
  </r>
  <r>
    <x v="7"/>
    <n v="1907"/>
    <x v="0"/>
    <x v="4"/>
    <x v="0"/>
    <x v="0"/>
    <n v="1070.48"/>
  </r>
  <r>
    <x v="7"/>
    <n v="1907"/>
    <x v="0"/>
    <x v="4"/>
    <x v="0"/>
    <x v="0"/>
    <n v="2179.8200000000002"/>
  </r>
  <r>
    <x v="7"/>
    <n v="1907"/>
    <x v="0"/>
    <x v="4"/>
    <x v="0"/>
    <x v="0"/>
    <n v="912.52"/>
  </r>
  <r>
    <x v="7"/>
    <n v="1907"/>
    <x v="0"/>
    <x v="4"/>
    <x v="0"/>
    <x v="0"/>
    <n v="706.23"/>
  </r>
  <r>
    <x v="7"/>
    <n v="1907"/>
    <x v="0"/>
    <x v="4"/>
    <x v="0"/>
    <x v="0"/>
    <n v="1018.6"/>
  </r>
  <r>
    <x v="7"/>
    <n v="1907"/>
    <x v="0"/>
    <x v="4"/>
    <x v="0"/>
    <x v="0"/>
    <n v="622.22"/>
  </r>
  <r>
    <x v="7"/>
    <n v="1907"/>
    <x v="0"/>
    <x v="4"/>
    <x v="0"/>
    <x v="0"/>
    <n v="2235.46"/>
  </r>
  <r>
    <x v="7"/>
    <n v="1907"/>
    <x v="0"/>
    <x v="4"/>
    <x v="0"/>
    <x v="0"/>
    <n v="707.42"/>
  </r>
  <r>
    <x v="7"/>
    <n v="1907"/>
    <x v="0"/>
    <x v="4"/>
    <x v="0"/>
    <x v="0"/>
    <n v="2193.38"/>
  </r>
  <r>
    <x v="7"/>
    <n v="1907"/>
    <x v="0"/>
    <x v="4"/>
    <x v="0"/>
    <x v="0"/>
    <n v="734.99"/>
  </r>
  <r>
    <x v="7"/>
    <n v="1907"/>
    <x v="1"/>
    <x v="4"/>
    <x v="0"/>
    <x v="0"/>
    <n v="12549.35"/>
  </r>
  <r>
    <x v="7"/>
    <n v="1907"/>
    <x v="1"/>
    <x v="4"/>
    <x v="0"/>
    <x v="0"/>
    <n v="143.31"/>
  </r>
  <r>
    <x v="7"/>
    <n v="1907"/>
    <x v="1"/>
    <x v="4"/>
    <x v="0"/>
    <x v="0"/>
    <n v="63.14"/>
  </r>
  <r>
    <x v="7"/>
    <n v="1907"/>
    <x v="1"/>
    <x v="4"/>
    <x v="0"/>
    <x v="0"/>
    <n v="343.15"/>
  </r>
  <r>
    <x v="7"/>
    <n v="1907"/>
    <x v="1"/>
    <x v="4"/>
    <x v="0"/>
    <x v="0"/>
    <n v="1562.49"/>
  </r>
  <r>
    <x v="7"/>
    <n v="1907"/>
    <x v="1"/>
    <x v="4"/>
    <x v="0"/>
    <x v="0"/>
    <n v="1029.6400000000001"/>
  </r>
  <r>
    <x v="7"/>
    <n v="1907"/>
    <x v="1"/>
    <x v="4"/>
    <x v="0"/>
    <x v="0"/>
    <n v="756.43"/>
  </r>
  <r>
    <x v="7"/>
    <n v="1907"/>
    <x v="1"/>
    <x v="4"/>
    <x v="0"/>
    <x v="0"/>
    <n v="0.04"/>
  </r>
  <r>
    <x v="7"/>
    <n v="1907"/>
    <x v="1"/>
    <x v="4"/>
    <x v="0"/>
    <x v="0"/>
    <n v="243.94"/>
  </r>
  <r>
    <x v="7"/>
    <n v="1907"/>
    <x v="1"/>
    <x v="4"/>
    <x v="0"/>
    <x v="0"/>
    <n v="1081.0999999999999"/>
  </r>
  <r>
    <x v="7"/>
    <n v="1907"/>
    <x v="1"/>
    <x v="4"/>
    <x v="0"/>
    <x v="0"/>
    <n v="10013"/>
  </r>
  <r>
    <x v="7"/>
    <n v="1907"/>
    <x v="1"/>
    <x v="4"/>
    <x v="0"/>
    <x v="0"/>
    <n v="8304.7999999999993"/>
  </r>
  <r>
    <x v="7"/>
    <n v="1907"/>
    <x v="1"/>
    <x v="4"/>
    <x v="0"/>
    <x v="0"/>
    <n v="1133.96"/>
  </r>
  <r>
    <x v="7"/>
    <n v="1907"/>
    <x v="1"/>
    <x v="4"/>
    <x v="0"/>
    <x v="0"/>
    <n v="12211.92"/>
  </r>
  <r>
    <x v="7"/>
    <n v="1907"/>
    <x v="1"/>
    <x v="4"/>
    <x v="0"/>
    <x v="0"/>
    <n v="11868.82"/>
  </r>
  <r>
    <x v="7"/>
    <n v="1907"/>
    <x v="1"/>
    <x v="4"/>
    <x v="0"/>
    <x v="0"/>
    <n v="1678.73"/>
  </r>
  <r>
    <x v="7"/>
    <n v="1907"/>
    <x v="1"/>
    <x v="4"/>
    <x v="0"/>
    <x v="0"/>
    <n v="11286.42"/>
  </r>
  <r>
    <x v="7"/>
    <n v="1907"/>
    <x v="1"/>
    <x v="4"/>
    <x v="0"/>
    <x v="0"/>
    <n v="2108.34"/>
  </r>
  <r>
    <x v="7"/>
    <n v="1907"/>
    <x v="1"/>
    <x v="4"/>
    <x v="0"/>
    <x v="0"/>
    <n v="143.30000000000001"/>
  </r>
  <r>
    <x v="7"/>
    <n v="1907"/>
    <x v="1"/>
    <x v="4"/>
    <x v="0"/>
    <x v="0"/>
    <n v="2060.77"/>
  </r>
  <r>
    <x v="7"/>
    <n v="1907"/>
    <x v="1"/>
    <x v="4"/>
    <x v="0"/>
    <x v="0"/>
    <n v="11062.85"/>
  </r>
  <r>
    <x v="7"/>
    <n v="1907"/>
    <x v="1"/>
    <x v="4"/>
    <x v="0"/>
    <x v="0"/>
    <n v="1133.96"/>
  </r>
  <r>
    <x v="7"/>
    <n v="1907"/>
    <x v="1"/>
    <x v="4"/>
    <x v="0"/>
    <x v="0"/>
    <n v="13387.78"/>
  </r>
  <r>
    <x v="7"/>
    <n v="1907"/>
    <x v="1"/>
    <x v="4"/>
    <x v="0"/>
    <x v="0"/>
    <n v="1323.08"/>
  </r>
  <r>
    <x v="7"/>
    <n v="1907"/>
    <x v="1"/>
    <x v="4"/>
    <x v="0"/>
    <x v="0"/>
    <n v="1033.82"/>
  </r>
  <r>
    <x v="7"/>
    <n v="1907"/>
    <x v="1"/>
    <x v="4"/>
    <x v="0"/>
    <x v="0"/>
    <n v="346.31"/>
  </r>
  <r>
    <x v="7"/>
    <n v="1907"/>
    <x v="1"/>
    <x v="4"/>
    <x v="0"/>
    <x v="0"/>
    <n v="1033.82"/>
  </r>
  <r>
    <x v="7"/>
    <n v="1907"/>
    <x v="1"/>
    <x v="4"/>
    <x v="0"/>
    <x v="0"/>
    <n v="12127.59"/>
  </r>
  <r>
    <x v="7"/>
    <n v="1907"/>
    <x v="1"/>
    <x v="4"/>
    <x v="0"/>
    <x v="0"/>
    <n v="11971.94"/>
  </r>
  <r>
    <x v="7"/>
    <n v="1907"/>
    <x v="1"/>
    <x v="4"/>
    <x v="0"/>
    <x v="0"/>
    <n v="1194.72"/>
  </r>
  <r>
    <x v="7"/>
    <n v="1907"/>
    <x v="1"/>
    <x v="4"/>
    <x v="0"/>
    <x v="0"/>
    <n v="1081.0899999999999"/>
  </r>
  <r>
    <x v="7"/>
    <n v="1907"/>
    <x v="1"/>
    <x v="4"/>
    <x v="0"/>
    <x v="0"/>
    <n v="1224"/>
  </r>
  <r>
    <x v="7"/>
    <n v="1907"/>
    <x v="1"/>
    <x v="4"/>
    <x v="0"/>
    <x v="0"/>
    <n v="1407.55"/>
  </r>
  <r>
    <x v="7"/>
    <n v="1907"/>
    <x v="1"/>
    <x v="4"/>
    <x v="0"/>
    <x v="0"/>
    <n v="988.4"/>
  </r>
  <r>
    <x v="7"/>
    <n v="1907"/>
    <x v="1"/>
    <x v="4"/>
    <x v="0"/>
    <x v="0"/>
    <n v="1713.32"/>
  </r>
  <r>
    <x v="7"/>
    <n v="1907"/>
    <x v="1"/>
    <x v="4"/>
    <x v="0"/>
    <x v="0"/>
    <n v="1133.96"/>
  </r>
  <r>
    <x v="7"/>
    <n v="1907"/>
    <x v="1"/>
    <x v="4"/>
    <x v="0"/>
    <x v="0"/>
    <n v="11712.62"/>
  </r>
  <r>
    <x v="7"/>
    <n v="1907"/>
    <x v="1"/>
    <x v="4"/>
    <x v="0"/>
    <x v="0"/>
    <n v="11700.34"/>
  </r>
  <r>
    <x v="8"/>
    <n v="1907"/>
    <x v="0"/>
    <x v="4"/>
    <x v="0"/>
    <x v="0"/>
    <n v="11331.21"/>
  </r>
  <r>
    <x v="8"/>
    <n v="1907"/>
    <x v="0"/>
    <x v="4"/>
    <x v="0"/>
    <x v="0"/>
    <n v="9932.7199999999993"/>
  </r>
  <r>
    <x v="8"/>
    <n v="1907"/>
    <x v="0"/>
    <x v="4"/>
    <x v="0"/>
    <x v="0"/>
    <n v="10107.6"/>
  </r>
  <r>
    <x v="8"/>
    <n v="1907"/>
    <x v="0"/>
    <x v="4"/>
    <x v="0"/>
    <x v="0"/>
    <n v="460.86"/>
  </r>
  <r>
    <x v="8"/>
    <n v="1907"/>
    <x v="0"/>
    <x v="4"/>
    <x v="0"/>
    <x v="0"/>
    <n v="563.73"/>
  </r>
  <r>
    <x v="8"/>
    <n v="1907"/>
    <x v="0"/>
    <x v="4"/>
    <x v="0"/>
    <x v="0"/>
    <n v="10341.81"/>
  </r>
  <r>
    <x v="8"/>
    <n v="1907"/>
    <x v="0"/>
    <x v="4"/>
    <x v="0"/>
    <x v="0"/>
    <n v="8644.84"/>
  </r>
  <r>
    <x v="8"/>
    <n v="1907"/>
    <x v="0"/>
    <x v="4"/>
    <x v="0"/>
    <x v="1"/>
    <n v="54.75"/>
  </r>
  <r>
    <x v="8"/>
    <n v="1907"/>
    <x v="0"/>
    <x v="4"/>
    <x v="0"/>
    <x v="0"/>
    <n v="10260.14"/>
  </r>
  <r>
    <x v="8"/>
    <n v="1907"/>
    <x v="0"/>
    <x v="4"/>
    <x v="0"/>
    <x v="1"/>
    <n v="54.26"/>
  </r>
  <r>
    <x v="8"/>
    <n v="1907"/>
    <x v="0"/>
    <x v="4"/>
    <x v="0"/>
    <x v="0"/>
    <n v="479.12"/>
  </r>
  <r>
    <x v="8"/>
    <n v="1907"/>
    <x v="0"/>
    <x v="4"/>
    <x v="0"/>
    <x v="0"/>
    <n v="9510.6299999999992"/>
  </r>
  <r>
    <x v="8"/>
    <n v="1907"/>
    <x v="0"/>
    <x v="4"/>
    <x v="0"/>
    <x v="0"/>
    <n v="28.41"/>
  </r>
  <r>
    <x v="8"/>
    <n v="1907"/>
    <x v="0"/>
    <x v="4"/>
    <x v="0"/>
    <x v="0"/>
    <n v="462.83"/>
  </r>
  <r>
    <x v="8"/>
    <n v="1907"/>
    <x v="0"/>
    <x v="4"/>
    <x v="0"/>
    <x v="0"/>
    <n v="12286.2"/>
  </r>
  <r>
    <x v="8"/>
    <n v="1907"/>
    <x v="0"/>
    <x v="4"/>
    <x v="0"/>
    <x v="0"/>
    <n v="707.8"/>
  </r>
  <r>
    <x v="8"/>
    <n v="1907"/>
    <x v="0"/>
    <x v="4"/>
    <x v="0"/>
    <x v="0"/>
    <n v="1053.27"/>
  </r>
  <r>
    <x v="8"/>
    <n v="1907"/>
    <x v="0"/>
    <x v="4"/>
    <x v="0"/>
    <x v="0"/>
    <n v="9882.0499999999993"/>
  </r>
  <r>
    <x v="8"/>
    <n v="1907"/>
    <x v="0"/>
    <x v="4"/>
    <x v="0"/>
    <x v="0"/>
    <n v="10310.19"/>
  </r>
  <r>
    <x v="8"/>
    <n v="1907"/>
    <x v="0"/>
    <x v="4"/>
    <x v="0"/>
    <x v="0"/>
    <n v="9930.5"/>
  </r>
  <r>
    <x v="8"/>
    <n v="1907"/>
    <x v="0"/>
    <x v="4"/>
    <x v="0"/>
    <x v="0"/>
    <n v="1224.58"/>
  </r>
  <r>
    <x v="8"/>
    <n v="1907"/>
    <x v="0"/>
    <x v="4"/>
    <x v="0"/>
    <x v="0"/>
    <n v="10366.450000000001"/>
  </r>
  <r>
    <x v="8"/>
    <n v="1907"/>
    <x v="0"/>
    <x v="4"/>
    <x v="0"/>
    <x v="0"/>
    <n v="266.75"/>
  </r>
  <r>
    <x v="8"/>
    <n v="1907"/>
    <x v="0"/>
    <x v="4"/>
    <x v="0"/>
    <x v="1"/>
    <n v="10.95"/>
  </r>
  <r>
    <x v="8"/>
    <n v="1907"/>
    <x v="0"/>
    <x v="4"/>
    <x v="0"/>
    <x v="0"/>
    <n v="882.21"/>
  </r>
  <r>
    <x v="8"/>
    <n v="1907"/>
    <x v="0"/>
    <x v="4"/>
    <x v="0"/>
    <x v="0"/>
    <n v="293.83999999999997"/>
  </r>
  <r>
    <x v="8"/>
    <n v="1907"/>
    <x v="0"/>
    <x v="4"/>
    <x v="0"/>
    <x v="0"/>
    <n v="2193.77"/>
  </r>
  <r>
    <x v="8"/>
    <n v="1907"/>
    <x v="0"/>
    <x v="4"/>
    <x v="0"/>
    <x v="0"/>
    <n v="-541.79999999999995"/>
  </r>
  <r>
    <x v="8"/>
    <n v="1907"/>
    <x v="1"/>
    <x v="4"/>
    <x v="0"/>
    <x v="1"/>
    <n v="76.42"/>
  </r>
  <r>
    <x v="8"/>
    <n v="1907"/>
    <x v="1"/>
    <x v="4"/>
    <x v="0"/>
    <x v="1"/>
    <n v="54.25"/>
  </r>
  <r>
    <x v="8"/>
    <n v="1907"/>
    <x v="1"/>
    <x v="4"/>
    <x v="0"/>
    <x v="0"/>
    <n v="2166.92"/>
  </r>
  <r>
    <x v="8"/>
    <n v="1907"/>
    <x v="1"/>
    <x v="4"/>
    <x v="0"/>
    <x v="0"/>
    <n v="526.28"/>
  </r>
  <r>
    <x v="8"/>
    <n v="1907"/>
    <x v="1"/>
    <x v="4"/>
    <x v="0"/>
    <x v="0"/>
    <n v="5427.8"/>
  </r>
  <r>
    <x v="8"/>
    <n v="1907"/>
    <x v="1"/>
    <x v="4"/>
    <x v="0"/>
    <x v="0"/>
    <n v="70.94"/>
  </r>
  <r>
    <x v="8"/>
    <n v="1907"/>
    <x v="1"/>
    <x v="4"/>
    <x v="0"/>
    <x v="0"/>
    <n v="3689.38"/>
  </r>
  <r>
    <x v="8"/>
    <n v="1907"/>
    <x v="1"/>
    <x v="4"/>
    <x v="0"/>
    <x v="0"/>
    <n v="6621.52"/>
  </r>
  <r>
    <x v="8"/>
    <n v="1907"/>
    <x v="1"/>
    <x v="4"/>
    <x v="0"/>
    <x v="0"/>
    <n v="6163.22"/>
  </r>
  <r>
    <x v="8"/>
    <n v="1907"/>
    <x v="1"/>
    <x v="4"/>
    <x v="0"/>
    <x v="0"/>
    <n v="3473.13"/>
  </r>
  <r>
    <x v="8"/>
    <n v="1907"/>
    <x v="1"/>
    <x v="4"/>
    <x v="0"/>
    <x v="1"/>
    <n v="192.58"/>
  </r>
  <r>
    <x v="8"/>
    <n v="1907"/>
    <x v="1"/>
    <x v="4"/>
    <x v="0"/>
    <x v="1"/>
    <n v="96.38"/>
  </r>
  <r>
    <x v="8"/>
    <n v="1907"/>
    <x v="1"/>
    <x v="4"/>
    <x v="0"/>
    <x v="0"/>
    <n v="75.61"/>
  </r>
  <r>
    <x v="8"/>
    <n v="1907"/>
    <x v="1"/>
    <x v="4"/>
    <x v="0"/>
    <x v="0"/>
    <n v="3734.82"/>
  </r>
  <r>
    <x v="8"/>
    <n v="1907"/>
    <x v="1"/>
    <x v="4"/>
    <x v="0"/>
    <x v="0"/>
    <n v="555.09"/>
  </r>
  <r>
    <x v="8"/>
    <n v="1907"/>
    <x v="1"/>
    <x v="4"/>
    <x v="0"/>
    <x v="0"/>
    <n v="6540.72"/>
  </r>
  <r>
    <x v="8"/>
    <n v="1907"/>
    <x v="1"/>
    <x v="4"/>
    <x v="0"/>
    <x v="0"/>
    <n v="358.81"/>
  </r>
  <r>
    <x v="8"/>
    <n v="1907"/>
    <x v="1"/>
    <x v="4"/>
    <x v="0"/>
    <x v="1"/>
    <n v="384.08"/>
  </r>
  <r>
    <x v="8"/>
    <n v="1907"/>
    <x v="1"/>
    <x v="4"/>
    <x v="0"/>
    <x v="1"/>
    <n v="582.01"/>
  </r>
  <r>
    <x v="8"/>
    <n v="1907"/>
    <x v="1"/>
    <x v="4"/>
    <x v="0"/>
    <x v="0"/>
    <n v="70.95"/>
  </r>
  <r>
    <x v="8"/>
    <n v="1907"/>
    <x v="1"/>
    <x v="4"/>
    <x v="0"/>
    <x v="0"/>
    <n v="4500.33"/>
  </r>
  <r>
    <x v="8"/>
    <n v="1907"/>
    <x v="1"/>
    <x v="4"/>
    <x v="0"/>
    <x v="0"/>
    <n v="5771.4"/>
  </r>
  <r>
    <x v="8"/>
    <n v="1907"/>
    <x v="1"/>
    <x v="4"/>
    <x v="0"/>
    <x v="0"/>
    <n v="4054.33"/>
  </r>
  <r>
    <x v="8"/>
    <n v="1907"/>
    <x v="1"/>
    <x v="4"/>
    <x v="0"/>
    <x v="0"/>
    <n v="802.61"/>
  </r>
  <r>
    <x v="8"/>
    <n v="1907"/>
    <x v="1"/>
    <x v="4"/>
    <x v="0"/>
    <x v="0"/>
    <n v="236.36"/>
  </r>
  <r>
    <x v="8"/>
    <n v="1907"/>
    <x v="1"/>
    <x v="4"/>
    <x v="0"/>
    <x v="0"/>
    <n v="70.95"/>
  </r>
  <r>
    <x v="8"/>
    <n v="1907"/>
    <x v="1"/>
    <x v="4"/>
    <x v="0"/>
    <x v="0"/>
    <n v="355.6"/>
  </r>
  <r>
    <x v="8"/>
    <n v="1907"/>
    <x v="1"/>
    <x v="4"/>
    <x v="0"/>
    <x v="0"/>
    <n v="74.91"/>
  </r>
  <r>
    <x v="8"/>
    <n v="1907"/>
    <x v="1"/>
    <x v="4"/>
    <x v="0"/>
    <x v="0"/>
    <n v="288.33999999999997"/>
  </r>
  <r>
    <x v="8"/>
    <n v="1907"/>
    <x v="1"/>
    <x v="4"/>
    <x v="0"/>
    <x v="0"/>
    <n v="6995.13"/>
  </r>
  <r>
    <x v="8"/>
    <n v="1907"/>
    <x v="1"/>
    <x v="4"/>
    <x v="0"/>
    <x v="0"/>
    <n v="4733.2700000000004"/>
  </r>
  <r>
    <x v="8"/>
    <n v="1907"/>
    <x v="1"/>
    <x v="4"/>
    <x v="0"/>
    <x v="0"/>
    <n v="3754.15"/>
  </r>
  <r>
    <x v="8"/>
    <n v="1907"/>
    <x v="1"/>
    <x v="4"/>
    <x v="0"/>
    <x v="0"/>
    <n v="75.61"/>
  </r>
  <r>
    <x v="8"/>
    <n v="1907"/>
    <x v="1"/>
    <x v="4"/>
    <x v="0"/>
    <x v="0"/>
    <n v="4414.42"/>
  </r>
  <r>
    <x v="9"/>
    <n v="1907"/>
    <x v="0"/>
    <x v="4"/>
    <x v="0"/>
    <x v="0"/>
    <n v="37.979999999999997"/>
  </r>
  <r>
    <x v="9"/>
    <n v="1907"/>
    <x v="0"/>
    <x v="4"/>
    <x v="0"/>
    <x v="0"/>
    <n v="555.16999999999996"/>
  </r>
  <r>
    <x v="9"/>
    <n v="1907"/>
    <x v="0"/>
    <x v="4"/>
    <x v="0"/>
    <x v="0"/>
    <n v="1073.81"/>
  </r>
  <r>
    <x v="9"/>
    <n v="1907"/>
    <x v="0"/>
    <x v="4"/>
    <x v="0"/>
    <x v="0"/>
    <n v="1015.94"/>
  </r>
  <r>
    <x v="9"/>
    <n v="1907"/>
    <x v="0"/>
    <x v="4"/>
    <x v="0"/>
    <x v="0"/>
    <n v="133.41"/>
  </r>
  <r>
    <x v="9"/>
    <n v="1907"/>
    <x v="0"/>
    <x v="4"/>
    <x v="0"/>
    <x v="0"/>
    <n v="1346.2"/>
  </r>
  <r>
    <x v="9"/>
    <n v="1907"/>
    <x v="0"/>
    <x v="4"/>
    <x v="0"/>
    <x v="0"/>
    <n v="712.36"/>
  </r>
  <r>
    <x v="9"/>
    <n v="1907"/>
    <x v="0"/>
    <x v="4"/>
    <x v="0"/>
    <x v="0"/>
    <n v="44.44"/>
  </r>
  <r>
    <x v="9"/>
    <n v="1907"/>
    <x v="0"/>
    <x v="4"/>
    <x v="0"/>
    <x v="0"/>
    <n v="328.51"/>
  </r>
  <r>
    <x v="9"/>
    <n v="1907"/>
    <x v="0"/>
    <x v="4"/>
    <x v="0"/>
    <x v="0"/>
    <n v="465.18"/>
  </r>
  <r>
    <x v="9"/>
    <n v="1907"/>
    <x v="0"/>
    <x v="4"/>
    <x v="0"/>
    <x v="0"/>
    <n v="187.17"/>
  </r>
  <r>
    <x v="9"/>
    <n v="1907"/>
    <x v="0"/>
    <x v="4"/>
    <x v="0"/>
    <x v="0"/>
    <n v="783.67"/>
  </r>
  <r>
    <x v="9"/>
    <n v="1907"/>
    <x v="0"/>
    <x v="4"/>
    <x v="0"/>
    <x v="0"/>
    <n v="-3.86"/>
  </r>
  <r>
    <x v="9"/>
    <n v="1907"/>
    <x v="0"/>
    <x v="4"/>
    <x v="0"/>
    <x v="0"/>
    <n v="273.76"/>
  </r>
  <r>
    <x v="9"/>
    <n v="1907"/>
    <x v="0"/>
    <x v="4"/>
    <x v="0"/>
    <x v="0"/>
    <n v="489.46"/>
  </r>
  <r>
    <x v="9"/>
    <n v="1907"/>
    <x v="0"/>
    <x v="4"/>
    <x v="0"/>
    <x v="0"/>
    <n v="187.66"/>
  </r>
  <r>
    <x v="9"/>
    <n v="1907"/>
    <x v="0"/>
    <x v="4"/>
    <x v="0"/>
    <x v="0"/>
    <n v="754.44"/>
  </r>
  <r>
    <x v="9"/>
    <n v="1907"/>
    <x v="0"/>
    <x v="4"/>
    <x v="0"/>
    <x v="0"/>
    <n v="728.86"/>
  </r>
  <r>
    <x v="9"/>
    <n v="1907"/>
    <x v="0"/>
    <x v="4"/>
    <x v="0"/>
    <x v="0"/>
    <n v="273.75"/>
  </r>
  <r>
    <x v="9"/>
    <n v="1907"/>
    <x v="0"/>
    <x v="4"/>
    <x v="0"/>
    <x v="0"/>
    <n v="619.67999999999995"/>
  </r>
  <r>
    <x v="9"/>
    <n v="1907"/>
    <x v="0"/>
    <x v="4"/>
    <x v="0"/>
    <x v="0"/>
    <n v="684.78"/>
  </r>
  <r>
    <x v="9"/>
    <n v="1907"/>
    <x v="0"/>
    <x v="4"/>
    <x v="0"/>
    <x v="0"/>
    <n v="1013.53"/>
  </r>
  <r>
    <x v="9"/>
    <n v="1907"/>
    <x v="0"/>
    <x v="4"/>
    <x v="0"/>
    <x v="0"/>
    <n v="562"/>
  </r>
  <r>
    <x v="9"/>
    <n v="1907"/>
    <x v="0"/>
    <x v="4"/>
    <x v="0"/>
    <x v="0"/>
    <n v="855.59"/>
  </r>
  <r>
    <x v="9"/>
    <n v="1907"/>
    <x v="0"/>
    <x v="4"/>
    <x v="0"/>
    <x v="0"/>
    <n v="157.35"/>
  </r>
  <r>
    <x v="9"/>
    <n v="1907"/>
    <x v="0"/>
    <x v="4"/>
    <x v="0"/>
    <x v="0"/>
    <n v="580.20000000000005"/>
  </r>
  <r>
    <x v="9"/>
    <n v="1907"/>
    <x v="1"/>
    <x v="4"/>
    <x v="0"/>
    <x v="0"/>
    <n v="8984"/>
  </r>
  <r>
    <x v="9"/>
    <n v="1907"/>
    <x v="1"/>
    <x v="4"/>
    <x v="0"/>
    <x v="0"/>
    <n v="10279.98"/>
  </r>
  <r>
    <x v="9"/>
    <n v="1907"/>
    <x v="1"/>
    <x v="4"/>
    <x v="0"/>
    <x v="0"/>
    <n v="12933.37"/>
  </r>
  <r>
    <x v="9"/>
    <n v="1907"/>
    <x v="1"/>
    <x v="4"/>
    <x v="0"/>
    <x v="0"/>
    <n v="1085"/>
  </r>
  <r>
    <x v="9"/>
    <n v="1907"/>
    <x v="1"/>
    <x v="4"/>
    <x v="0"/>
    <x v="0"/>
    <n v="3593.26"/>
  </r>
  <r>
    <x v="9"/>
    <n v="1907"/>
    <x v="1"/>
    <x v="4"/>
    <x v="0"/>
    <x v="0"/>
    <n v="182.51"/>
  </r>
  <r>
    <x v="9"/>
    <n v="1907"/>
    <x v="1"/>
    <x v="4"/>
    <x v="0"/>
    <x v="0"/>
    <n v="10588.57"/>
  </r>
  <r>
    <x v="9"/>
    <n v="1907"/>
    <x v="1"/>
    <x v="4"/>
    <x v="0"/>
    <x v="0"/>
    <n v="133.59"/>
  </r>
  <r>
    <x v="9"/>
    <n v="1907"/>
    <x v="1"/>
    <x v="4"/>
    <x v="0"/>
    <x v="0"/>
    <n v="133.6"/>
  </r>
  <r>
    <x v="9"/>
    <n v="1907"/>
    <x v="1"/>
    <x v="4"/>
    <x v="0"/>
    <x v="0"/>
    <n v="9417.92"/>
  </r>
  <r>
    <x v="9"/>
    <n v="1907"/>
    <x v="1"/>
    <x v="4"/>
    <x v="0"/>
    <x v="0"/>
    <n v="511"/>
  </r>
  <r>
    <x v="9"/>
    <n v="1907"/>
    <x v="1"/>
    <x v="4"/>
    <x v="0"/>
    <x v="0"/>
    <n v="133.6"/>
  </r>
  <r>
    <x v="9"/>
    <n v="1907"/>
    <x v="1"/>
    <x v="4"/>
    <x v="0"/>
    <x v="0"/>
    <n v="10747.5"/>
  </r>
  <r>
    <x v="9"/>
    <n v="1907"/>
    <x v="1"/>
    <x v="4"/>
    <x v="0"/>
    <x v="0"/>
    <n v="1601.72"/>
  </r>
  <r>
    <x v="9"/>
    <n v="1907"/>
    <x v="1"/>
    <x v="4"/>
    <x v="0"/>
    <x v="0"/>
    <n v="9169.1"/>
  </r>
  <r>
    <x v="9"/>
    <n v="1907"/>
    <x v="1"/>
    <x v="4"/>
    <x v="0"/>
    <x v="0"/>
    <n v="133.6"/>
  </r>
  <r>
    <x v="9"/>
    <n v="1907"/>
    <x v="1"/>
    <x v="4"/>
    <x v="0"/>
    <x v="0"/>
    <n v="9887.5499999999993"/>
  </r>
  <r>
    <x v="9"/>
    <n v="1907"/>
    <x v="1"/>
    <x v="4"/>
    <x v="0"/>
    <x v="0"/>
    <n v="660.58"/>
  </r>
  <r>
    <x v="9"/>
    <n v="1907"/>
    <x v="1"/>
    <x v="4"/>
    <x v="0"/>
    <x v="0"/>
    <n v="7852.6"/>
  </r>
  <r>
    <x v="9"/>
    <n v="1907"/>
    <x v="1"/>
    <x v="4"/>
    <x v="0"/>
    <x v="0"/>
    <n v="9230.91"/>
  </r>
  <r>
    <x v="9"/>
    <n v="1907"/>
    <x v="1"/>
    <x v="4"/>
    <x v="0"/>
    <x v="0"/>
    <n v="-115.38"/>
  </r>
  <r>
    <x v="9"/>
    <n v="1907"/>
    <x v="1"/>
    <x v="4"/>
    <x v="0"/>
    <x v="0"/>
    <n v="7577.42"/>
  </r>
  <r>
    <x v="9"/>
    <n v="1907"/>
    <x v="1"/>
    <x v="4"/>
    <x v="0"/>
    <x v="0"/>
    <n v="10151.969999999999"/>
  </r>
  <r>
    <x v="9"/>
    <n v="1907"/>
    <x v="1"/>
    <x v="4"/>
    <x v="0"/>
    <x v="0"/>
    <n v="11382.16"/>
  </r>
  <r>
    <x v="10"/>
    <n v="1907"/>
    <x v="0"/>
    <x v="4"/>
    <x v="0"/>
    <x v="0"/>
    <n v="2757.21"/>
  </r>
  <r>
    <x v="10"/>
    <n v="1907"/>
    <x v="0"/>
    <x v="4"/>
    <x v="0"/>
    <x v="0"/>
    <n v="2622.79"/>
  </r>
  <r>
    <x v="10"/>
    <n v="1907"/>
    <x v="0"/>
    <x v="4"/>
    <x v="0"/>
    <x v="1"/>
    <n v="1627.5"/>
  </r>
  <r>
    <x v="10"/>
    <n v="1907"/>
    <x v="0"/>
    <x v="4"/>
    <x v="0"/>
    <x v="1"/>
    <n v="130.19999999999999"/>
  </r>
  <r>
    <x v="10"/>
    <n v="1907"/>
    <x v="0"/>
    <x v="4"/>
    <x v="0"/>
    <x v="0"/>
    <n v="64.430000000000007"/>
  </r>
  <r>
    <x v="10"/>
    <n v="1907"/>
    <x v="0"/>
    <x v="4"/>
    <x v="0"/>
    <x v="0"/>
    <n v="2692.38"/>
  </r>
  <r>
    <x v="10"/>
    <n v="1907"/>
    <x v="0"/>
    <x v="4"/>
    <x v="0"/>
    <x v="0"/>
    <n v="63.78"/>
  </r>
  <r>
    <x v="10"/>
    <n v="1907"/>
    <x v="0"/>
    <x v="4"/>
    <x v="0"/>
    <x v="0"/>
    <n v="63.2"/>
  </r>
  <r>
    <x v="10"/>
    <n v="1907"/>
    <x v="0"/>
    <x v="4"/>
    <x v="0"/>
    <x v="0"/>
    <n v="1059.23"/>
  </r>
  <r>
    <x v="10"/>
    <n v="1907"/>
    <x v="0"/>
    <x v="4"/>
    <x v="0"/>
    <x v="1"/>
    <n v="82.13"/>
  </r>
  <r>
    <x v="10"/>
    <n v="1907"/>
    <x v="0"/>
    <x v="4"/>
    <x v="0"/>
    <x v="0"/>
    <n v="2735.34"/>
  </r>
  <r>
    <x v="10"/>
    <n v="1907"/>
    <x v="0"/>
    <x v="4"/>
    <x v="0"/>
    <x v="0"/>
    <n v="60.74"/>
  </r>
  <r>
    <x v="10"/>
    <n v="1907"/>
    <x v="0"/>
    <x v="4"/>
    <x v="0"/>
    <x v="0"/>
    <n v="603.89"/>
  </r>
  <r>
    <x v="10"/>
    <n v="1907"/>
    <x v="0"/>
    <x v="4"/>
    <x v="0"/>
    <x v="0"/>
    <n v="2567.8200000000002"/>
  </r>
  <r>
    <x v="10"/>
    <n v="1907"/>
    <x v="0"/>
    <x v="4"/>
    <x v="0"/>
    <x v="0"/>
    <n v="67.53"/>
  </r>
  <r>
    <x v="10"/>
    <n v="1907"/>
    <x v="0"/>
    <x v="4"/>
    <x v="0"/>
    <x v="0"/>
    <n v="2992.7"/>
  </r>
  <r>
    <x v="10"/>
    <n v="1907"/>
    <x v="0"/>
    <x v="4"/>
    <x v="0"/>
    <x v="1"/>
    <n v="82.13"/>
  </r>
  <r>
    <x v="10"/>
    <n v="1907"/>
    <x v="0"/>
    <x v="4"/>
    <x v="0"/>
    <x v="0"/>
    <n v="760.78"/>
  </r>
  <r>
    <x v="10"/>
    <n v="1907"/>
    <x v="0"/>
    <x v="4"/>
    <x v="0"/>
    <x v="0"/>
    <n v="2651.37"/>
  </r>
  <r>
    <x v="10"/>
    <n v="1907"/>
    <x v="0"/>
    <x v="4"/>
    <x v="0"/>
    <x v="1"/>
    <n v="273.75"/>
  </r>
  <r>
    <x v="10"/>
    <n v="1907"/>
    <x v="0"/>
    <x v="4"/>
    <x v="0"/>
    <x v="0"/>
    <n v="61.45"/>
  </r>
  <r>
    <x v="10"/>
    <n v="1907"/>
    <x v="0"/>
    <x v="4"/>
    <x v="0"/>
    <x v="0"/>
    <n v="4140.93"/>
  </r>
  <r>
    <x v="10"/>
    <n v="1907"/>
    <x v="0"/>
    <x v="4"/>
    <x v="0"/>
    <x v="0"/>
    <n v="2640.68"/>
  </r>
  <r>
    <x v="10"/>
    <n v="1907"/>
    <x v="0"/>
    <x v="4"/>
    <x v="0"/>
    <x v="0"/>
    <n v="2642.47"/>
  </r>
  <r>
    <x v="10"/>
    <n v="1907"/>
    <x v="0"/>
    <x v="4"/>
    <x v="0"/>
    <x v="0"/>
    <n v="67.53"/>
  </r>
  <r>
    <x v="10"/>
    <n v="1907"/>
    <x v="0"/>
    <x v="4"/>
    <x v="0"/>
    <x v="0"/>
    <n v="792.19"/>
  </r>
  <r>
    <x v="10"/>
    <n v="1907"/>
    <x v="0"/>
    <x v="4"/>
    <x v="0"/>
    <x v="0"/>
    <n v="64.459999999999994"/>
  </r>
  <r>
    <x v="10"/>
    <n v="1907"/>
    <x v="0"/>
    <x v="4"/>
    <x v="0"/>
    <x v="0"/>
    <n v="66.819999999999993"/>
  </r>
  <r>
    <x v="10"/>
    <n v="1907"/>
    <x v="0"/>
    <x v="4"/>
    <x v="0"/>
    <x v="0"/>
    <n v="2904.04"/>
  </r>
  <r>
    <x v="10"/>
    <n v="1907"/>
    <x v="1"/>
    <x v="4"/>
    <x v="0"/>
    <x v="0"/>
    <n v="9481.64"/>
  </r>
  <r>
    <x v="10"/>
    <n v="1907"/>
    <x v="1"/>
    <x v="4"/>
    <x v="0"/>
    <x v="0"/>
    <n v="820.62"/>
  </r>
  <r>
    <x v="10"/>
    <n v="1907"/>
    <x v="1"/>
    <x v="4"/>
    <x v="0"/>
    <x v="0"/>
    <n v="1680.04"/>
  </r>
  <r>
    <x v="10"/>
    <n v="1907"/>
    <x v="1"/>
    <x v="4"/>
    <x v="0"/>
    <x v="0"/>
    <n v="2320.6999999999998"/>
  </r>
  <r>
    <x v="10"/>
    <n v="1907"/>
    <x v="1"/>
    <x v="4"/>
    <x v="0"/>
    <x v="0"/>
    <n v="8562.65"/>
  </r>
  <r>
    <x v="10"/>
    <n v="1907"/>
    <x v="1"/>
    <x v="4"/>
    <x v="0"/>
    <x v="0"/>
    <n v="8935"/>
  </r>
  <r>
    <x v="10"/>
    <n v="1907"/>
    <x v="1"/>
    <x v="4"/>
    <x v="0"/>
    <x v="0"/>
    <n v="1960.77"/>
  </r>
  <r>
    <x v="10"/>
    <n v="1907"/>
    <x v="1"/>
    <x v="4"/>
    <x v="0"/>
    <x v="0"/>
    <n v="1740.21"/>
  </r>
  <r>
    <x v="10"/>
    <n v="1907"/>
    <x v="1"/>
    <x v="4"/>
    <x v="0"/>
    <x v="0"/>
    <n v="1913.96"/>
  </r>
  <r>
    <x v="10"/>
    <n v="1907"/>
    <x v="1"/>
    <x v="4"/>
    <x v="0"/>
    <x v="0"/>
    <n v="10332.4"/>
  </r>
  <r>
    <x v="10"/>
    <n v="1907"/>
    <x v="1"/>
    <x v="4"/>
    <x v="0"/>
    <x v="0"/>
    <n v="9403.26"/>
  </r>
  <r>
    <x v="10"/>
    <n v="1907"/>
    <x v="1"/>
    <x v="4"/>
    <x v="0"/>
    <x v="0"/>
    <n v="10266.219999999999"/>
  </r>
  <r>
    <x v="10"/>
    <n v="1907"/>
    <x v="1"/>
    <x v="4"/>
    <x v="0"/>
    <x v="0"/>
    <n v="10816.72"/>
  </r>
  <r>
    <x v="10"/>
    <n v="1907"/>
    <x v="1"/>
    <x v="4"/>
    <x v="0"/>
    <x v="0"/>
    <n v="10229.5"/>
  </r>
  <r>
    <x v="10"/>
    <n v="1907"/>
    <x v="1"/>
    <x v="4"/>
    <x v="0"/>
    <x v="0"/>
    <n v="2240.12"/>
  </r>
  <r>
    <x v="10"/>
    <n v="1907"/>
    <x v="1"/>
    <x v="4"/>
    <x v="0"/>
    <x v="0"/>
    <n v="10537.19"/>
  </r>
  <r>
    <x v="10"/>
    <n v="1907"/>
    <x v="1"/>
    <x v="4"/>
    <x v="0"/>
    <x v="0"/>
    <n v="10990.53"/>
  </r>
  <r>
    <x v="10"/>
    <n v="1907"/>
    <x v="1"/>
    <x v="4"/>
    <x v="0"/>
    <x v="0"/>
    <n v="1740.21"/>
  </r>
  <r>
    <x v="10"/>
    <n v="1907"/>
    <x v="1"/>
    <x v="4"/>
    <x v="0"/>
    <x v="0"/>
    <n v="2612.4299999999998"/>
  </r>
  <r>
    <x v="10"/>
    <n v="1907"/>
    <x v="1"/>
    <x v="4"/>
    <x v="0"/>
    <x v="0"/>
    <n v="2073.1999999999998"/>
  </r>
  <r>
    <x v="10"/>
    <n v="1907"/>
    <x v="1"/>
    <x v="4"/>
    <x v="0"/>
    <x v="0"/>
    <n v="1710.14"/>
  </r>
  <r>
    <x v="10"/>
    <n v="1907"/>
    <x v="1"/>
    <x v="4"/>
    <x v="0"/>
    <x v="1"/>
    <n v="86.8"/>
  </r>
  <r>
    <x v="10"/>
    <n v="1907"/>
    <x v="1"/>
    <x v="4"/>
    <x v="0"/>
    <x v="0"/>
    <n v="9550.2800000000007"/>
  </r>
  <r>
    <x v="10"/>
    <n v="1907"/>
    <x v="1"/>
    <x v="4"/>
    <x v="0"/>
    <x v="0"/>
    <n v="1698.66"/>
  </r>
  <r>
    <x v="10"/>
    <n v="1907"/>
    <x v="1"/>
    <x v="4"/>
    <x v="0"/>
    <x v="0"/>
    <n v="9928.1"/>
  </r>
  <r>
    <x v="11"/>
    <n v="1907"/>
    <x v="0"/>
    <x v="4"/>
    <x v="0"/>
    <x v="0"/>
    <n v="4520.3900000000003"/>
  </r>
  <r>
    <x v="11"/>
    <n v="1907"/>
    <x v="0"/>
    <x v="4"/>
    <x v="0"/>
    <x v="0"/>
    <n v="258.66000000000003"/>
  </r>
  <r>
    <x v="11"/>
    <n v="1907"/>
    <x v="0"/>
    <x v="4"/>
    <x v="0"/>
    <x v="0"/>
    <n v="320.58999999999997"/>
  </r>
  <r>
    <x v="11"/>
    <n v="1907"/>
    <x v="0"/>
    <x v="4"/>
    <x v="0"/>
    <x v="0"/>
    <n v="908.85"/>
  </r>
  <r>
    <x v="11"/>
    <n v="1907"/>
    <x v="0"/>
    <x v="4"/>
    <x v="0"/>
    <x v="0"/>
    <n v="96.8"/>
  </r>
  <r>
    <x v="11"/>
    <n v="1907"/>
    <x v="0"/>
    <x v="4"/>
    <x v="0"/>
    <x v="0"/>
    <n v="558.46"/>
  </r>
  <r>
    <x v="11"/>
    <n v="1907"/>
    <x v="0"/>
    <x v="4"/>
    <x v="0"/>
    <x v="0"/>
    <n v="133.01"/>
  </r>
  <r>
    <x v="11"/>
    <n v="1907"/>
    <x v="0"/>
    <x v="4"/>
    <x v="0"/>
    <x v="0"/>
    <n v="5926.14"/>
  </r>
  <r>
    <x v="11"/>
    <n v="1907"/>
    <x v="0"/>
    <x v="4"/>
    <x v="0"/>
    <x v="0"/>
    <n v="181.94"/>
  </r>
  <r>
    <x v="11"/>
    <n v="1907"/>
    <x v="0"/>
    <x v="4"/>
    <x v="0"/>
    <x v="0"/>
    <n v="95.91"/>
  </r>
  <r>
    <x v="11"/>
    <n v="1907"/>
    <x v="0"/>
    <x v="4"/>
    <x v="0"/>
    <x v="0"/>
    <n v="585.91"/>
  </r>
  <r>
    <x v="11"/>
    <n v="1907"/>
    <x v="0"/>
    <x v="4"/>
    <x v="0"/>
    <x v="0"/>
    <n v="600.49"/>
  </r>
  <r>
    <x v="11"/>
    <n v="1907"/>
    <x v="0"/>
    <x v="4"/>
    <x v="0"/>
    <x v="0"/>
    <n v="5939.28"/>
  </r>
  <r>
    <x v="11"/>
    <n v="1907"/>
    <x v="0"/>
    <x v="4"/>
    <x v="0"/>
    <x v="0"/>
    <n v="95.91"/>
  </r>
  <r>
    <x v="11"/>
    <n v="1907"/>
    <x v="0"/>
    <x v="4"/>
    <x v="0"/>
    <x v="0"/>
    <n v="5384.39"/>
  </r>
  <r>
    <x v="11"/>
    <n v="1907"/>
    <x v="0"/>
    <x v="4"/>
    <x v="0"/>
    <x v="0"/>
    <n v="5124.08"/>
  </r>
  <r>
    <x v="11"/>
    <n v="1907"/>
    <x v="0"/>
    <x v="4"/>
    <x v="0"/>
    <x v="0"/>
    <n v="699"/>
  </r>
  <r>
    <x v="11"/>
    <n v="1907"/>
    <x v="0"/>
    <x v="4"/>
    <x v="0"/>
    <x v="0"/>
    <n v="-98.55"/>
  </r>
  <r>
    <x v="11"/>
    <n v="1907"/>
    <x v="0"/>
    <x v="4"/>
    <x v="0"/>
    <x v="0"/>
    <n v="4163.1000000000004"/>
  </r>
  <r>
    <x v="11"/>
    <n v="1907"/>
    <x v="0"/>
    <x v="4"/>
    <x v="0"/>
    <x v="0"/>
    <n v="5073.6499999999996"/>
  </r>
  <r>
    <x v="11"/>
    <n v="1907"/>
    <x v="0"/>
    <x v="4"/>
    <x v="0"/>
    <x v="0"/>
    <n v="5438.93"/>
  </r>
  <r>
    <x v="11"/>
    <n v="1907"/>
    <x v="0"/>
    <x v="4"/>
    <x v="0"/>
    <x v="0"/>
    <n v="4511.43"/>
  </r>
  <r>
    <x v="11"/>
    <n v="1907"/>
    <x v="0"/>
    <x v="4"/>
    <x v="0"/>
    <x v="0"/>
    <n v="96.79"/>
  </r>
  <r>
    <x v="11"/>
    <n v="1907"/>
    <x v="0"/>
    <x v="4"/>
    <x v="0"/>
    <x v="0"/>
    <n v="1641.8"/>
  </r>
  <r>
    <x v="11"/>
    <n v="1907"/>
    <x v="0"/>
    <x v="4"/>
    <x v="0"/>
    <x v="0"/>
    <n v="96.8"/>
  </r>
  <r>
    <x v="11"/>
    <n v="1907"/>
    <x v="0"/>
    <x v="4"/>
    <x v="0"/>
    <x v="0"/>
    <n v="261.06"/>
  </r>
  <r>
    <x v="11"/>
    <n v="1907"/>
    <x v="0"/>
    <x v="4"/>
    <x v="0"/>
    <x v="0"/>
    <n v="348.68"/>
  </r>
  <r>
    <x v="11"/>
    <n v="1907"/>
    <x v="0"/>
    <x v="4"/>
    <x v="0"/>
    <x v="0"/>
    <n v="95.91"/>
  </r>
  <r>
    <x v="11"/>
    <n v="1907"/>
    <x v="0"/>
    <x v="4"/>
    <x v="0"/>
    <x v="0"/>
    <n v="5693.65"/>
  </r>
  <r>
    <x v="11"/>
    <n v="1907"/>
    <x v="0"/>
    <x v="4"/>
    <x v="0"/>
    <x v="0"/>
    <n v="95.91"/>
  </r>
  <r>
    <x v="11"/>
    <n v="1907"/>
    <x v="0"/>
    <x v="4"/>
    <x v="0"/>
    <x v="0"/>
    <n v="142.08000000000001"/>
  </r>
  <r>
    <x v="11"/>
    <n v="1907"/>
    <x v="0"/>
    <x v="4"/>
    <x v="0"/>
    <x v="0"/>
    <n v="96.8"/>
  </r>
  <r>
    <x v="11"/>
    <n v="1907"/>
    <x v="0"/>
    <x v="4"/>
    <x v="0"/>
    <x v="0"/>
    <n v="258.66000000000003"/>
  </r>
  <r>
    <x v="11"/>
    <n v="1907"/>
    <x v="0"/>
    <x v="4"/>
    <x v="0"/>
    <x v="0"/>
    <n v="162.75"/>
  </r>
  <r>
    <x v="11"/>
    <n v="1907"/>
    <x v="0"/>
    <x v="4"/>
    <x v="0"/>
    <x v="0"/>
    <n v="6322.86"/>
  </r>
  <r>
    <x v="11"/>
    <n v="1907"/>
    <x v="0"/>
    <x v="4"/>
    <x v="0"/>
    <x v="0"/>
    <n v="4385.24"/>
  </r>
  <r>
    <x v="11"/>
    <n v="1907"/>
    <x v="0"/>
    <x v="4"/>
    <x v="0"/>
    <x v="0"/>
    <n v="1790.33"/>
  </r>
  <r>
    <x v="11"/>
    <n v="1907"/>
    <x v="1"/>
    <x v="4"/>
    <x v="0"/>
    <x v="0"/>
    <n v="1590.39"/>
  </r>
  <r>
    <x v="11"/>
    <n v="1907"/>
    <x v="1"/>
    <x v="4"/>
    <x v="0"/>
    <x v="0"/>
    <n v="4134.17"/>
  </r>
  <r>
    <x v="11"/>
    <n v="1907"/>
    <x v="1"/>
    <x v="4"/>
    <x v="0"/>
    <x v="0"/>
    <n v="4754.6499999999996"/>
  </r>
  <r>
    <x v="11"/>
    <n v="1907"/>
    <x v="1"/>
    <x v="4"/>
    <x v="0"/>
    <x v="0"/>
    <n v="7058.59"/>
  </r>
  <r>
    <x v="11"/>
    <n v="1907"/>
    <x v="1"/>
    <x v="4"/>
    <x v="0"/>
    <x v="0"/>
    <n v="6702.47"/>
  </r>
  <r>
    <x v="11"/>
    <n v="1907"/>
    <x v="1"/>
    <x v="4"/>
    <x v="0"/>
    <x v="0"/>
    <n v="896.44"/>
  </r>
  <r>
    <x v="11"/>
    <n v="1907"/>
    <x v="1"/>
    <x v="4"/>
    <x v="0"/>
    <x v="0"/>
    <n v="2061.09"/>
  </r>
  <r>
    <x v="11"/>
    <n v="1907"/>
    <x v="1"/>
    <x v="4"/>
    <x v="0"/>
    <x v="0"/>
    <n v="10711.47"/>
  </r>
  <r>
    <x v="11"/>
    <n v="1907"/>
    <x v="1"/>
    <x v="4"/>
    <x v="0"/>
    <x v="0"/>
    <n v="5595.36"/>
  </r>
  <r>
    <x v="11"/>
    <n v="1907"/>
    <x v="1"/>
    <x v="4"/>
    <x v="0"/>
    <x v="0"/>
    <n v="7669.08"/>
  </r>
  <r>
    <x v="11"/>
    <n v="1907"/>
    <x v="1"/>
    <x v="4"/>
    <x v="0"/>
    <x v="0"/>
    <n v="7133.91"/>
  </r>
  <r>
    <x v="11"/>
    <n v="1907"/>
    <x v="1"/>
    <x v="4"/>
    <x v="0"/>
    <x v="0"/>
    <n v="886.86"/>
  </r>
  <r>
    <x v="11"/>
    <n v="1907"/>
    <x v="1"/>
    <x v="4"/>
    <x v="0"/>
    <x v="0"/>
    <n v="6823.44"/>
  </r>
  <r>
    <x v="11"/>
    <n v="1907"/>
    <x v="1"/>
    <x v="4"/>
    <x v="0"/>
    <x v="0"/>
    <n v="2132"/>
  </r>
  <r>
    <x v="11"/>
    <n v="1907"/>
    <x v="1"/>
    <x v="4"/>
    <x v="0"/>
    <x v="0"/>
    <n v="3136.79"/>
  </r>
  <r>
    <x v="11"/>
    <n v="1907"/>
    <x v="1"/>
    <x v="4"/>
    <x v="0"/>
    <x v="0"/>
    <n v="2104.1999999999998"/>
  </r>
  <r>
    <x v="11"/>
    <n v="1907"/>
    <x v="1"/>
    <x v="4"/>
    <x v="0"/>
    <x v="0"/>
    <n v="886.86"/>
  </r>
  <r>
    <x v="11"/>
    <n v="1907"/>
    <x v="1"/>
    <x v="4"/>
    <x v="0"/>
    <x v="0"/>
    <n v="4919.8900000000003"/>
  </r>
  <r>
    <x v="11"/>
    <n v="1907"/>
    <x v="1"/>
    <x v="4"/>
    <x v="0"/>
    <x v="0"/>
    <n v="886.86"/>
  </r>
  <r>
    <x v="11"/>
    <n v="1907"/>
    <x v="1"/>
    <x v="4"/>
    <x v="0"/>
    <x v="0"/>
    <n v="886.86"/>
  </r>
  <r>
    <x v="11"/>
    <n v="1907"/>
    <x v="1"/>
    <x v="4"/>
    <x v="0"/>
    <x v="0"/>
    <n v="8634.7199999999993"/>
  </r>
  <r>
    <x v="11"/>
    <n v="1907"/>
    <x v="1"/>
    <x v="4"/>
    <x v="0"/>
    <x v="0"/>
    <n v="7258.87"/>
  </r>
  <r>
    <x v="11"/>
    <n v="1907"/>
    <x v="1"/>
    <x v="4"/>
    <x v="0"/>
    <x v="0"/>
    <n v="896.44"/>
  </r>
  <r>
    <x v="11"/>
    <n v="1907"/>
    <x v="1"/>
    <x v="4"/>
    <x v="0"/>
    <x v="0"/>
    <n v="864.51"/>
  </r>
  <r>
    <x v="11"/>
    <n v="1907"/>
    <x v="1"/>
    <x v="4"/>
    <x v="0"/>
    <x v="1"/>
    <n v="328.5"/>
  </r>
  <r>
    <x v="11"/>
    <n v="1907"/>
    <x v="1"/>
    <x v="4"/>
    <x v="0"/>
    <x v="0"/>
    <n v="896.44"/>
  </r>
  <r>
    <x v="11"/>
    <n v="1907"/>
    <x v="1"/>
    <x v="4"/>
    <x v="0"/>
    <x v="0"/>
    <n v="2808.7"/>
  </r>
  <r>
    <x v="11"/>
    <n v="1907"/>
    <x v="1"/>
    <x v="4"/>
    <x v="0"/>
    <x v="0"/>
    <n v="896.44"/>
  </r>
  <r>
    <x v="11"/>
    <n v="1907"/>
    <x v="1"/>
    <x v="4"/>
    <x v="0"/>
    <x v="0"/>
    <n v="910.7"/>
  </r>
  <r>
    <x v="11"/>
    <n v="1907"/>
    <x v="1"/>
    <x v="4"/>
    <x v="0"/>
    <x v="0"/>
    <n v="2173"/>
  </r>
  <r>
    <x v="11"/>
    <n v="1907"/>
    <x v="1"/>
    <x v="4"/>
    <x v="0"/>
    <x v="0"/>
    <n v="788.33"/>
  </r>
  <r>
    <x v="11"/>
    <n v="1907"/>
    <x v="1"/>
    <x v="4"/>
    <x v="0"/>
    <x v="0"/>
    <n v="886.86"/>
  </r>
  <r>
    <x v="11"/>
    <n v="1907"/>
    <x v="1"/>
    <x v="4"/>
    <x v="0"/>
    <x v="0"/>
    <n v="1063.23"/>
  </r>
  <r>
    <x v="11"/>
    <n v="1907"/>
    <x v="1"/>
    <x v="4"/>
    <x v="0"/>
    <x v="0"/>
    <n v="3578.31"/>
  </r>
  <r>
    <x v="11"/>
    <n v="1907"/>
    <x v="1"/>
    <x v="4"/>
    <x v="0"/>
    <x v="0"/>
    <n v="7022.44"/>
  </r>
  <r>
    <x v="11"/>
    <n v="1907"/>
    <x v="1"/>
    <x v="4"/>
    <x v="0"/>
    <x v="0"/>
    <n v="896.44"/>
  </r>
  <r>
    <x v="11"/>
    <n v="1907"/>
    <x v="1"/>
    <x v="4"/>
    <x v="0"/>
    <x v="0"/>
    <n v="1845.25"/>
  </r>
  <r>
    <x v="11"/>
    <n v="1907"/>
    <x v="1"/>
    <x v="4"/>
    <x v="0"/>
    <x v="0"/>
    <n v="1841.44"/>
  </r>
  <r>
    <x v="11"/>
    <n v="1907"/>
    <x v="1"/>
    <x v="4"/>
    <x v="0"/>
    <x v="0"/>
    <n v="7389.87"/>
  </r>
  <r>
    <x v="0"/>
    <n v="1907"/>
    <x v="2"/>
    <x v="4"/>
    <x v="2"/>
    <x v="0"/>
    <n v="43594.240000000013"/>
  </r>
  <r>
    <x v="0"/>
    <n v="1907"/>
    <x v="3"/>
    <x v="4"/>
    <x v="2"/>
    <x v="1"/>
    <n v="69.12"/>
  </r>
  <r>
    <x v="0"/>
    <n v="1907"/>
    <x v="3"/>
    <x v="4"/>
    <x v="2"/>
    <x v="0"/>
    <n v="128833.34999999998"/>
  </r>
  <r>
    <x v="1"/>
    <n v="1907"/>
    <x v="2"/>
    <x v="4"/>
    <x v="2"/>
    <x v="1"/>
    <n v="212.43"/>
  </r>
  <r>
    <x v="1"/>
    <n v="1907"/>
    <x v="2"/>
    <x v="4"/>
    <x v="2"/>
    <x v="0"/>
    <n v="39477.130000000012"/>
  </r>
  <r>
    <x v="1"/>
    <n v="1907"/>
    <x v="3"/>
    <x v="4"/>
    <x v="2"/>
    <x v="1"/>
    <n v="701.46"/>
  </r>
  <r>
    <x v="1"/>
    <n v="1907"/>
    <x v="3"/>
    <x v="4"/>
    <x v="2"/>
    <x v="0"/>
    <n v="150014.20999999993"/>
  </r>
  <r>
    <x v="2"/>
    <n v="1907"/>
    <x v="2"/>
    <x v="4"/>
    <x v="2"/>
    <x v="0"/>
    <n v="33396.009999999995"/>
  </r>
  <r>
    <x v="2"/>
    <n v="1907"/>
    <x v="3"/>
    <x v="4"/>
    <x v="2"/>
    <x v="3"/>
    <n v="64.900000000000006"/>
  </r>
  <r>
    <x v="2"/>
    <n v="1907"/>
    <x v="3"/>
    <x v="4"/>
    <x v="2"/>
    <x v="0"/>
    <n v="140913.47999999995"/>
  </r>
  <r>
    <x v="3"/>
    <n v="1907"/>
    <x v="2"/>
    <x v="4"/>
    <x v="2"/>
    <x v="0"/>
    <n v="41794.270000000004"/>
  </r>
  <r>
    <x v="3"/>
    <n v="1907"/>
    <x v="3"/>
    <x v="4"/>
    <x v="2"/>
    <x v="4"/>
    <n v="1714.23"/>
  </r>
  <r>
    <x v="3"/>
    <n v="1907"/>
    <x v="3"/>
    <x v="4"/>
    <x v="2"/>
    <x v="3"/>
    <n v="903.83999999999992"/>
  </r>
  <r>
    <x v="3"/>
    <n v="1907"/>
    <x v="3"/>
    <x v="4"/>
    <x v="2"/>
    <x v="0"/>
    <n v="470735.73000000039"/>
  </r>
  <r>
    <x v="4"/>
    <n v="1907"/>
    <x v="2"/>
    <x v="4"/>
    <x v="2"/>
    <x v="0"/>
    <n v="6429.53"/>
  </r>
  <r>
    <x v="4"/>
    <n v="1907"/>
    <x v="3"/>
    <x v="4"/>
    <x v="2"/>
    <x v="4"/>
    <n v="49.62"/>
  </r>
  <r>
    <x v="4"/>
    <n v="1907"/>
    <x v="3"/>
    <x v="4"/>
    <x v="2"/>
    <x v="0"/>
    <n v="38495.949999999997"/>
  </r>
  <r>
    <x v="5"/>
    <n v="1907"/>
    <x v="2"/>
    <x v="4"/>
    <x v="2"/>
    <x v="0"/>
    <n v="14840.389999999998"/>
  </r>
  <r>
    <x v="5"/>
    <n v="1907"/>
    <x v="3"/>
    <x v="4"/>
    <x v="2"/>
    <x v="1"/>
    <n v="676.85"/>
  </r>
  <r>
    <x v="5"/>
    <n v="1907"/>
    <x v="3"/>
    <x v="4"/>
    <x v="2"/>
    <x v="0"/>
    <n v="67758.940000000017"/>
  </r>
  <r>
    <x v="6"/>
    <n v="1907"/>
    <x v="2"/>
    <x v="4"/>
    <x v="2"/>
    <x v="0"/>
    <n v="14279.43"/>
  </r>
  <r>
    <x v="6"/>
    <n v="1907"/>
    <x v="3"/>
    <x v="4"/>
    <x v="2"/>
    <x v="1"/>
    <n v="432"/>
  </r>
  <r>
    <x v="6"/>
    <n v="1907"/>
    <x v="3"/>
    <x v="4"/>
    <x v="2"/>
    <x v="0"/>
    <n v="68381.39"/>
  </r>
  <r>
    <x v="8"/>
    <n v="1907"/>
    <x v="2"/>
    <x v="4"/>
    <x v="2"/>
    <x v="1"/>
    <n v="255.39999999999998"/>
  </r>
  <r>
    <x v="8"/>
    <n v="1907"/>
    <x v="2"/>
    <x v="4"/>
    <x v="2"/>
    <x v="0"/>
    <n v="115756.74999999997"/>
  </r>
  <r>
    <x v="8"/>
    <n v="1907"/>
    <x v="3"/>
    <x v="4"/>
    <x v="2"/>
    <x v="1"/>
    <n v="1264.1300000000001"/>
  </r>
  <r>
    <x v="8"/>
    <n v="1907"/>
    <x v="3"/>
    <x v="4"/>
    <x v="2"/>
    <x v="0"/>
    <n v="51451.770000000011"/>
  </r>
  <r>
    <x v="7"/>
    <n v="1907"/>
    <x v="2"/>
    <x v="4"/>
    <x v="2"/>
    <x v="0"/>
    <n v="31977.17"/>
  </r>
  <r>
    <x v="7"/>
    <n v="1907"/>
    <x v="3"/>
    <x v="4"/>
    <x v="2"/>
    <x v="0"/>
    <n v="137958.39999999999"/>
  </r>
  <r>
    <x v="9"/>
    <n v="1907"/>
    <x v="2"/>
    <x v="4"/>
    <x v="2"/>
    <x v="0"/>
    <n v="17145.5"/>
  </r>
  <r>
    <x v="9"/>
    <n v="1907"/>
    <x v="3"/>
    <x v="4"/>
    <x v="2"/>
    <x v="1"/>
    <n v="217"/>
  </r>
  <r>
    <x v="9"/>
    <n v="1907"/>
    <x v="3"/>
    <x v="4"/>
    <x v="2"/>
    <x v="3"/>
    <n v="19.07"/>
  </r>
  <r>
    <x v="9"/>
    <n v="1907"/>
    <x v="3"/>
    <x v="4"/>
    <x v="2"/>
    <x v="0"/>
    <n v="116655.75999999991"/>
  </r>
  <r>
    <x v="11"/>
    <n v="1907"/>
    <x v="2"/>
    <x v="4"/>
    <x v="2"/>
    <x v="1"/>
    <n v="601.37"/>
  </r>
  <r>
    <x v="11"/>
    <n v="1907"/>
    <x v="2"/>
    <x v="4"/>
    <x v="2"/>
    <x v="3"/>
    <n v="33.119999999999997"/>
  </r>
  <r>
    <x v="11"/>
    <n v="1907"/>
    <x v="2"/>
    <x v="4"/>
    <x v="2"/>
    <x v="0"/>
    <n v="69009.119999999966"/>
  </r>
  <r>
    <x v="11"/>
    <n v="1907"/>
    <x v="3"/>
    <x v="4"/>
    <x v="2"/>
    <x v="1"/>
    <n v="108"/>
  </r>
  <r>
    <x v="11"/>
    <n v="1907"/>
    <x v="3"/>
    <x v="4"/>
    <x v="2"/>
    <x v="3"/>
    <n v="472.51"/>
  </r>
  <r>
    <x v="11"/>
    <n v="1907"/>
    <x v="3"/>
    <x v="4"/>
    <x v="2"/>
    <x v="0"/>
    <n v="156214.48000000004"/>
  </r>
  <r>
    <x v="10"/>
    <n v="1907"/>
    <x v="2"/>
    <x v="4"/>
    <x v="2"/>
    <x v="0"/>
    <n v="40706.29"/>
  </r>
  <r>
    <x v="10"/>
    <n v="1907"/>
    <x v="3"/>
    <x v="4"/>
    <x v="2"/>
    <x v="1"/>
    <n v="815.27"/>
  </r>
  <r>
    <x v="10"/>
    <n v="1907"/>
    <x v="3"/>
    <x v="4"/>
    <x v="2"/>
    <x v="0"/>
    <n v="125061.24000000002"/>
  </r>
  <r>
    <x v="0"/>
    <n v="1907"/>
    <x v="0"/>
    <x v="4"/>
    <x v="1"/>
    <x v="0"/>
    <n v="50141.100000000013"/>
  </r>
  <r>
    <x v="0"/>
    <n v="1907"/>
    <x v="1"/>
    <x v="4"/>
    <x v="1"/>
    <x v="1"/>
    <n v="394.75"/>
  </r>
  <r>
    <x v="0"/>
    <n v="1907"/>
    <x v="1"/>
    <x v="4"/>
    <x v="1"/>
    <x v="0"/>
    <n v="183649.02000000002"/>
  </r>
  <r>
    <x v="1"/>
    <n v="1907"/>
    <x v="0"/>
    <x v="4"/>
    <x v="1"/>
    <x v="0"/>
    <n v="54412.990000000013"/>
  </r>
  <r>
    <x v="1"/>
    <n v="1907"/>
    <x v="1"/>
    <x v="4"/>
    <x v="1"/>
    <x v="0"/>
    <n v="108213.04999999999"/>
  </r>
  <r>
    <x v="2"/>
    <n v="1907"/>
    <x v="0"/>
    <x v="4"/>
    <x v="1"/>
    <x v="0"/>
    <n v="35449.1"/>
  </r>
  <r>
    <x v="2"/>
    <n v="1907"/>
    <x v="1"/>
    <x v="4"/>
    <x v="1"/>
    <x v="0"/>
    <n v="86960.64999999998"/>
  </r>
  <r>
    <x v="3"/>
    <n v="1907"/>
    <x v="0"/>
    <x v="4"/>
    <x v="1"/>
    <x v="0"/>
    <n v="54912.28"/>
  </r>
  <r>
    <x v="3"/>
    <n v="1907"/>
    <x v="1"/>
    <x v="4"/>
    <x v="1"/>
    <x v="0"/>
    <n v="361460.47000000003"/>
  </r>
  <r>
    <x v="4"/>
    <n v="1907"/>
    <x v="0"/>
    <x v="4"/>
    <x v="1"/>
    <x v="0"/>
    <n v="1242.0200000000002"/>
  </r>
  <r>
    <x v="4"/>
    <n v="1907"/>
    <x v="1"/>
    <x v="4"/>
    <x v="1"/>
    <x v="0"/>
    <n v="63124.109999999986"/>
  </r>
  <r>
    <x v="5"/>
    <n v="1907"/>
    <x v="0"/>
    <x v="4"/>
    <x v="1"/>
    <x v="0"/>
    <n v="26253.210000000006"/>
  </r>
  <r>
    <x v="5"/>
    <n v="1907"/>
    <x v="1"/>
    <x v="4"/>
    <x v="1"/>
    <x v="0"/>
    <n v="79311.83"/>
  </r>
  <r>
    <x v="6"/>
    <n v="1907"/>
    <x v="0"/>
    <x v="4"/>
    <x v="1"/>
    <x v="0"/>
    <n v="16317.759999999998"/>
  </r>
  <r>
    <x v="6"/>
    <n v="1907"/>
    <x v="1"/>
    <x v="4"/>
    <x v="1"/>
    <x v="1"/>
    <n v="850.22"/>
  </r>
  <r>
    <x v="6"/>
    <n v="1907"/>
    <x v="1"/>
    <x v="4"/>
    <x v="1"/>
    <x v="0"/>
    <n v="74680.41"/>
  </r>
  <r>
    <x v="7"/>
    <n v="1907"/>
    <x v="0"/>
    <x v="4"/>
    <x v="1"/>
    <x v="0"/>
    <n v="36246.400000000009"/>
  </r>
  <r>
    <x v="7"/>
    <n v="1907"/>
    <x v="1"/>
    <x v="4"/>
    <x v="1"/>
    <x v="0"/>
    <n v="145513.04000000007"/>
  </r>
  <r>
    <x v="8"/>
    <n v="1907"/>
    <x v="0"/>
    <x v="4"/>
    <x v="1"/>
    <x v="0"/>
    <n v="131419.79"/>
  </r>
  <r>
    <x v="8"/>
    <n v="1907"/>
    <x v="1"/>
    <x v="4"/>
    <x v="1"/>
    <x v="1"/>
    <n v="1313.81"/>
  </r>
  <r>
    <x v="8"/>
    <n v="1907"/>
    <x v="1"/>
    <x v="4"/>
    <x v="1"/>
    <x v="0"/>
    <n v="86758.12000000001"/>
  </r>
  <r>
    <x v="9"/>
    <n v="1907"/>
    <x v="0"/>
    <x v="4"/>
    <x v="1"/>
    <x v="0"/>
    <n v="12459.37"/>
  </r>
  <r>
    <x v="9"/>
    <n v="1907"/>
    <x v="1"/>
    <x v="4"/>
    <x v="1"/>
    <x v="0"/>
    <n v="126743.60000000003"/>
  </r>
  <r>
    <x v="10"/>
    <n v="1907"/>
    <x v="0"/>
    <x v="4"/>
    <x v="1"/>
    <x v="0"/>
    <n v="65629.249999999985"/>
  </r>
  <r>
    <x v="10"/>
    <n v="1907"/>
    <x v="1"/>
    <x v="4"/>
    <x v="1"/>
    <x v="1"/>
    <n v="2209.1799999999998"/>
  </r>
  <r>
    <x v="10"/>
    <n v="1907"/>
    <x v="1"/>
    <x v="4"/>
    <x v="1"/>
    <x v="0"/>
    <n v="132864.74000000002"/>
  </r>
  <r>
    <x v="11"/>
    <n v="1907"/>
    <x v="0"/>
    <x v="4"/>
    <x v="1"/>
    <x v="1"/>
    <n v="361.6"/>
  </r>
  <r>
    <x v="11"/>
    <n v="1907"/>
    <x v="0"/>
    <x v="4"/>
    <x v="1"/>
    <x v="0"/>
    <n v="67472.06"/>
  </r>
  <r>
    <x v="11"/>
    <n v="1907"/>
    <x v="1"/>
    <x v="4"/>
    <x v="1"/>
    <x v="1"/>
    <n v="4070.71"/>
  </r>
  <r>
    <x v="11"/>
    <n v="1907"/>
    <x v="1"/>
    <x v="4"/>
    <x v="1"/>
    <x v="0"/>
    <n v="135590.03"/>
  </r>
  <r>
    <x v="0"/>
    <n v="1908"/>
    <x v="0"/>
    <x v="5"/>
    <x v="0"/>
    <x v="0"/>
    <n v="80.16"/>
  </r>
  <r>
    <x v="0"/>
    <n v="1908"/>
    <x v="0"/>
    <x v="5"/>
    <x v="0"/>
    <x v="0"/>
    <n v="6.02"/>
  </r>
  <r>
    <x v="0"/>
    <n v="1908"/>
    <x v="0"/>
    <x v="5"/>
    <x v="0"/>
    <x v="0"/>
    <n v="112.6"/>
  </r>
  <r>
    <x v="0"/>
    <n v="1908"/>
    <x v="0"/>
    <x v="5"/>
    <x v="0"/>
    <x v="0"/>
    <n v="80.11"/>
  </r>
  <r>
    <x v="0"/>
    <n v="1908"/>
    <x v="0"/>
    <x v="5"/>
    <x v="0"/>
    <x v="0"/>
    <n v="85.34"/>
  </r>
  <r>
    <x v="0"/>
    <n v="1908"/>
    <x v="0"/>
    <x v="5"/>
    <x v="0"/>
    <x v="0"/>
    <n v="80.209999999999994"/>
  </r>
  <r>
    <x v="0"/>
    <n v="1908"/>
    <x v="0"/>
    <x v="5"/>
    <x v="0"/>
    <x v="1"/>
    <n v="19.010000000000002"/>
  </r>
  <r>
    <x v="0"/>
    <n v="1908"/>
    <x v="0"/>
    <x v="5"/>
    <x v="0"/>
    <x v="0"/>
    <n v="80.209999999999994"/>
  </r>
  <r>
    <x v="0"/>
    <n v="1908"/>
    <x v="0"/>
    <x v="5"/>
    <x v="0"/>
    <x v="0"/>
    <n v="84.71"/>
  </r>
  <r>
    <x v="0"/>
    <n v="1908"/>
    <x v="0"/>
    <x v="5"/>
    <x v="0"/>
    <x v="0"/>
    <n v="80.209999999999994"/>
  </r>
  <r>
    <x v="0"/>
    <n v="1908"/>
    <x v="0"/>
    <x v="5"/>
    <x v="0"/>
    <x v="0"/>
    <n v="6.02"/>
  </r>
  <r>
    <x v="0"/>
    <n v="1908"/>
    <x v="0"/>
    <x v="5"/>
    <x v="0"/>
    <x v="0"/>
    <n v="80.209999999999994"/>
  </r>
  <r>
    <x v="0"/>
    <n v="1908"/>
    <x v="0"/>
    <x v="5"/>
    <x v="0"/>
    <x v="0"/>
    <n v="10.67"/>
  </r>
  <r>
    <x v="0"/>
    <n v="1908"/>
    <x v="0"/>
    <x v="5"/>
    <x v="0"/>
    <x v="0"/>
    <n v="77.63"/>
  </r>
  <r>
    <x v="0"/>
    <n v="1908"/>
    <x v="0"/>
    <x v="5"/>
    <x v="0"/>
    <x v="0"/>
    <n v="58.08"/>
  </r>
  <r>
    <x v="0"/>
    <n v="1908"/>
    <x v="0"/>
    <x v="5"/>
    <x v="0"/>
    <x v="0"/>
    <n v="80.209999999999994"/>
  </r>
  <r>
    <x v="0"/>
    <n v="1908"/>
    <x v="1"/>
    <x v="5"/>
    <x v="0"/>
    <x v="0"/>
    <n v="1.88"/>
  </r>
  <r>
    <x v="0"/>
    <n v="1908"/>
    <x v="1"/>
    <x v="5"/>
    <x v="0"/>
    <x v="0"/>
    <n v="12.87"/>
  </r>
  <r>
    <x v="0"/>
    <n v="1908"/>
    <x v="1"/>
    <x v="5"/>
    <x v="0"/>
    <x v="0"/>
    <n v="12.88"/>
  </r>
  <r>
    <x v="0"/>
    <n v="1908"/>
    <x v="1"/>
    <x v="5"/>
    <x v="0"/>
    <x v="0"/>
    <n v="393.86"/>
  </r>
  <r>
    <x v="0"/>
    <n v="1908"/>
    <x v="1"/>
    <x v="5"/>
    <x v="0"/>
    <x v="0"/>
    <n v="5.81"/>
  </r>
  <r>
    <x v="0"/>
    <n v="1908"/>
    <x v="1"/>
    <x v="5"/>
    <x v="0"/>
    <x v="0"/>
    <n v="435.97"/>
  </r>
  <r>
    <x v="0"/>
    <n v="1908"/>
    <x v="1"/>
    <x v="5"/>
    <x v="0"/>
    <x v="0"/>
    <n v="5.8"/>
  </r>
  <r>
    <x v="0"/>
    <n v="1908"/>
    <x v="1"/>
    <x v="5"/>
    <x v="0"/>
    <x v="0"/>
    <n v="0.75"/>
  </r>
  <r>
    <x v="0"/>
    <n v="1908"/>
    <x v="1"/>
    <x v="5"/>
    <x v="0"/>
    <x v="0"/>
    <n v="11.07"/>
  </r>
  <r>
    <x v="0"/>
    <n v="1908"/>
    <x v="1"/>
    <x v="5"/>
    <x v="0"/>
    <x v="0"/>
    <n v="345.66"/>
  </r>
  <r>
    <x v="0"/>
    <n v="1908"/>
    <x v="1"/>
    <x v="5"/>
    <x v="0"/>
    <x v="0"/>
    <n v="407.48"/>
  </r>
  <r>
    <x v="0"/>
    <n v="1908"/>
    <x v="1"/>
    <x v="5"/>
    <x v="0"/>
    <x v="0"/>
    <n v="5.91"/>
  </r>
  <r>
    <x v="0"/>
    <n v="1908"/>
    <x v="1"/>
    <x v="5"/>
    <x v="0"/>
    <x v="0"/>
    <n v="405.81"/>
  </r>
  <r>
    <x v="0"/>
    <n v="1908"/>
    <x v="1"/>
    <x v="5"/>
    <x v="0"/>
    <x v="0"/>
    <n v="381.16"/>
  </r>
  <r>
    <x v="0"/>
    <n v="1908"/>
    <x v="1"/>
    <x v="5"/>
    <x v="0"/>
    <x v="0"/>
    <n v="5.91"/>
  </r>
  <r>
    <x v="0"/>
    <n v="1908"/>
    <x v="1"/>
    <x v="5"/>
    <x v="0"/>
    <x v="0"/>
    <n v="15.27"/>
  </r>
  <r>
    <x v="0"/>
    <n v="1908"/>
    <x v="1"/>
    <x v="5"/>
    <x v="0"/>
    <x v="0"/>
    <n v="334.06"/>
  </r>
  <r>
    <x v="0"/>
    <n v="1908"/>
    <x v="1"/>
    <x v="5"/>
    <x v="0"/>
    <x v="0"/>
    <n v="300.06"/>
  </r>
  <r>
    <x v="0"/>
    <n v="1908"/>
    <x v="1"/>
    <x v="5"/>
    <x v="0"/>
    <x v="0"/>
    <n v="416.03"/>
  </r>
  <r>
    <x v="0"/>
    <n v="1908"/>
    <x v="1"/>
    <x v="5"/>
    <x v="0"/>
    <x v="0"/>
    <n v="384.51"/>
  </r>
  <r>
    <x v="0"/>
    <n v="1908"/>
    <x v="1"/>
    <x v="5"/>
    <x v="0"/>
    <x v="0"/>
    <n v="0.75"/>
  </r>
  <r>
    <x v="0"/>
    <n v="1908"/>
    <x v="1"/>
    <x v="5"/>
    <x v="0"/>
    <x v="0"/>
    <n v="12.28"/>
  </r>
  <r>
    <x v="0"/>
    <n v="1908"/>
    <x v="1"/>
    <x v="5"/>
    <x v="0"/>
    <x v="0"/>
    <n v="412.38"/>
  </r>
  <r>
    <x v="0"/>
    <n v="1908"/>
    <x v="1"/>
    <x v="5"/>
    <x v="0"/>
    <x v="0"/>
    <n v="87.47"/>
  </r>
  <r>
    <x v="0"/>
    <n v="1908"/>
    <x v="1"/>
    <x v="5"/>
    <x v="0"/>
    <x v="0"/>
    <n v="362.66"/>
  </r>
  <r>
    <x v="0"/>
    <n v="1908"/>
    <x v="1"/>
    <x v="5"/>
    <x v="0"/>
    <x v="0"/>
    <n v="5.85"/>
  </r>
  <r>
    <x v="0"/>
    <n v="1908"/>
    <x v="1"/>
    <x v="5"/>
    <x v="0"/>
    <x v="0"/>
    <n v="12.87"/>
  </r>
  <r>
    <x v="0"/>
    <n v="1908"/>
    <x v="1"/>
    <x v="5"/>
    <x v="0"/>
    <x v="1"/>
    <n v="2.62"/>
  </r>
  <r>
    <x v="1"/>
    <n v="1908"/>
    <x v="0"/>
    <x v="5"/>
    <x v="0"/>
    <x v="0"/>
    <n v="32.17"/>
  </r>
  <r>
    <x v="1"/>
    <n v="1908"/>
    <x v="0"/>
    <x v="5"/>
    <x v="0"/>
    <x v="0"/>
    <n v="8.83"/>
  </r>
  <r>
    <x v="1"/>
    <n v="1908"/>
    <x v="0"/>
    <x v="5"/>
    <x v="0"/>
    <x v="0"/>
    <n v="278.76"/>
  </r>
  <r>
    <x v="1"/>
    <n v="1908"/>
    <x v="0"/>
    <x v="5"/>
    <x v="0"/>
    <x v="0"/>
    <n v="32.17"/>
  </r>
  <r>
    <x v="1"/>
    <n v="1908"/>
    <x v="0"/>
    <x v="5"/>
    <x v="0"/>
    <x v="0"/>
    <n v="32.18"/>
  </r>
  <r>
    <x v="1"/>
    <n v="1908"/>
    <x v="0"/>
    <x v="5"/>
    <x v="0"/>
    <x v="0"/>
    <n v="181.14"/>
  </r>
  <r>
    <x v="1"/>
    <n v="1908"/>
    <x v="0"/>
    <x v="5"/>
    <x v="0"/>
    <x v="0"/>
    <n v="-26.67"/>
  </r>
  <r>
    <x v="1"/>
    <n v="1908"/>
    <x v="0"/>
    <x v="5"/>
    <x v="0"/>
    <x v="0"/>
    <n v="147.46"/>
  </r>
  <r>
    <x v="1"/>
    <n v="1908"/>
    <x v="0"/>
    <x v="5"/>
    <x v="0"/>
    <x v="0"/>
    <n v="179.99"/>
  </r>
  <r>
    <x v="1"/>
    <n v="1908"/>
    <x v="0"/>
    <x v="5"/>
    <x v="0"/>
    <x v="0"/>
    <n v="8.83"/>
  </r>
  <r>
    <x v="1"/>
    <n v="1908"/>
    <x v="0"/>
    <x v="5"/>
    <x v="0"/>
    <x v="0"/>
    <n v="266.94"/>
  </r>
  <r>
    <x v="1"/>
    <n v="1908"/>
    <x v="0"/>
    <x v="5"/>
    <x v="0"/>
    <x v="1"/>
    <n v="1.57"/>
  </r>
  <r>
    <x v="1"/>
    <n v="1908"/>
    <x v="0"/>
    <x v="5"/>
    <x v="0"/>
    <x v="0"/>
    <n v="8.83"/>
  </r>
  <r>
    <x v="1"/>
    <n v="1908"/>
    <x v="0"/>
    <x v="5"/>
    <x v="0"/>
    <x v="0"/>
    <n v="8.83"/>
  </r>
  <r>
    <x v="1"/>
    <n v="1908"/>
    <x v="0"/>
    <x v="5"/>
    <x v="0"/>
    <x v="0"/>
    <n v="158.86000000000001"/>
  </r>
  <r>
    <x v="1"/>
    <n v="1908"/>
    <x v="0"/>
    <x v="5"/>
    <x v="0"/>
    <x v="0"/>
    <n v="259.89999999999998"/>
  </r>
  <r>
    <x v="1"/>
    <n v="1908"/>
    <x v="0"/>
    <x v="5"/>
    <x v="0"/>
    <x v="0"/>
    <n v="231.66"/>
  </r>
  <r>
    <x v="1"/>
    <n v="1908"/>
    <x v="0"/>
    <x v="5"/>
    <x v="0"/>
    <x v="0"/>
    <n v="8.83"/>
  </r>
  <r>
    <x v="1"/>
    <n v="1908"/>
    <x v="0"/>
    <x v="5"/>
    <x v="0"/>
    <x v="0"/>
    <n v="20.61"/>
  </r>
  <r>
    <x v="1"/>
    <n v="1908"/>
    <x v="0"/>
    <x v="5"/>
    <x v="0"/>
    <x v="0"/>
    <n v="11.08"/>
  </r>
  <r>
    <x v="1"/>
    <n v="1908"/>
    <x v="0"/>
    <x v="5"/>
    <x v="0"/>
    <x v="0"/>
    <n v="8.83"/>
  </r>
  <r>
    <x v="1"/>
    <n v="1908"/>
    <x v="0"/>
    <x v="5"/>
    <x v="0"/>
    <x v="0"/>
    <n v="32.18"/>
  </r>
  <r>
    <x v="1"/>
    <n v="1908"/>
    <x v="0"/>
    <x v="5"/>
    <x v="0"/>
    <x v="0"/>
    <n v="32.18"/>
  </r>
  <r>
    <x v="1"/>
    <n v="1908"/>
    <x v="0"/>
    <x v="5"/>
    <x v="0"/>
    <x v="0"/>
    <n v="249.34"/>
  </r>
  <r>
    <x v="1"/>
    <n v="1908"/>
    <x v="0"/>
    <x v="5"/>
    <x v="0"/>
    <x v="0"/>
    <n v="158.86000000000001"/>
  </r>
  <r>
    <x v="1"/>
    <n v="1908"/>
    <x v="0"/>
    <x v="5"/>
    <x v="0"/>
    <x v="0"/>
    <n v="192.09"/>
  </r>
  <r>
    <x v="1"/>
    <n v="1908"/>
    <x v="0"/>
    <x v="5"/>
    <x v="0"/>
    <x v="0"/>
    <n v="202.15"/>
  </r>
  <r>
    <x v="1"/>
    <n v="1908"/>
    <x v="1"/>
    <x v="5"/>
    <x v="0"/>
    <x v="0"/>
    <n v="2.54"/>
  </r>
  <r>
    <x v="1"/>
    <n v="1908"/>
    <x v="1"/>
    <x v="5"/>
    <x v="0"/>
    <x v="0"/>
    <n v="213.03"/>
  </r>
  <r>
    <x v="1"/>
    <n v="1908"/>
    <x v="1"/>
    <x v="5"/>
    <x v="0"/>
    <x v="1"/>
    <n v="3.39"/>
  </r>
  <r>
    <x v="1"/>
    <n v="1908"/>
    <x v="1"/>
    <x v="5"/>
    <x v="0"/>
    <x v="0"/>
    <n v="250.21"/>
  </r>
  <r>
    <x v="1"/>
    <n v="1908"/>
    <x v="1"/>
    <x v="5"/>
    <x v="0"/>
    <x v="0"/>
    <n v="7.06"/>
  </r>
  <r>
    <x v="1"/>
    <n v="1908"/>
    <x v="1"/>
    <x v="5"/>
    <x v="0"/>
    <x v="0"/>
    <n v="11.78"/>
  </r>
  <r>
    <x v="1"/>
    <n v="1908"/>
    <x v="1"/>
    <x v="5"/>
    <x v="0"/>
    <x v="0"/>
    <n v="16.16"/>
  </r>
  <r>
    <x v="1"/>
    <n v="1908"/>
    <x v="1"/>
    <x v="5"/>
    <x v="0"/>
    <x v="0"/>
    <n v="220.9"/>
  </r>
  <r>
    <x v="1"/>
    <n v="1908"/>
    <x v="1"/>
    <x v="5"/>
    <x v="0"/>
    <x v="0"/>
    <n v="12.42"/>
  </r>
  <r>
    <x v="1"/>
    <n v="1908"/>
    <x v="1"/>
    <x v="5"/>
    <x v="0"/>
    <x v="0"/>
    <n v="5.07"/>
  </r>
  <r>
    <x v="1"/>
    <n v="1908"/>
    <x v="1"/>
    <x v="5"/>
    <x v="0"/>
    <x v="0"/>
    <n v="11.78"/>
  </r>
  <r>
    <x v="1"/>
    <n v="1908"/>
    <x v="1"/>
    <x v="5"/>
    <x v="0"/>
    <x v="0"/>
    <n v="195.16"/>
  </r>
  <r>
    <x v="1"/>
    <n v="1908"/>
    <x v="1"/>
    <x v="5"/>
    <x v="0"/>
    <x v="0"/>
    <n v="196.49"/>
  </r>
  <r>
    <x v="1"/>
    <n v="1908"/>
    <x v="1"/>
    <x v="5"/>
    <x v="0"/>
    <x v="0"/>
    <n v="32.49"/>
  </r>
  <r>
    <x v="1"/>
    <n v="1908"/>
    <x v="1"/>
    <x v="5"/>
    <x v="0"/>
    <x v="0"/>
    <n v="27.67"/>
  </r>
  <r>
    <x v="1"/>
    <n v="1908"/>
    <x v="1"/>
    <x v="5"/>
    <x v="0"/>
    <x v="0"/>
    <n v="5.07"/>
  </r>
  <r>
    <x v="1"/>
    <n v="1908"/>
    <x v="1"/>
    <x v="5"/>
    <x v="0"/>
    <x v="0"/>
    <n v="-273.14999999999998"/>
  </r>
  <r>
    <x v="1"/>
    <n v="1908"/>
    <x v="1"/>
    <x v="5"/>
    <x v="0"/>
    <x v="0"/>
    <n v="11.45"/>
  </r>
  <r>
    <x v="1"/>
    <n v="1908"/>
    <x v="1"/>
    <x v="5"/>
    <x v="0"/>
    <x v="0"/>
    <n v="7.06"/>
  </r>
  <r>
    <x v="1"/>
    <n v="1908"/>
    <x v="1"/>
    <x v="5"/>
    <x v="0"/>
    <x v="0"/>
    <n v="196.49"/>
  </r>
  <r>
    <x v="1"/>
    <n v="1908"/>
    <x v="1"/>
    <x v="5"/>
    <x v="0"/>
    <x v="0"/>
    <n v="230.5"/>
  </r>
  <r>
    <x v="1"/>
    <n v="1908"/>
    <x v="1"/>
    <x v="5"/>
    <x v="0"/>
    <x v="0"/>
    <n v="220.92"/>
  </r>
  <r>
    <x v="1"/>
    <n v="1908"/>
    <x v="1"/>
    <x v="5"/>
    <x v="0"/>
    <x v="0"/>
    <n v="7.07"/>
  </r>
  <r>
    <x v="1"/>
    <n v="1908"/>
    <x v="1"/>
    <x v="5"/>
    <x v="0"/>
    <x v="0"/>
    <n v="237.21"/>
  </r>
  <r>
    <x v="1"/>
    <n v="1908"/>
    <x v="1"/>
    <x v="5"/>
    <x v="0"/>
    <x v="0"/>
    <n v="15.43"/>
  </r>
  <r>
    <x v="1"/>
    <n v="1908"/>
    <x v="1"/>
    <x v="5"/>
    <x v="0"/>
    <x v="0"/>
    <n v="11.78"/>
  </r>
  <r>
    <x v="1"/>
    <n v="1908"/>
    <x v="1"/>
    <x v="5"/>
    <x v="0"/>
    <x v="0"/>
    <n v="-121.2"/>
  </r>
  <r>
    <x v="1"/>
    <n v="1908"/>
    <x v="1"/>
    <x v="5"/>
    <x v="0"/>
    <x v="0"/>
    <n v="202.8"/>
  </r>
  <r>
    <x v="1"/>
    <n v="1908"/>
    <x v="1"/>
    <x v="5"/>
    <x v="0"/>
    <x v="0"/>
    <n v="18.36"/>
  </r>
  <r>
    <x v="1"/>
    <n v="1908"/>
    <x v="1"/>
    <x v="5"/>
    <x v="0"/>
    <x v="0"/>
    <n v="5.0599999999999996"/>
  </r>
  <r>
    <x v="1"/>
    <n v="1908"/>
    <x v="1"/>
    <x v="5"/>
    <x v="0"/>
    <x v="0"/>
    <n v="5.0599999999999996"/>
  </r>
  <r>
    <x v="1"/>
    <n v="1908"/>
    <x v="1"/>
    <x v="5"/>
    <x v="0"/>
    <x v="0"/>
    <n v="7.06"/>
  </r>
  <r>
    <x v="1"/>
    <n v="1908"/>
    <x v="1"/>
    <x v="5"/>
    <x v="0"/>
    <x v="0"/>
    <n v="180.01"/>
  </r>
  <r>
    <x v="1"/>
    <n v="1908"/>
    <x v="1"/>
    <x v="5"/>
    <x v="0"/>
    <x v="0"/>
    <n v="11.78"/>
  </r>
  <r>
    <x v="1"/>
    <n v="1908"/>
    <x v="1"/>
    <x v="5"/>
    <x v="0"/>
    <x v="0"/>
    <n v="16.16"/>
  </r>
  <r>
    <x v="1"/>
    <n v="1908"/>
    <x v="1"/>
    <x v="5"/>
    <x v="0"/>
    <x v="0"/>
    <n v="12.43"/>
  </r>
  <r>
    <x v="1"/>
    <n v="1908"/>
    <x v="1"/>
    <x v="5"/>
    <x v="0"/>
    <x v="0"/>
    <n v="53.21"/>
  </r>
  <r>
    <x v="1"/>
    <n v="1908"/>
    <x v="1"/>
    <x v="5"/>
    <x v="0"/>
    <x v="0"/>
    <n v="11.78"/>
  </r>
  <r>
    <x v="1"/>
    <n v="1908"/>
    <x v="1"/>
    <x v="5"/>
    <x v="0"/>
    <x v="0"/>
    <n v="250.96"/>
  </r>
  <r>
    <x v="2"/>
    <n v="1908"/>
    <x v="0"/>
    <x v="5"/>
    <x v="0"/>
    <x v="0"/>
    <n v="150.97"/>
  </r>
  <r>
    <x v="2"/>
    <n v="1908"/>
    <x v="0"/>
    <x v="5"/>
    <x v="0"/>
    <x v="0"/>
    <n v="18.16"/>
  </r>
  <r>
    <x v="2"/>
    <n v="1908"/>
    <x v="0"/>
    <x v="5"/>
    <x v="0"/>
    <x v="0"/>
    <n v="42.19"/>
  </r>
  <r>
    <x v="2"/>
    <n v="1908"/>
    <x v="0"/>
    <x v="5"/>
    <x v="0"/>
    <x v="0"/>
    <n v="190.8"/>
  </r>
  <r>
    <x v="2"/>
    <n v="1908"/>
    <x v="0"/>
    <x v="5"/>
    <x v="0"/>
    <x v="0"/>
    <n v="191.63"/>
  </r>
  <r>
    <x v="2"/>
    <n v="1908"/>
    <x v="0"/>
    <x v="5"/>
    <x v="0"/>
    <x v="0"/>
    <n v="15.8"/>
  </r>
  <r>
    <x v="2"/>
    <n v="1908"/>
    <x v="0"/>
    <x v="5"/>
    <x v="0"/>
    <x v="0"/>
    <n v="16.100000000000001"/>
  </r>
  <r>
    <x v="2"/>
    <n v="1908"/>
    <x v="0"/>
    <x v="5"/>
    <x v="0"/>
    <x v="0"/>
    <n v="-18.57"/>
  </r>
  <r>
    <x v="2"/>
    <n v="1908"/>
    <x v="0"/>
    <x v="5"/>
    <x v="0"/>
    <x v="0"/>
    <n v="-40.130000000000003"/>
  </r>
  <r>
    <x v="2"/>
    <n v="1908"/>
    <x v="0"/>
    <x v="5"/>
    <x v="0"/>
    <x v="0"/>
    <n v="46.57"/>
  </r>
  <r>
    <x v="2"/>
    <n v="1908"/>
    <x v="0"/>
    <x v="5"/>
    <x v="0"/>
    <x v="0"/>
    <n v="163.89"/>
  </r>
  <r>
    <x v="2"/>
    <n v="1908"/>
    <x v="0"/>
    <x v="5"/>
    <x v="0"/>
    <x v="0"/>
    <n v="15.85"/>
  </r>
  <r>
    <x v="2"/>
    <n v="1908"/>
    <x v="0"/>
    <x v="5"/>
    <x v="0"/>
    <x v="0"/>
    <n v="188.93"/>
  </r>
  <r>
    <x v="2"/>
    <n v="1908"/>
    <x v="0"/>
    <x v="5"/>
    <x v="0"/>
    <x v="0"/>
    <n v="13.1"/>
  </r>
  <r>
    <x v="2"/>
    <n v="1908"/>
    <x v="0"/>
    <x v="5"/>
    <x v="0"/>
    <x v="0"/>
    <n v="-18.079999999999998"/>
  </r>
  <r>
    <x v="2"/>
    <n v="1908"/>
    <x v="0"/>
    <x v="5"/>
    <x v="0"/>
    <x v="0"/>
    <n v="195.81"/>
  </r>
  <r>
    <x v="2"/>
    <n v="1908"/>
    <x v="0"/>
    <x v="5"/>
    <x v="0"/>
    <x v="0"/>
    <n v="191.94"/>
  </r>
  <r>
    <x v="2"/>
    <n v="1908"/>
    <x v="0"/>
    <x v="5"/>
    <x v="0"/>
    <x v="0"/>
    <n v="184.48"/>
  </r>
  <r>
    <x v="2"/>
    <n v="1908"/>
    <x v="0"/>
    <x v="5"/>
    <x v="0"/>
    <x v="0"/>
    <n v="191.46"/>
  </r>
  <r>
    <x v="2"/>
    <n v="1908"/>
    <x v="0"/>
    <x v="5"/>
    <x v="0"/>
    <x v="0"/>
    <n v="-18.16"/>
  </r>
  <r>
    <x v="2"/>
    <n v="1908"/>
    <x v="0"/>
    <x v="5"/>
    <x v="0"/>
    <x v="0"/>
    <n v="188.39"/>
  </r>
  <r>
    <x v="2"/>
    <n v="1908"/>
    <x v="0"/>
    <x v="5"/>
    <x v="0"/>
    <x v="0"/>
    <n v="20.8"/>
  </r>
  <r>
    <x v="2"/>
    <n v="1908"/>
    <x v="0"/>
    <x v="5"/>
    <x v="0"/>
    <x v="0"/>
    <n v="23.26"/>
  </r>
  <r>
    <x v="2"/>
    <n v="1908"/>
    <x v="0"/>
    <x v="5"/>
    <x v="0"/>
    <x v="0"/>
    <n v="-18.57"/>
  </r>
  <r>
    <x v="2"/>
    <n v="1908"/>
    <x v="0"/>
    <x v="5"/>
    <x v="0"/>
    <x v="0"/>
    <n v="15.73"/>
  </r>
  <r>
    <x v="2"/>
    <n v="1908"/>
    <x v="0"/>
    <x v="5"/>
    <x v="0"/>
    <x v="0"/>
    <n v="18.57"/>
  </r>
  <r>
    <x v="2"/>
    <n v="1908"/>
    <x v="0"/>
    <x v="5"/>
    <x v="0"/>
    <x v="0"/>
    <n v="194.97"/>
  </r>
  <r>
    <x v="2"/>
    <n v="1908"/>
    <x v="0"/>
    <x v="5"/>
    <x v="0"/>
    <x v="0"/>
    <n v="18.57"/>
  </r>
  <r>
    <x v="2"/>
    <n v="1908"/>
    <x v="0"/>
    <x v="5"/>
    <x v="0"/>
    <x v="0"/>
    <n v="-48.52"/>
  </r>
  <r>
    <x v="2"/>
    <n v="1908"/>
    <x v="0"/>
    <x v="5"/>
    <x v="0"/>
    <x v="0"/>
    <n v="201.93"/>
  </r>
  <r>
    <x v="2"/>
    <n v="1908"/>
    <x v="0"/>
    <x v="5"/>
    <x v="0"/>
    <x v="0"/>
    <n v="27.37"/>
  </r>
  <r>
    <x v="2"/>
    <n v="1908"/>
    <x v="1"/>
    <x v="5"/>
    <x v="0"/>
    <x v="0"/>
    <n v="38.5"/>
  </r>
  <r>
    <x v="2"/>
    <n v="1908"/>
    <x v="1"/>
    <x v="5"/>
    <x v="0"/>
    <x v="0"/>
    <n v="38.5"/>
  </r>
  <r>
    <x v="2"/>
    <n v="1908"/>
    <x v="1"/>
    <x v="5"/>
    <x v="0"/>
    <x v="0"/>
    <n v="38.5"/>
  </r>
  <r>
    <x v="2"/>
    <n v="1908"/>
    <x v="1"/>
    <x v="5"/>
    <x v="0"/>
    <x v="0"/>
    <n v="14.41"/>
  </r>
  <r>
    <x v="2"/>
    <n v="1908"/>
    <x v="1"/>
    <x v="5"/>
    <x v="0"/>
    <x v="0"/>
    <n v="29.56"/>
  </r>
  <r>
    <x v="2"/>
    <n v="1908"/>
    <x v="1"/>
    <x v="5"/>
    <x v="0"/>
    <x v="0"/>
    <n v="44.96"/>
  </r>
  <r>
    <x v="2"/>
    <n v="1908"/>
    <x v="1"/>
    <x v="5"/>
    <x v="0"/>
    <x v="0"/>
    <n v="0.02"/>
  </r>
  <r>
    <x v="2"/>
    <n v="1908"/>
    <x v="1"/>
    <x v="5"/>
    <x v="0"/>
    <x v="0"/>
    <n v="28.48"/>
  </r>
  <r>
    <x v="2"/>
    <n v="1908"/>
    <x v="1"/>
    <x v="5"/>
    <x v="0"/>
    <x v="0"/>
    <n v="44.96"/>
  </r>
  <r>
    <x v="2"/>
    <n v="1908"/>
    <x v="1"/>
    <x v="5"/>
    <x v="0"/>
    <x v="0"/>
    <n v="249.86"/>
  </r>
  <r>
    <x v="2"/>
    <n v="1908"/>
    <x v="1"/>
    <x v="5"/>
    <x v="0"/>
    <x v="0"/>
    <n v="44.96"/>
  </r>
  <r>
    <x v="2"/>
    <n v="1908"/>
    <x v="1"/>
    <x v="5"/>
    <x v="0"/>
    <x v="0"/>
    <n v="286.39999999999998"/>
  </r>
  <r>
    <x v="2"/>
    <n v="1908"/>
    <x v="1"/>
    <x v="5"/>
    <x v="0"/>
    <x v="0"/>
    <n v="53.16"/>
  </r>
  <r>
    <x v="2"/>
    <n v="1908"/>
    <x v="1"/>
    <x v="5"/>
    <x v="0"/>
    <x v="0"/>
    <n v="47.1"/>
  </r>
  <r>
    <x v="2"/>
    <n v="1908"/>
    <x v="1"/>
    <x v="5"/>
    <x v="0"/>
    <x v="0"/>
    <n v="44.96"/>
  </r>
  <r>
    <x v="2"/>
    <n v="1908"/>
    <x v="1"/>
    <x v="5"/>
    <x v="0"/>
    <x v="0"/>
    <n v="275.94"/>
  </r>
  <r>
    <x v="2"/>
    <n v="1908"/>
    <x v="1"/>
    <x v="5"/>
    <x v="0"/>
    <x v="0"/>
    <n v="44.96"/>
  </r>
  <r>
    <x v="2"/>
    <n v="1908"/>
    <x v="1"/>
    <x v="5"/>
    <x v="0"/>
    <x v="0"/>
    <n v="177.86"/>
  </r>
  <r>
    <x v="2"/>
    <n v="1908"/>
    <x v="1"/>
    <x v="5"/>
    <x v="0"/>
    <x v="0"/>
    <n v="38.5"/>
  </r>
  <r>
    <x v="2"/>
    <n v="1908"/>
    <x v="1"/>
    <x v="5"/>
    <x v="0"/>
    <x v="0"/>
    <n v="204.89"/>
  </r>
  <r>
    <x v="2"/>
    <n v="1908"/>
    <x v="1"/>
    <x v="5"/>
    <x v="0"/>
    <x v="0"/>
    <n v="487.86"/>
  </r>
  <r>
    <x v="2"/>
    <n v="1908"/>
    <x v="1"/>
    <x v="5"/>
    <x v="0"/>
    <x v="0"/>
    <n v="197.35"/>
  </r>
  <r>
    <x v="2"/>
    <n v="1908"/>
    <x v="1"/>
    <x v="5"/>
    <x v="0"/>
    <x v="0"/>
    <n v="211.29"/>
  </r>
  <r>
    <x v="2"/>
    <n v="1908"/>
    <x v="1"/>
    <x v="5"/>
    <x v="0"/>
    <x v="0"/>
    <n v="308.27999999999997"/>
  </r>
  <r>
    <x v="2"/>
    <n v="1908"/>
    <x v="1"/>
    <x v="5"/>
    <x v="0"/>
    <x v="0"/>
    <n v="44.96"/>
  </r>
  <r>
    <x v="2"/>
    <n v="1908"/>
    <x v="1"/>
    <x v="5"/>
    <x v="0"/>
    <x v="0"/>
    <n v="242.41"/>
  </r>
  <r>
    <x v="2"/>
    <n v="1908"/>
    <x v="1"/>
    <x v="5"/>
    <x v="0"/>
    <x v="0"/>
    <n v="-46.01"/>
  </r>
  <r>
    <x v="2"/>
    <n v="1908"/>
    <x v="1"/>
    <x v="5"/>
    <x v="0"/>
    <x v="0"/>
    <n v="-330.48"/>
  </r>
  <r>
    <x v="2"/>
    <n v="1908"/>
    <x v="1"/>
    <x v="5"/>
    <x v="0"/>
    <x v="0"/>
    <n v="134.88999999999999"/>
  </r>
  <r>
    <x v="2"/>
    <n v="1908"/>
    <x v="1"/>
    <x v="5"/>
    <x v="0"/>
    <x v="0"/>
    <n v="18.62"/>
  </r>
  <r>
    <x v="2"/>
    <n v="1908"/>
    <x v="1"/>
    <x v="5"/>
    <x v="0"/>
    <x v="0"/>
    <n v="2.82"/>
  </r>
  <r>
    <x v="2"/>
    <n v="1908"/>
    <x v="1"/>
    <x v="5"/>
    <x v="0"/>
    <x v="0"/>
    <n v="-24.64"/>
  </r>
  <r>
    <x v="2"/>
    <n v="1908"/>
    <x v="1"/>
    <x v="5"/>
    <x v="0"/>
    <x v="0"/>
    <n v="52.67"/>
  </r>
  <r>
    <x v="2"/>
    <n v="1908"/>
    <x v="1"/>
    <x v="5"/>
    <x v="0"/>
    <x v="0"/>
    <n v="32.909999999999997"/>
  </r>
  <r>
    <x v="2"/>
    <n v="1908"/>
    <x v="1"/>
    <x v="5"/>
    <x v="0"/>
    <x v="0"/>
    <n v="475.09"/>
  </r>
  <r>
    <x v="2"/>
    <n v="1908"/>
    <x v="1"/>
    <x v="5"/>
    <x v="0"/>
    <x v="0"/>
    <n v="-554.49"/>
  </r>
  <r>
    <x v="2"/>
    <n v="1908"/>
    <x v="1"/>
    <x v="5"/>
    <x v="0"/>
    <x v="0"/>
    <n v="38.79"/>
  </r>
  <r>
    <x v="2"/>
    <n v="1908"/>
    <x v="1"/>
    <x v="5"/>
    <x v="0"/>
    <x v="0"/>
    <n v="36.75"/>
  </r>
  <r>
    <x v="2"/>
    <n v="1908"/>
    <x v="1"/>
    <x v="5"/>
    <x v="0"/>
    <x v="0"/>
    <n v="18.62"/>
  </r>
  <r>
    <x v="3"/>
    <n v="1908"/>
    <x v="0"/>
    <x v="5"/>
    <x v="0"/>
    <x v="0"/>
    <n v="2.66"/>
  </r>
  <r>
    <x v="3"/>
    <n v="1908"/>
    <x v="0"/>
    <x v="5"/>
    <x v="0"/>
    <x v="0"/>
    <n v="55.29"/>
  </r>
  <r>
    <x v="3"/>
    <n v="1908"/>
    <x v="0"/>
    <x v="5"/>
    <x v="0"/>
    <x v="0"/>
    <n v="67.47"/>
  </r>
  <r>
    <x v="3"/>
    <n v="1908"/>
    <x v="0"/>
    <x v="5"/>
    <x v="0"/>
    <x v="0"/>
    <n v="142.33000000000001"/>
  </r>
  <r>
    <x v="3"/>
    <n v="1908"/>
    <x v="0"/>
    <x v="5"/>
    <x v="0"/>
    <x v="0"/>
    <n v="14.13"/>
  </r>
  <r>
    <x v="3"/>
    <n v="1908"/>
    <x v="0"/>
    <x v="5"/>
    <x v="0"/>
    <x v="0"/>
    <n v="3.15"/>
  </r>
  <r>
    <x v="3"/>
    <n v="1908"/>
    <x v="0"/>
    <x v="5"/>
    <x v="0"/>
    <x v="0"/>
    <n v="79.56"/>
  </r>
  <r>
    <x v="3"/>
    <n v="1908"/>
    <x v="0"/>
    <x v="5"/>
    <x v="0"/>
    <x v="0"/>
    <n v="75.87"/>
  </r>
  <r>
    <x v="3"/>
    <n v="1908"/>
    <x v="0"/>
    <x v="5"/>
    <x v="0"/>
    <x v="0"/>
    <n v="3.15"/>
  </r>
  <r>
    <x v="3"/>
    <n v="1908"/>
    <x v="0"/>
    <x v="5"/>
    <x v="0"/>
    <x v="0"/>
    <n v="47.71"/>
  </r>
  <r>
    <x v="3"/>
    <n v="1908"/>
    <x v="0"/>
    <x v="5"/>
    <x v="0"/>
    <x v="0"/>
    <n v="76.099999999999994"/>
  </r>
  <r>
    <x v="3"/>
    <n v="1908"/>
    <x v="0"/>
    <x v="5"/>
    <x v="0"/>
    <x v="0"/>
    <n v="17.87"/>
  </r>
  <r>
    <x v="3"/>
    <n v="1908"/>
    <x v="0"/>
    <x v="5"/>
    <x v="0"/>
    <x v="0"/>
    <n v="82.38"/>
  </r>
  <r>
    <x v="3"/>
    <n v="1908"/>
    <x v="0"/>
    <x v="5"/>
    <x v="0"/>
    <x v="0"/>
    <n v="3.15"/>
  </r>
  <r>
    <x v="3"/>
    <n v="1908"/>
    <x v="0"/>
    <x v="5"/>
    <x v="0"/>
    <x v="0"/>
    <n v="163.76"/>
  </r>
  <r>
    <x v="3"/>
    <n v="1908"/>
    <x v="0"/>
    <x v="5"/>
    <x v="0"/>
    <x v="0"/>
    <n v="83.07"/>
  </r>
  <r>
    <x v="3"/>
    <n v="1908"/>
    <x v="0"/>
    <x v="5"/>
    <x v="0"/>
    <x v="0"/>
    <n v="3.15"/>
  </r>
  <r>
    <x v="3"/>
    <n v="1908"/>
    <x v="0"/>
    <x v="5"/>
    <x v="0"/>
    <x v="0"/>
    <n v="200.88"/>
  </r>
  <r>
    <x v="3"/>
    <n v="1908"/>
    <x v="0"/>
    <x v="5"/>
    <x v="0"/>
    <x v="0"/>
    <n v="3.68"/>
  </r>
  <r>
    <x v="3"/>
    <n v="1908"/>
    <x v="0"/>
    <x v="5"/>
    <x v="0"/>
    <x v="0"/>
    <n v="27.98"/>
  </r>
  <r>
    <x v="3"/>
    <n v="1908"/>
    <x v="0"/>
    <x v="5"/>
    <x v="0"/>
    <x v="0"/>
    <n v="3.15"/>
  </r>
  <r>
    <x v="3"/>
    <n v="1908"/>
    <x v="0"/>
    <x v="5"/>
    <x v="0"/>
    <x v="0"/>
    <n v="0.79"/>
  </r>
  <r>
    <x v="3"/>
    <n v="1908"/>
    <x v="0"/>
    <x v="5"/>
    <x v="0"/>
    <x v="0"/>
    <n v="75.430000000000007"/>
  </r>
  <r>
    <x v="3"/>
    <n v="1908"/>
    <x v="0"/>
    <x v="5"/>
    <x v="0"/>
    <x v="0"/>
    <n v="22.16"/>
  </r>
  <r>
    <x v="3"/>
    <n v="1908"/>
    <x v="1"/>
    <x v="5"/>
    <x v="0"/>
    <x v="0"/>
    <n v="925.2"/>
  </r>
  <r>
    <x v="3"/>
    <n v="1908"/>
    <x v="1"/>
    <x v="5"/>
    <x v="0"/>
    <x v="0"/>
    <n v="70.650000000000006"/>
  </r>
  <r>
    <x v="3"/>
    <n v="1908"/>
    <x v="1"/>
    <x v="5"/>
    <x v="0"/>
    <x v="0"/>
    <n v="94.2"/>
  </r>
  <r>
    <x v="3"/>
    <n v="1908"/>
    <x v="1"/>
    <x v="5"/>
    <x v="0"/>
    <x v="0"/>
    <n v="47.1"/>
  </r>
  <r>
    <x v="3"/>
    <n v="1908"/>
    <x v="1"/>
    <x v="5"/>
    <x v="0"/>
    <x v="0"/>
    <n v="32.229999999999997"/>
  </r>
  <r>
    <x v="3"/>
    <n v="1908"/>
    <x v="1"/>
    <x v="5"/>
    <x v="0"/>
    <x v="0"/>
    <n v="32.11"/>
  </r>
  <r>
    <x v="3"/>
    <n v="1908"/>
    <x v="1"/>
    <x v="5"/>
    <x v="0"/>
    <x v="0"/>
    <n v="872.6"/>
  </r>
  <r>
    <x v="3"/>
    <n v="1908"/>
    <x v="1"/>
    <x v="5"/>
    <x v="0"/>
    <x v="0"/>
    <n v="925.2"/>
  </r>
  <r>
    <x v="3"/>
    <n v="1908"/>
    <x v="1"/>
    <x v="5"/>
    <x v="0"/>
    <x v="0"/>
    <n v="28.54"/>
  </r>
  <r>
    <x v="3"/>
    <n v="1908"/>
    <x v="1"/>
    <x v="5"/>
    <x v="0"/>
    <x v="0"/>
    <n v="32.24"/>
  </r>
  <r>
    <x v="3"/>
    <n v="1908"/>
    <x v="1"/>
    <x v="5"/>
    <x v="0"/>
    <x v="0"/>
    <n v="47.1"/>
  </r>
  <r>
    <x v="3"/>
    <n v="1908"/>
    <x v="1"/>
    <x v="5"/>
    <x v="0"/>
    <x v="0"/>
    <n v="958.99"/>
  </r>
  <r>
    <x v="3"/>
    <n v="1908"/>
    <x v="1"/>
    <x v="5"/>
    <x v="0"/>
    <x v="0"/>
    <n v="920.35"/>
  </r>
  <r>
    <x v="3"/>
    <n v="1908"/>
    <x v="1"/>
    <x v="5"/>
    <x v="0"/>
    <x v="0"/>
    <n v="30.91"/>
  </r>
  <r>
    <x v="3"/>
    <n v="1908"/>
    <x v="1"/>
    <x v="5"/>
    <x v="0"/>
    <x v="0"/>
    <n v="947.88"/>
  </r>
  <r>
    <x v="3"/>
    <n v="1908"/>
    <x v="1"/>
    <x v="5"/>
    <x v="0"/>
    <x v="0"/>
    <n v="32.24"/>
  </r>
  <r>
    <x v="3"/>
    <n v="1908"/>
    <x v="1"/>
    <x v="5"/>
    <x v="0"/>
    <x v="0"/>
    <n v="929.3"/>
  </r>
  <r>
    <x v="3"/>
    <n v="1908"/>
    <x v="1"/>
    <x v="5"/>
    <x v="0"/>
    <x v="0"/>
    <n v="32.11"/>
  </r>
  <r>
    <x v="3"/>
    <n v="1908"/>
    <x v="1"/>
    <x v="5"/>
    <x v="0"/>
    <x v="0"/>
    <n v="828.51"/>
  </r>
  <r>
    <x v="3"/>
    <n v="1908"/>
    <x v="1"/>
    <x v="5"/>
    <x v="0"/>
    <x v="0"/>
    <n v="17.66"/>
  </r>
  <r>
    <x v="3"/>
    <n v="1908"/>
    <x v="1"/>
    <x v="5"/>
    <x v="0"/>
    <x v="0"/>
    <n v="819.13"/>
  </r>
  <r>
    <x v="3"/>
    <n v="1908"/>
    <x v="1"/>
    <x v="5"/>
    <x v="0"/>
    <x v="0"/>
    <n v="94.2"/>
  </r>
  <r>
    <x v="3"/>
    <n v="1908"/>
    <x v="1"/>
    <x v="5"/>
    <x v="0"/>
    <x v="0"/>
    <n v="71.13"/>
  </r>
  <r>
    <x v="3"/>
    <n v="1908"/>
    <x v="1"/>
    <x v="5"/>
    <x v="0"/>
    <x v="0"/>
    <n v="882.71"/>
  </r>
  <r>
    <x v="3"/>
    <n v="1908"/>
    <x v="1"/>
    <x v="5"/>
    <x v="0"/>
    <x v="0"/>
    <n v="16.48"/>
  </r>
  <r>
    <x v="3"/>
    <n v="1908"/>
    <x v="1"/>
    <x v="5"/>
    <x v="0"/>
    <x v="0"/>
    <n v="16.489999999999998"/>
  </r>
  <r>
    <x v="3"/>
    <n v="1908"/>
    <x v="1"/>
    <x v="5"/>
    <x v="0"/>
    <x v="0"/>
    <n v="94.2"/>
  </r>
  <r>
    <x v="3"/>
    <n v="1908"/>
    <x v="1"/>
    <x v="5"/>
    <x v="0"/>
    <x v="0"/>
    <n v="47.1"/>
  </r>
  <r>
    <x v="3"/>
    <n v="1908"/>
    <x v="1"/>
    <x v="5"/>
    <x v="0"/>
    <x v="0"/>
    <n v="141.30000000000001"/>
  </r>
  <r>
    <x v="3"/>
    <n v="1908"/>
    <x v="1"/>
    <x v="5"/>
    <x v="0"/>
    <x v="0"/>
    <n v="847.71"/>
  </r>
  <r>
    <x v="3"/>
    <n v="1908"/>
    <x v="1"/>
    <x v="5"/>
    <x v="0"/>
    <x v="0"/>
    <n v="31.02"/>
  </r>
  <r>
    <x v="3"/>
    <n v="1908"/>
    <x v="1"/>
    <x v="5"/>
    <x v="0"/>
    <x v="0"/>
    <n v="32.229999999999997"/>
  </r>
  <r>
    <x v="3"/>
    <n v="1908"/>
    <x v="1"/>
    <x v="5"/>
    <x v="0"/>
    <x v="0"/>
    <n v="845.09"/>
  </r>
  <r>
    <x v="3"/>
    <n v="1908"/>
    <x v="1"/>
    <x v="5"/>
    <x v="0"/>
    <x v="0"/>
    <n v="47.1"/>
  </r>
  <r>
    <x v="3"/>
    <n v="1908"/>
    <x v="1"/>
    <x v="5"/>
    <x v="0"/>
    <x v="0"/>
    <n v="16.14"/>
  </r>
  <r>
    <x v="3"/>
    <n v="1908"/>
    <x v="1"/>
    <x v="5"/>
    <x v="0"/>
    <x v="0"/>
    <n v="137.62"/>
  </r>
  <r>
    <x v="3"/>
    <n v="1908"/>
    <x v="1"/>
    <x v="5"/>
    <x v="0"/>
    <x v="0"/>
    <n v="94.2"/>
  </r>
  <r>
    <x v="4"/>
    <n v="1908"/>
    <x v="0"/>
    <x v="5"/>
    <x v="0"/>
    <x v="0"/>
    <n v="5.36"/>
  </r>
  <r>
    <x v="4"/>
    <n v="1908"/>
    <x v="0"/>
    <x v="5"/>
    <x v="0"/>
    <x v="0"/>
    <n v="-28.12"/>
  </r>
  <r>
    <x v="4"/>
    <n v="1908"/>
    <x v="0"/>
    <x v="5"/>
    <x v="0"/>
    <x v="0"/>
    <n v="63.4"/>
  </r>
  <r>
    <x v="4"/>
    <n v="1908"/>
    <x v="0"/>
    <x v="5"/>
    <x v="0"/>
    <x v="0"/>
    <n v="91.52"/>
  </r>
  <r>
    <x v="4"/>
    <n v="1908"/>
    <x v="1"/>
    <x v="5"/>
    <x v="0"/>
    <x v="0"/>
    <n v="109.18"/>
  </r>
  <r>
    <x v="4"/>
    <n v="1908"/>
    <x v="1"/>
    <x v="5"/>
    <x v="0"/>
    <x v="0"/>
    <n v="101.76"/>
  </r>
  <r>
    <x v="4"/>
    <n v="1908"/>
    <x v="1"/>
    <x v="5"/>
    <x v="0"/>
    <x v="0"/>
    <n v="107.17"/>
  </r>
  <r>
    <x v="4"/>
    <n v="1908"/>
    <x v="1"/>
    <x v="5"/>
    <x v="0"/>
    <x v="0"/>
    <n v="2.46"/>
  </r>
  <r>
    <x v="4"/>
    <n v="1908"/>
    <x v="1"/>
    <x v="5"/>
    <x v="0"/>
    <x v="0"/>
    <n v="101.76"/>
  </r>
  <r>
    <x v="4"/>
    <n v="1908"/>
    <x v="1"/>
    <x v="5"/>
    <x v="0"/>
    <x v="0"/>
    <n v="2.46"/>
  </r>
  <r>
    <x v="4"/>
    <n v="1908"/>
    <x v="1"/>
    <x v="5"/>
    <x v="0"/>
    <x v="0"/>
    <n v="102.01"/>
  </r>
  <r>
    <x v="4"/>
    <n v="1908"/>
    <x v="1"/>
    <x v="5"/>
    <x v="0"/>
    <x v="0"/>
    <n v="2.5099999999999998"/>
  </r>
  <r>
    <x v="4"/>
    <n v="1908"/>
    <x v="1"/>
    <x v="5"/>
    <x v="0"/>
    <x v="0"/>
    <n v="99.92"/>
  </r>
  <r>
    <x v="4"/>
    <n v="1908"/>
    <x v="1"/>
    <x v="5"/>
    <x v="0"/>
    <x v="0"/>
    <n v="2.46"/>
  </r>
  <r>
    <x v="4"/>
    <n v="1908"/>
    <x v="1"/>
    <x v="5"/>
    <x v="0"/>
    <x v="0"/>
    <n v="162.01"/>
  </r>
  <r>
    <x v="4"/>
    <n v="1908"/>
    <x v="1"/>
    <x v="5"/>
    <x v="0"/>
    <x v="0"/>
    <n v="2.5099999999999998"/>
  </r>
  <r>
    <x v="4"/>
    <n v="1908"/>
    <x v="1"/>
    <x v="5"/>
    <x v="0"/>
    <x v="0"/>
    <n v="118.43"/>
  </r>
  <r>
    <x v="4"/>
    <n v="1908"/>
    <x v="1"/>
    <x v="5"/>
    <x v="0"/>
    <x v="0"/>
    <n v="2.46"/>
  </r>
  <r>
    <x v="4"/>
    <n v="1908"/>
    <x v="1"/>
    <x v="5"/>
    <x v="0"/>
    <x v="0"/>
    <n v="99.93"/>
  </r>
  <r>
    <x v="4"/>
    <n v="1908"/>
    <x v="1"/>
    <x v="5"/>
    <x v="0"/>
    <x v="0"/>
    <n v="101.76"/>
  </r>
  <r>
    <x v="4"/>
    <n v="1908"/>
    <x v="1"/>
    <x v="5"/>
    <x v="0"/>
    <x v="0"/>
    <n v="101.76"/>
  </r>
  <r>
    <x v="4"/>
    <n v="1908"/>
    <x v="1"/>
    <x v="5"/>
    <x v="0"/>
    <x v="0"/>
    <n v="2.11"/>
  </r>
  <r>
    <x v="4"/>
    <n v="1908"/>
    <x v="1"/>
    <x v="5"/>
    <x v="0"/>
    <x v="0"/>
    <n v="2.46"/>
  </r>
  <r>
    <x v="4"/>
    <n v="1908"/>
    <x v="1"/>
    <x v="5"/>
    <x v="0"/>
    <x v="0"/>
    <n v="102.45"/>
  </r>
  <r>
    <x v="5"/>
    <n v="1908"/>
    <x v="0"/>
    <x v="5"/>
    <x v="0"/>
    <x v="0"/>
    <n v="5.89"/>
  </r>
  <r>
    <x v="5"/>
    <n v="1908"/>
    <x v="0"/>
    <x v="5"/>
    <x v="0"/>
    <x v="0"/>
    <n v="8.6300000000000008"/>
  </r>
  <r>
    <x v="5"/>
    <n v="1908"/>
    <x v="0"/>
    <x v="5"/>
    <x v="0"/>
    <x v="0"/>
    <n v="5.04"/>
  </r>
  <r>
    <x v="5"/>
    <n v="1908"/>
    <x v="0"/>
    <x v="5"/>
    <x v="0"/>
    <x v="0"/>
    <n v="6.16"/>
  </r>
  <r>
    <x v="5"/>
    <n v="1908"/>
    <x v="0"/>
    <x v="5"/>
    <x v="0"/>
    <x v="0"/>
    <n v="-5.04"/>
  </r>
  <r>
    <x v="5"/>
    <n v="1908"/>
    <x v="0"/>
    <x v="5"/>
    <x v="0"/>
    <x v="0"/>
    <n v="5.89"/>
  </r>
  <r>
    <x v="5"/>
    <n v="1908"/>
    <x v="0"/>
    <x v="5"/>
    <x v="0"/>
    <x v="0"/>
    <n v="6.59"/>
  </r>
  <r>
    <x v="5"/>
    <n v="1908"/>
    <x v="1"/>
    <x v="5"/>
    <x v="0"/>
    <x v="0"/>
    <n v="167.11"/>
  </r>
  <r>
    <x v="5"/>
    <n v="1908"/>
    <x v="1"/>
    <x v="5"/>
    <x v="0"/>
    <x v="0"/>
    <n v="37.619999999999997"/>
  </r>
  <r>
    <x v="5"/>
    <n v="1908"/>
    <x v="1"/>
    <x v="5"/>
    <x v="0"/>
    <x v="0"/>
    <n v="211.7"/>
  </r>
  <r>
    <x v="5"/>
    <n v="1908"/>
    <x v="1"/>
    <x v="5"/>
    <x v="0"/>
    <x v="0"/>
    <n v="205.06"/>
  </r>
  <r>
    <x v="5"/>
    <n v="1908"/>
    <x v="1"/>
    <x v="5"/>
    <x v="0"/>
    <x v="0"/>
    <n v="194.25"/>
  </r>
  <r>
    <x v="5"/>
    <n v="1908"/>
    <x v="1"/>
    <x v="5"/>
    <x v="0"/>
    <x v="0"/>
    <n v="110.34"/>
  </r>
  <r>
    <x v="5"/>
    <n v="1908"/>
    <x v="1"/>
    <x v="5"/>
    <x v="0"/>
    <x v="0"/>
    <n v="37.92"/>
  </r>
  <r>
    <x v="5"/>
    <n v="1908"/>
    <x v="1"/>
    <x v="5"/>
    <x v="0"/>
    <x v="0"/>
    <n v="139.47999999999999"/>
  </r>
  <r>
    <x v="5"/>
    <n v="1908"/>
    <x v="1"/>
    <x v="5"/>
    <x v="0"/>
    <x v="0"/>
    <n v="37.619999999999997"/>
  </r>
  <r>
    <x v="5"/>
    <n v="1908"/>
    <x v="1"/>
    <x v="5"/>
    <x v="0"/>
    <x v="0"/>
    <n v="169.86"/>
  </r>
  <r>
    <x v="5"/>
    <n v="1908"/>
    <x v="1"/>
    <x v="5"/>
    <x v="0"/>
    <x v="0"/>
    <n v="136.99"/>
  </r>
  <r>
    <x v="5"/>
    <n v="1908"/>
    <x v="1"/>
    <x v="5"/>
    <x v="0"/>
    <x v="0"/>
    <n v="204.76"/>
  </r>
  <r>
    <x v="5"/>
    <n v="1908"/>
    <x v="1"/>
    <x v="5"/>
    <x v="0"/>
    <x v="0"/>
    <n v="37.619999999999997"/>
  </r>
  <r>
    <x v="5"/>
    <n v="1908"/>
    <x v="1"/>
    <x v="5"/>
    <x v="0"/>
    <x v="0"/>
    <n v="76.61"/>
  </r>
  <r>
    <x v="5"/>
    <n v="1908"/>
    <x v="1"/>
    <x v="5"/>
    <x v="0"/>
    <x v="0"/>
    <n v="38.19"/>
  </r>
  <r>
    <x v="5"/>
    <n v="1908"/>
    <x v="1"/>
    <x v="5"/>
    <x v="0"/>
    <x v="0"/>
    <n v="38.6"/>
  </r>
  <r>
    <x v="5"/>
    <n v="1908"/>
    <x v="1"/>
    <x v="5"/>
    <x v="0"/>
    <x v="0"/>
    <n v="188.03"/>
  </r>
  <r>
    <x v="5"/>
    <n v="1908"/>
    <x v="1"/>
    <x v="5"/>
    <x v="0"/>
    <x v="0"/>
    <n v="44.16"/>
  </r>
  <r>
    <x v="5"/>
    <n v="1908"/>
    <x v="1"/>
    <x v="5"/>
    <x v="0"/>
    <x v="0"/>
    <n v="39.380000000000003"/>
  </r>
  <r>
    <x v="5"/>
    <n v="1908"/>
    <x v="1"/>
    <x v="5"/>
    <x v="0"/>
    <x v="0"/>
    <n v="37.619999999999997"/>
  </r>
  <r>
    <x v="5"/>
    <n v="1908"/>
    <x v="1"/>
    <x v="5"/>
    <x v="0"/>
    <x v="0"/>
    <n v="37.630000000000003"/>
  </r>
  <r>
    <x v="5"/>
    <n v="1908"/>
    <x v="1"/>
    <x v="5"/>
    <x v="0"/>
    <x v="0"/>
    <n v="191.73"/>
  </r>
  <r>
    <x v="5"/>
    <n v="1908"/>
    <x v="1"/>
    <x v="5"/>
    <x v="0"/>
    <x v="0"/>
    <n v="144.30000000000001"/>
  </r>
  <r>
    <x v="5"/>
    <n v="1908"/>
    <x v="1"/>
    <x v="5"/>
    <x v="0"/>
    <x v="0"/>
    <n v="156.43"/>
  </r>
  <r>
    <x v="6"/>
    <n v="1908"/>
    <x v="0"/>
    <x v="5"/>
    <x v="0"/>
    <x v="0"/>
    <n v="3.03"/>
  </r>
  <r>
    <x v="6"/>
    <n v="1908"/>
    <x v="0"/>
    <x v="5"/>
    <x v="0"/>
    <x v="0"/>
    <n v="10.45"/>
  </r>
  <r>
    <x v="6"/>
    <n v="1908"/>
    <x v="0"/>
    <x v="5"/>
    <x v="0"/>
    <x v="0"/>
    <n v="10.45"/>
  </r>
  <r>
    <x v="6"/>
    <n v="1908"/>
    <x v="0"/>
    <x v="5"/>
    <x v="0"/>
    <x v="0"/>
    <n v="15.34"/>
  </r>
  <r>
    <x v="6"/>
    <n v="1908"/>
    <x v="0"/>
    <x v="5"/>
    <x v="0"/>
    <x v="0"/>
    <n v="10.99"/>
  </r>
  <r>
    <x v="6"/>
    <n v="1908"/>
    <x v="0"/>
    <x v="5"/>
    <x v="0"/>
    <x v="0"/>
    <n v="3.03"/>
  </r>
  <r>
    <x v="6"/>
    <n v="1908"/>
    <x v="0"/>
    <x v="5"/>
    <x v="0"/>
    <x v="0"/>
    <n v="6.03"/>
  </r>
  <r>
    <x v="6"/>
    <n v="1908"/>
    <x v="0"/>
    <x v="5"/>
    <x v="0"/>
    <x v="0"/>
    <n v="11.32"/>
  </r>
  <r>
    <x v="6"/>
    <n v="1908"/>
    <x v="0"/>
    <x v="5"/>
    <x v="0"/>
    <x v="0"/>
    <n v="3.03"/>
  </r>
  <r>
    <x v="6"/>
    <n v="1908"/>
    <x v="0"/>
    <x v="5"/>
    <x v="0"/>
    <x v="0"/>
    <n v="2.29"/>
  </r>
  <r>
    <x v="6"/>
    <n v="1908"/>
    <x v="0"/>
    <x v="5"/>
    <x v="0"/>
    <x v="0"/>
    <n v="15.35"/>
  </r>
  <r>
    <x v="6"/>
    <n v="1908"/>
    <x v="0"/>
    <x v="5"/>
    <x v="0"/>
    <x v="0"/>
    <n v="15.34"/>
  </r>
  <r>
    <x v="6"/>
    <n v="1908"/>
    <x v="0"/>
    <x v="5"/>
    <x v="0"/>
    <x v="0"/>
    <n v="3.03"/>
  </r>
  <r>
    <x v="6"/>
    <n v="1908"/>
    <x v="0"/>
    <x v="5"/>
    <x v="0"/>
    <x v="0"/>
    <n v="2.5499999999999998"/>
  </r>
  <r>
    <x v="6"/>
    <n v="1908"/>
    <x v="0"/>
    <x v="5"/>
    <x v="0"/>
    <x v="0"/>
    <n v="10.36"/>
  </r>
  <r>
    <x v="6"/>
    <n v="1908"/>
    <x v="0"/>
    <x v="5"/>
    <x v="0"/>
    <x v="0"/>
    <n v="3.03"/>
  </r>
  <r>
    <x v="6"/>
    <n v="1908"/>
    <x v="0"/>
    <x v="5"/>
    <x v="0"/>
    <x v="0"/>
    <n v="2.29"/>
  </r>
  <r>
    <x v="6"/>
    <n v="1908"/>
    <x v="0"/>
    <x v="5"/>
    <x v="0"/>
    <x v="0"/>
    <n v="2.5"/>
  </r>
  <r>
    <x v="6"/>
    <n v="1908"/>
    <x v="0"/>
    <x v="5"/>
    <x v="0"/>
    <x v="0"/>
    <n v="10.45"/>
  </r>
  <r>
    <x v="6"/>
    <n v="1908"/>
    <x v="1"/>
    <x v="5"/>
    <x v="0"/>
    <x v="0"/>
    <n v="234.61"/>
  </r>
  <r>
    <x v="6"/>
    <n v="1908"/>
    <x v="1"/>
    <x v="5"/>
    <x v="0"/>
    <x v="0"/>
    <n v="30.22"/>
  </r>
  <r>
    <x v="6"/>
    <n v="1908"/>
    <x v="1"/>
    <x v="5"/>
    <x v="0"/>
    <x v="0"/>
    <n v="123.06"/>
  </r>
  <r>
    <x v="6"/>
    <n v="1908"/>
    <x v="1"/>
    <x v="5"/>
    <x v="0"/>
    <x v="0"/>
    <n v="7.14"/>
  </r>
  <r>
    <x v="6"/>
    <n v="1908"/>
    <x v="1"/>
    <x v="5"/>
    <x v="0"/>
    <x v="0"/>
    <n v="32.76"/>
  </r>
  <r>
    <x v="6"/>
    <n v="1908"/>
    <x v="1"/>
    <x v="5"/>
    <x v="0"/>
    <x v="0"/>
    <n v="11.77"/>
  </r>
  <r>
    <x v="6"/>
    <n v="1908"/>
    <x v="1"/>
    <x v="5"/>
    <x v="0"/>
    <x v="0"/>
    <n v="1.1399999999999999"/>
  </r>
  <r>
    <x v="6"/>
    <n v="1908"/>
    <x v="1"/>
    <x v="5"/>
    <x v="0"/>
    <x v="0"/>
    <n v="11.78"/>
  </r>
  <r>
    <x v="6"/>
    <n v="1908"/>
    <x v="1"/>
    <x v="5"/>
    <x v="0"/>
    <x v="0"/>
    <n v="11.78"/>
  </r>
  <r>
    <x v="6"/>
    <n v="1908"/>
    <x v="1"/>
    <x v="5"/>
    <x v="0"/>
    <x v="0"/>
    <n v="172.06"/>
  </r>
  <r>
    <x v="6"/>
    <n v="1908"/>
    <x v="1"/>
    <x v="5"/>
    <x v="0"/>
    <x v="0"/>
    <n v="11.78"/>
  </r>
  <r>
    <x v="6"/>
    <n v="1908"/>
    <x v="1"/>
    <x v="5"/>
    <x v="0"/>
    <x v="0"/>
    <n v="147.72999999999999"/>
  </r>
  <r>
    <x v="6"/>
    <n v="1908"/>
    <x v="1"/>
    <x v="5"/>
    <x v="0"/>
    <x v="0"/>
    <n v="25.73"/>
  </r>
  <r>
    <x v="6"/>
    <n v="1908"/>
    <x v="1"/>
    <x v="5"/>
    <x v="0"/>
    <x v="0"/>
    <n v="11.78"/>
  </r>
  <r>
    <x v="6"/>
    <n v="1908"/>
    <x v="1"/>
    <x v="5"/>
    <x v="0"/>
    <x v="0"/>
    <n v="8.4"/>
  </r>
  <r>
    <x v="6"/>
    <n v="1908"/>
    <x v="1"/>
    <x v="5"/>
    <x v="0"/>
    <x v="0"/>
    <n v="129.47999999999999"/>
  </r>
  <r>
    <x v="6"/>
    <n v="1908"/>
    <x v="1"/>
    <x v="5"/>
    <x v="0"/>
    <x v="0"/>
    <n v="12.24"/>
  </r>
  <r>
    <x v="6"/>
    <n v="1908"/>
    <x v="1"/>
    <x v="5"/>
    <x v="0"/>
    <x v="0"/>
    <n v="207.99"/>
  </r>
  <r>
    <x v="6"/>
    <n v="1908"/>
    <x v="1"/>
    <x v="5"/>
    <x v="0"/>
    <x v="0"/>
    <n v="11.77"/>
  </r>
  <r>
    <x v="6"/>
    <n v="1908"/>
    <x v="1"/>
    <x v="5"/>
    <x v="0"/>
    <x v="0"/>
    <n v="25.73"/>
  </r>
  <r>
    <x v="6"/>
    <n v="1908"/>
    <x v="1"/>
    <x v="5"/>
    <x v="0"/>
    <x v="0"/>
    <n v="11.78"/>
  </r>
  <r>
    <x v="6"/>
    <n v="1908"/>
    <x v="1"/>
    <x v="5"/>
    <x v="0"/>
    <x v="0"/>
    <n v="122.03"/>
  </r>
  <r>
    <x v="6"/>
    <n v="1908"/>
    <x v="1"/>
    <x v="5"/>
    <x v="0"/>
    <x v="0"/>
    <n v="13.87"/>
  </r>
  <r>
    <x v="6"/>
    <n v="1908"/>
    <x v="1"/>
    <x v="5"/>
    <x v="0"/>
    <x v="0"/>
    <n v="11.78"/>
  </r>
  <r>
    <x v="6"/>
    <n v="1908"/>
    <x v="1"/>
    <x v="5"/>
    <x v="0"/>
    <x v="0"/>
    <n v="235.47"/>
  </r>
  <r>
    <x v="6"/>
    <n v="1908"/>
    <x v="1"/>
    <x v="5"/>
    <x v="0"/>
    <x v="0"/>
    <n v="144.07"/>
  </r>
  <r>
    <x v="6"/>
    <n v="1908"/>
    <x v="1"/>
    <x v="5"/>
    <x v="0"/>
    <x v="0"/>
    <n v="122.03"/>
  </r>
  <r>
    <x v="6"/>
    <n v="1908"/>
    <x v="1"/>
    <x v="5"/>
    <x v="0"/>
    <x v="0"/>
    <n v="170.65"/>
  </r>
  <r>
    <x v="6"/>
    <n v="1908"/>
    <x v="1"/>
    <x v="5"/>
    <x v="0"/>
    <x v="0"/>
    <n v="122.03"/>
  </r>
  <r>
    <x v="7"/>
    <n v="1908"/>
    <x v="0"/>
    <x v="5"/>
    <x v="0"/>
    <x v="0"/>
    <n v="80.72"/>
  </r>
  <r>
    <x v="7"/>
    <n v="1908"/>
    <x v="0"/>
    <x v="5"/>
    <x v="0"/>
    <x v="0"/>
    <n v="33.18"/>
  </r>
  <r>
    <x v="7"/>
    <n v="1908"/>
    <x v="0"/>
    <x v="5"/>
    <x v="0"/>
    <x v="0"/>
    <n v="48.03"/>
  </r>
  <r>
    <x v="7"/>
    <n v="1908"/>
    <x v="0"/>
    <x v="5"/>
    <x v="0"/>
    <x v="0"/>
    <n v="27.55"/>
  </r>
  <r>
    <x v="7"/>
    <n v="1908"/>
    <x v="0"/>
    <x v="5"/>
    <x v="0"/>
    <x v="0"/>
    <n v="32.22"/>
  </r>
  <r>
    <x v="7"/>
    <n v="1908"/>
    <x v="0"/>
    <x v="5"/>
    <x v="0"/>
    <x v="0"/>
    <n v="54.03"/>
  </r>
  <r>
    <x v="7"/>
    <n v="1908"/>
    <x v="0"/>
    <x v="5"/>
    <x v="0"/>
    <x v="0"/>
    <n v="275.41000000000003"/>
  </r>
  <r>
    <x v="7"/>
    <n v="1908"/>
    <x v="0"/>
    <x v="5"/>
    <x v="0"/>
    <x v="0"/>
    <n v="31.64"/>
  </r>
  <r>
    <x v="7"/>
    <n v="1908"/>
    <x v="0"/>
    <x v="5"/>
    <x v="0"/>
    <x v="0"/>
    <n v="52.04"/>
  </r>
  <r>
    <x v="7"/>
    <n v="1908"/>
    <x v="0"/>
    <x v="5"/>
    <x v="0"/>
    <x v="0"/>
    <n v="24.44"/>
  </r>
  <r>
    <x v="7"/>
    <n v="1908"/>
    <x v="0"/>
    <x v="5"/>
    <x v="0"/>
    <x v="0"/>
    <n v="1.86"/>
  </r>
  <r>
    <x v="7"/>
    <n v="1908"/>
    <x v="0"/>
    <x v="5"/>
    <x v="0"/>
    <x v="0"/>
    <n v="34.799999999999997"/>
  </r>
  <r>
    <x v="7"/>
    <n v="1908"/>
    <x v="0"/>
    <x v="5"/>
    <x v="0"/>
    <x v="0"/>
    <n v="130.32"/>
  </r>
  <r>
    <x v="7"/>
    <n v="1908"/>
    <x v="0"/>
    <x v="5"/>
    <x v="0"/>
    <x v="0"/>
    <n v="125.42"/>
  </r>
  <r>
    <x v="7"/>
    <n v="1908"/>
    <x v="0"/>
    <x v="5"/>
    <x v="0"/>
    <x v="0"/>
    <n v="60.93"/>
  </r>
  <r>
    <x v="7"/>
    <n v="1908"/>
    <x v="0"/>
    <x v="5"/>
    <x v="0"/>
    <x v="0"/>
    <n v="32.97"/>
  </r>
  <r>
    <x v="7"/>
    <n v="1908"/>
    <x v="0"/>
    <x v="5"/>
    <x v="0"/>
    <x v="0"/>
    <n v="23.55"/>
  </r>
  <r>
    <x v="7"/>
    <n v="1908"/>
    <x v="0"/>
    <x v="5"/>
    <x v="0"/>
    <x v="0"/>
    <n v="48.13"/>
  </r>
  <r>
    <x v="7"/>
    <n v="1908"/>
    <x v="0"/>
    <x v="5"/>
    <x v="0"/>
    <x v="0"/>
    <n v="32.22"/>
  </r>
  <r>
    <x v="7"/>
    <n v="1908"/>
    <x v="0"/>
    <x v="5"/>
    <x v="0"/>
    <x v="0"/>
    <n v="1.9"/>
  </r>
  <r>
    <x v="7"/>
    <n v="1908"/>
    <x v="0"/>
    <x v="5"/>
    <x v="0"/>
    <x v="0"/>
    <n v="36.11"/>
  </r>
  <r>
    <x v="7"/>
    <n v="1908"/>
    <x v="0"/>
    <x v="5"/>
    <x v="0"/>
    <x v="0"/>
    <n v="126.6"/>
  </r>
  <r>
    <x v="7"/>
    <n v="1908"/>
    <x v="0"/>
    <x v="5"/>
    <x v="0"/>
    <x v="0"/>
    <n v="48.1"/>
  </r>
  <r>
    <x v="7"/>
    <n v="1908"/>
    <x v="0"/>
    <x v="5"/>
    <x v="0"/>
    <x v="0"/>
    <n v="66.72"/>
  </r>
  <r>
    <x v="7"/>
    <n v="1908"/>
    <x v="0"/>
    <x v="5"/>
    <x v="0"/>
    <x v="0"/>
    <n v="48.49"/>
  </r>
  <r>
    <x v="7"/>
    <n v="1908"/>
    <x v="0"/>
    <x v="5"/>
    <x v="0"/>
    <x v="0"/>
    <n v="31.26"/>
  </r>
  <r>
    <x v="7"/>
    <n v="1908"/>
    <x v="1"/>
    <x v="5"/>
    <x v="0"/>
    <x v="0"/>
    <n v="13.57"/>
  </r>
  <r>
    <x v="7"/>
    <n v="1908"/>
    <x v="1"/>
    <x v="5"/>
    <x v="0"/>
    <x v="0"/>
    <n v="630.39"/>
  </r>
  <r>
    <x v="7"/>
    <n v="1908"/>
    <x v="1"/>
    <x v="5"/>
    <x v="0"/>
    <x v="0"/>
    <n v="71.58"/>
  </r>
  <r>
    <x v="7"/>
    <n v="1908"/>
    <x v="1"/>
    <x v="5"/>
    <x v="0"/>
    <x v="0"/>
    <n v="47.68"/>
  </r>
  <r>
    <x v="7"/>
    <n v="1908"/>
    <x v="1"/>
    <x v="5"/>
    <x v="0"/>
    <x v="0"/>
    <n v="19.64"/>
  </r>
  <r>
    <x v="7"/>
    <n v="1908"/>
    <x v="1"/>
    <x v="5"/>
    <x v="0"/>
    <x v="0"/>
    <n v="765.55"/>
  </r>
  <r>
    <x v="7"/>
    <n v="1908"/>
    <x v="1"/>
    <x v="5"/>
    <x v="0"/>
    <x v="0"/>
    <n v="48.95"/>
  </r>
  <r>
    <x v="7"/>
    <n v="1908"/>
    <x v="1"/>
    <x v="5"/>
    <x v="0"/>
    <x v="0"/>
    <n v="624.1"/>
  </r>
  <r>
    <x v="7"/>
    <n v="1908"/>
    <x v="1"/>
    <x v="5"/>
    <x v="0"/>
    <x v="0"/>
    <n v="403.97"/>
  </r>
  <r>
    <x v="7"/>
    <n v="1908"/>
    <x v="1"/>
    <x v="5"/>
    <x v="0"/>
    <x v="0"/>
    <n v="69.239999999999995"/>
  </r>
  <r>
    <x v="7"/>
    <n v="1908"/>
    <x v="1"/>
    <x v="5"/>
    <x v="0"/>
    <x v="0"/>
    <n v="761.41"/>
  </r>
  <r>
    <x v="7"/>
    <n v="1908"/>
    <x v="1"/>
    <x v="5"/>
    <x v="0"/>
    <x v="0"/>
    <n v="25.76"/>
  </r>
  <r>
    <x v="7"/>
    <n v="1908"/>
    <x v="1"/>
    <x v="5"/>
    <x v="0"/>
    <x v="0"/>
    <n v="65.69"/>
  </r>
  <r>
    <x v="7"/>
    <n v="1908"/>
    <x v="1"/>
    <x v="5"/>
    <x v="0"/>
    <x v="0"/>
    <n v="737.95"/>
  </r>
  <r>
    <x v="7"/>
    <n v="1908"/>
    <x v="1"/>
    <x v="5"/>
    <x v="0"/>
    <x v="0"/>
    <n v="7.86"/>
  </r>
  <r>
    <x v="7"/>
    <n v="1908"/>
    <x v="1"/>
    <x v="5"/>
    <x v="0"/>
    <x v="0"/>
    <n v="47.68"/>
  </r>
  <r>
    <x v="7"/>
    <n v="1908"/>
    <x v="1"/>
    <x v="5"/>
    <x v="0"/>
    <x v="0"/>
    <n v="762.7"/>
  </r>
  <r>
    <x v="7"/>
    <n v="1908"/>
    <x v="1"/>
    <x v="5"/>
    <x v="0"/>
    <x v="0"/>
    <n v="731.07"/>
  </r>
  <r>
    <x v="7"/>
    <n v="1908"/>
    <x v="1"/>
    <x v="5"/>
    <x v="0"/>
    <x v="0"/>
    <n v="75.33"/>
  </r>
  <r>
    <x v="7"/>
    <n v="1908"/>
    <x v="1"/>
    <x v="5"/>
    <x v="0"/>
    <x v="0"/>
    <n v="27.48"/>
  </r>
  <r>
    <x v="7"/>
    <n v="1908"/>
    <x v="1"/>
    <x v="5"/>
    <x v="0"/>
    <x v="0"/>
    <n v="65.92"/>
  </r>
  <r>
    <x v="7"/>
    <n v="1908"/>
    <x v="1"/>
    <x v="5"/>
    <x v="0"/>
    <x v="0"/>
    <n v="71.569999999999993"/>
  </r>
  <r>
    <x v="7"/>
    <n v="1908"/>
    <x v="1"/>
    <x v="5"/>
    <x v="0"/>
    <x v="0"/>
    <n v="17.46"/>
  </r>
  <r>
    <x v="7"/>
    <n v="1908"/>
    <x v="1"/>
    <x v="5"/>
    <x v="0"/>
    <x v="0"/>
    <n v="71.569999999999993"/>
  </r>
  <r>
    <x v="7"/>
    <n v="1908"/>
    <x v="1"/>
    <x v="5"/>
    <x v="0"/>
    <x v="0"/>
    <n v="69.25"/>
  </r>
  <r>
    <x v="7"/>
    <n v="1908"/>
    <x v="1"/>
    <x v="5"/>
    <x v="0"/>
    <x v="0"/>
    <n v="703.9"/>
  </r>
  <r>
    <x v="7"/>
    <n v="1908"/>
    <x v="1"/>
    <x v="5"/>
    <x v="0"/>
    <x v="0"/>
    <n v="78.209999999999994"/>
  </r>
  <r>
    <x v="7"/>
    <n v="1908"/>
    <x v="1"/>
    <x v="5"/>
    <x v="0"/>
    <x v="0"/>
    <n v="19.62"/>
  </r>
  <r>
    <x v="7"/>
    <n v="1908"/>
    <x v="1"/>
    <x v="5"/>
    <x v="0"/>
    <x v="0"/>
    <n v="729.19"/>
  </r>
  <r>
    <x v="7"/>
    <n v="1908"/>
    <x v="1"/>
    <x v="5"/>
    <x v="0"/>
    <x v="0"/>
    <n v="92.79"/>
  </r>
  <r>
    <x v="7"/>
    <n v="1908"/>
    <x v="1"/>
    <x v="5"/>
    <x v="0"/>
    <x v="0"/>
    <n v="7.86"/>
  </r>
  <r>
    <x v="7"/>
    <n v="1908"/>
    <x v="1"/>
    <x v="5"/>
    <x v="0"/>
    <x v="0"/>
    <n v="550.36"/>
  </r>
  <r>
    <x v="7"/>
    <n v="1908"/>
    <x v="1"/>
    <x v="5"/>
    <x v="0"/>
    <x v="0"/>
    <n v="7.86"/>
  </r>
  <r>
    <x v="7"/>
    <n v="1908"/>
    <x v="1"/>
    <x v="5"/>
    <x v="0"/>
    <x v="0"/>
    <n v="65.92"/>
  </r>
  <r>
    <x v="7"/>
    <n v="1908"/>
    <x v="1"/>
    <x v="5"/>
    <x v="0"/>
    <x v="0"/>
    <n v="716.05"/>
  </r>
  <r>
    <x v="7"/>
    <n v="1908"/>
    <x v="1"/>
    <x v="5"/>
    <x v="0"/>
    <x v="0"/>
    <n v="11.01"/>
  </r>
  <r>
    <x v="7"/>
    <n v="1908"/>
    <x v="1"/>
    <x v="5"/>
    <x v="0"/>
    <x v="0"/>
    <n v="76.3"/>
  </r>
  <r>
    <x v="8"/>
    <n v="1908"/>
    <x v="0"/>
    <x v="5"/>
    <x v="0"/>
    <x v="0"/>
    <n v="458.97"/>
  </r>
  <r>
    <x v="8"/>
    <n v="1908"/>
    <x v="0"/>
    <x v="5"/>
    <x v="0"/>
    <x v="0"/>
    <n v="544.95000000000005"/>
  </r>
  <r>
    <x v="8"/>
    <n v="1908"/>
    <x v="0"/>
    <x v="5"/>
    <x v="0"/>
    <x v="0"/>
    <n v="13.32"/>
  </r>
  <r>
    <x v="8"/>
    <n v="1908"/>
    <x v="0"/>
    <x v="5"/>
    <x v="0"/>
    <x v="0"/>
    <n v="717.49"/>
  </r>
  <r>
    <x v="8"/>
    <n v="1908"/>
    <x v="0"/>
    <x v="5"/>
    <x v="0"/>
    <x v="0"/>
    <n v="14.57"/>
  </r>
  <r>
    <x v="8"/>
    <n v="1908"/>
    <x v="0"/>
    <x v="5"/>
    <x v="0"/>
    <x v="0"/>
    <n v="1.35"/>
  </r>
  <r>
    <x v="8"/>
    <n v="1908"/>
    <x v="0"/>
    <x v="5"/>
    <x v="0"/>
    <x v="0"/>
    <n v="510.27"/>
  </r>
  <r>
    <x v="8"/>
    <n v="1908"/>
    <x v="0"/>
    <x v="5"/>
    <x v="0"/>
    <x v="0"/>
    <n v="588.34"/>
  </r>
  <r>
    <x v="8"/>
    <n v="1908"/>
    <x v="0"/>
    <x v="5"/>
    <x v="0"/>
    <x v="0"/>
    <n v="490.61"/>
  </r>
  <r>
    <x v="8"/>
    <n v="1908"/>
    <x v="0"/>
    <x v="5"/>
    <x v="0"/>
    <x v="0"/>
    <n v="626.94000000000005"/>
  </r>
  <r>
    <x v="8"/>
    <n v="1908"/>
    <x v="0"/>
    <x v="5"/>
    <x v="0"/>
    <x v="0"/>
    <n v="570.42999999999995"/>
  </r>
  <r>
    <x v="8"/>
    <n v="1908"/>
    <x v="0"/>
    <x v="5"/>
    <x v="0"/>
    <x v="0"/>
    <n v="16.170000000000002"/>
  </r>
  <r>
    <x v="8"/>
    <n v="1908"/>
    <x v="0"/>
    <x v="5"/>
    <x v="0"/>
    <x v="0"/>
    <n v="30.78"/>
  </r>
  <r>
    <x v="8"/>
    <n v="1908"/>
    <x v="0"/>
    <x v="5"/>
    <x v="0"/>
    <x v="0"/>
    <n v="530.61"/>
  </r>
  <r>
    <x v="8"/>
    <n v="1908"/>
    <x v="0"/>
    <x v="5"/>
    <x v="0"/>
    <x v="0"/>
    <n v="30.77"/>
  </r>
  <r>
    <x v="8"/>
    <n v="1908"/>
    <x v="0"/>
    <x v="5"/>
    <x v="0"/>
    <x v="0"/>
    <n v="560.09"/>
  </r>
  <r>
    <x v="8"/>
    <n v="1908"/>
    <x v="0"/>
    <x v="5"/>
    <x v="0"/>
    <x v="0"/>
    <n v="530.44000000000005"/>
  </r>
  <r>
    <x v="8"/>
    <n v="1908"/>
    <x v="0"/>
    <x v="5"/>
    <x v="0"/>
    <x v="0"/>
    <n v="25.25"/>
  </r>
  <r>
    <x v="8"/>
    <n v="1908"/>
    <x v="0"/>
    <x v="5"/>
    <x v="0"/>
    <x v="0"/>
    <n v="18.68"/>
  </r>
  <r>
    <x v="8"/>
    <n v="1908"/>
    <x v="0"/>
    <x v="5"/>
    <x v="0"/>
    <x v="0"/>
    <n v="524.29999999999995"/>
  </r>
  <r>
    <x v="8"/>
    <n v="1908"/>
    <x v="0"/>
    <x v="5"/>
    <x v="0"/>
    <x v="0"/>
    <n v="25.89"/>
  </r>
  <r>
    <x v="8"/>
    <n v="1908"/>
    <x v="1"/>
    <x v="5"/>
    <x v="0"/>
    <x v="0"/>
    <n v="270.42"/>
  </r>
  <r>
    <x v="8"/>
    <n v="1908"/>
    <x v="1"/>
    <x v="5"/>
    <x v="0"/>
    <x v="0"/>
    <n v="35.67"/>
  </r>
  <r>
    <x v="8"/>
    <n v="1908"/>
    <x v="1"/>
    <x v="5"/>
    <x v="0"/>
    <x v="0"/>
    <n v="376.07"/>
  </r>
  <r>
    <x v="8"/>
    <n v="1908"/>
    <x v="1"/>
    <x v="5"/>
    <x v="0"/>
    <x v="0"/>
    <n v="22.54"/>
  </r>
  <r>
    <x v="8"/>
    <n v="1908"/>
    <x v="1"/>
    <x v="5"/>
    <x v="0"/>
    <x v="0"/>
    <n v="3.81"/>
  </r>
  <r>
    <x v="8"/>
    <n v="1908"/>
    <x v="1"/>
    <x v="5"/>
    <x v="0"/>
    <x v="1"/>
    <n v="10.59"/>
  </r>
  <r>
    <x v="8"/>
    <n v="1908"/>
    <x v="1"/>
    <x v="5"/>
    <x v="0"/>
    <x v="0"/>
    <n v="377.95"/>
  </r>
  <r>
    <x v="8"/>
    <n v="1908"/>
    <x v="1"/>
    <x v="5"/>
    <x v="0"/>
    <x v="0"/>
    <n v="361.59"/>
  </r>
  <r>
    <x v="8"/>
    <n v="1908"/>
    <x v="1"/>
    <x v="5"/>
    <x v="0"/>
    <x v="1"/>
    <n v="3.4"/>
  </r>
  <r>
    <x v="8"/>
    <n v="1908"/>
    <x v="1"/>
    <x v="5"/>
    <x v="0"/>
    <x v="1"/>
    <n v="9.06"/>
  </r>
  <r>
    <x v="8"/>
    <n v="1908"/>
    <x v="1"/>
    <x v="5"/>
    <x v="0"/>
    <x v="0"/>
    <n v="253.13"/>
  </r>
  <r>
    <x v="8"/>
    <n v="1908"/>
    <x v="1"/>
    <x v="5"/>
    <x v="0"/>
    <x v="0"/>
    <n v="6.78"/>
  </r>
  <r>
    <x v="8"/>
    <n v="1908"/>
    <x v="1"/>
    <x v="5"/>
    <x v="0"/>
    <x v="0"/>
    <n v="259.75"/>
  </r>
  <r>
    <x v="8"/>
    <n v="1908"/>
    <x v="1"/>
    <x v="5"/>
    <x v="0"/>
    <x v="0"/>
    <n v="245.65"/>
  </r>
  <r>
    <x v="8"/>
    <n v="1908"/>
    <x v="1"/>
    <x v="5"/>
    <x v="0"/>
    <x v="0"/>
    <n v="290.52999999999997"/>
  </r>
  <r>
    <x v="8"/>
    <n v="1908"/>
    <x v="1"/>
    <x v="5"/>
    <x v="0"/>
    <x v="0"/>
    <n v="359.99"/>
  </r>
  <r>
    <x v="8"/>
    <n v="1908"/>
    <x v="1"/>
    <x v="5"/>
    <x v="0"/>
    <x v="0"/>
    <n v="314.91000000000003"/>
  </r>
  <r>
    <x v="8"/>
    <n v="1908"/>
    <x v="1"/>
    <x v="5"/>
    <x v="0"/>
    <x v="0"/>
    <n v="3.93"/>
  </r>
  <r>
    <x v="8"/>
    <n v="1908"/>
    <x v="1"/>
    <x v="5"/>
    <x v="0"/>
    <x v="0"/>
    <n v="13.42"/>
  </r>
  <r>
    <x v="8"/>
    <n v="1908"/>
    <x v="1"/>
    <x v="5"/>
    <x v="0"/>
    <x v="0"/>
    <n v="248.44"/>
  </r>
  <r>
    <x v="8"/>
    <n v="1908"/>
    <x v="1"/>
    <x v="5"/>
    <x v="0"/>
    <x v="0"/>
    <n v="36.46"/>
  </r>
  <r>
    <x v="8"/>
    <n v="1908"/>
    <x v="1"/>
    <x v="5"/>
    <x v="0"/>
    <x v="0"/>
    <n v="20.91"/>
  </r>
  <r>
    <x v="8"/>
    <n v="1908"/>
    <x v="1"/>
    <x v="5"/>
    <x v="0"/>
    <x v="0"/>
    <n v="15.99"/>
  </r>
  <r>
    <x v="8"/>
    <n v="1908"/>
    <x v="1"/>
    <x v="5"/>
    <x v="0"/>
    <x v="0"/>
    <n v="3.93"/>
  </r>
  <r>
    <x v="8"/>
    <n v="1908"/>
    <x v="1"/>
    <x v="5"/>
    <x v="0"/>
    <x v="0"/>
    <n v="252.07"/>
  </r>
  <r>
    <x v="8"/>
    <n v="1908"/>
    <x v="1"/>
    <x v="5"/>
    <x v="0"/>
    <x v="0"/>
    <n v="20.92"/>
  </r>
  <r>
    <x v="9"/>
    <n v="1908"/>
    <x v="0"/>
    <x v="5"/>
    <x v="0"/>
    <x v="0"/>
    <n v="9.1"/>
  </r>
  <r>
    <x v="9"/>
    <n v="1908"/>
    <x v="0"/>
    <x v="5"/>
    <x v="0"/>
    <x v="0"/>
    <n v="9.24"/>
  </r>
  <r>
    <x v="9"/>
    <n v="1908"/>
    <x v="0"/>
    <x v="5"/>
    <x v="0"/>
    <x v="0"/>
    <n v="9.42"/>
  </r>
  <r>
    <x v="9"/>
    <n v="1908"/>
    <x v="0"/>
    <x v="5"/>
    <x v="0"/>
    <x v="0"/>
    <n v="10"/>
  </r>
  <r>
    <x v="9"/>
    <n v="1908"/>
    <x v="0"/>
    <x v="5"/>
    <x v="0"/>
    <x v="0"/>
    <n v="10"/>
  </r>
  <r>
    <x v="9"/>
    <n v="1908"/>
    <x v="0"/>
    <x v="5"/>
    <x v="0"/>
    <x v="0"/>
    <n v="38.729999999999997"/>
  </r>
  <r>
    <x v="9"/>
    <n v="1908"/>
    <x v="0"/>
    <x v="5"/>
    <x v="0"/>
    <x v="0"/>
    <n v="1.93"/>
  </r>
  <r>
    <x v="9"/>
    <n v="1908"/>
    <x v="0"/>
    <x v="5"/>
    <x v="0"/>
    <x v="0"/>
    <n v="1.9"/>
  </r>
  <r>
    <x v="9"/>
    <n v="1908"/>
    <x v="0"/>
    <x v="5"/>
    <x v="0"/>
    <x v="0"/>
    <n v="9.42"/>
  </r>
  <r>
    <x v="9"/>
    <n v="1908"/>
    <x v="0"/>
    <x v="5"/>
    <x v="0"/>
    <x v="0"/>
    <n v="29.07"/>
  </r>
  <r>
    <x v="9"/>
    <n v="1908"/>
    <x v="0"/>
    <x v="5"/>
    <x v="0"/>
    <x v="0"/>
    <n v="18.53"/>
  </r>
  <r>
    <x v="9"/>
    <n v="1908"/>
    <x v="0"/>
    <x v="5"/>
    <x v="0"/>
    <x v="0"/>
    <n v="22.7"/>
  </r>
  <r>
    <x v="9"/>
    <n v="1908"/>
    <x v="0"/>
    <x v="5"/>
    <x v="0"/>
    <x v="0"/>
    <n v="12.44"/>
  </r>
  <r>
    <x v="9"/>
    <n v="1908"/>
    <x v="0"/>
    <x v="5"/>
    <x v="0"/>
    <x v="0"/>
    <n v="5.12"/>
  </r>
  <r>
    <x v="9"/>
    <n v="1908"/>
    <x v="0"/>
    <x v="5"/>
    <x v="0"/>
    <x v="0"/>
    <n v="9.42"/>
  </r>
  <r>
    <x v="9"/>
    <n v="1908"/>
    <x v="0"/>
    <x v="5"/>
    <x v="0"/>
    <x v="0"/>
    <n v="47.65"/>
  </r>
  <r>
    <x v="9"/>
    <n v="1908"/>
    <x v="1"/>
    <x v="5"/>
    <x v="0"/>
    <x v="0"/>
    <n v="384.77"/>
  </r>
  <r>
    <x v="9"/>
    <n v="1908"/>
    <x v="1"/>
    <x v="5"/>
    <x v="0"/>
    <x v="0"/>
    <n v="418.64"/>
  </r>
  <r>
    <x v="9"/>
    <n v="1908"/>
    <x v="1"/>
    <x v="5"/>
    <x v="0"/>
    <x v="0"/>
    <n v="367.99"/>
  </r>
  <r>
    <x v="9"/>
    <n v="1908"/>
    <x v="1"/>
    <x v="5"/>
    <x v="0"/>
    <x v="0"/>
    <n v="382.34"/>
  </r>
  <r>
    <x v="9"/>
    <n v="1908"/>
    <x v="1"/>
    <x v="5"/>
    <x v="0"/>
    <x v="0"/>
    <n v="379.79"/>
  </r>
  <r>
    <x v="9"/>
    <n v="1908"/>
    <x v="1"/>
    <x v="5"/>
    <x v="0"/>
    <x v="0"/>
    <n v="138.37"/>
  </r>
  <r>
    <x v="9"/>
    <n v="1908"/>
    <x v="1"/>
    <x v="5"/>
    <x v="0"/>
    <x v="0"/>
    <n v="407.4"/>
  </r>
  <r>
    <x v="9"/>
    <n v="1908"/>
    <x v="1"/>
    <x v="5"/>
    <x v="0"/>
    <x v="0"/>
    <n v="4.0199999999999996"/>
  </r>
  <r>
    <x v="9"/>
    <n v="1908"/>
    <x v="1"/>
    <x v="5"/>
    <x v="0"/>
    <x v="0"/>
    <n v="511.33"/>
  </r>
  <r>
    <x v="9"/>
    <n v="1908"/>
    <x v="1"/>
    <x v="5"/>
    <x v="0"/>
    <x v="0"/>
    <n v="426.83"/>
  </r>
  <r>
    <x v="9"/>
    <n v="1908"/>
    <x v="1"/>
    <x v="5"/>
    <x v="0"/>
    <x v="0"/>
    <n v="358.06"/>
  </r>
  <r>
    <x v="9"/>
    <n v="1908"/>
    <x v="1"/>
    <x v="5"/>
    <x v="0"/>
    <x v="0"/>
    <n v="393.82"/>
  </r>
  <r>
    <x v="9"/>
    <n v="1908"/>
    <x v="1"/>
    <x v="5"/>
    <x v="0"/>
    <x v="0"/>
    <n v="404.87"/>
  </r>
  <r>
    <x v="9"/>
    <n v="1908"/>
    <x v="1"/>
    <x v="5"/>
    <x v="0"/>
    <x v="0"/>
    <n v="44.29"/>
  </r>
  <r>
    <x v="9"/>
    <n v="1908"/>
    <x v="1"/>
    <x v="5"/>
    <x v="0"/>
    <x v="0"/>
    <n v="379.64"/>
  </r>
  <r>
    <x v="10"/>
    <n v="1908"/>
    <x v="0"/>
    <x v="5"/>
    <x v="0"/>
    <x v="1"/>
    <n v="3.99"/>
  </r>
  <r>
    <x v="10"/>
    <n v="1908"/>
    <x v="0"/>
    <x v="5"/>
    <x v="0"/>
    <x v="0"/>
    <n v="89.53"/>
  </r>
  <r>
    <x v="10"/>
    <n v="1908"/>
    <x v="0"/>
    <x v="5"/>
    <x v="0"/>
    <x v="0"/>
    <n v="62.45"/>
  </r>
  <r>
    <x v="10"/>
    <n v="1908"/>
    <x v="0"/>
    <x v="5"/>
    <x v="0"/>
    <x v="0"/>
    <n v="49.46"/>
  </r>
  <r>
    <x v="10"/>
    <n v="1908"/>
    <x v="0"/>
    <x v="5"/>
    <x v="0"/>
    <x v="0"/>
    <n v="-6.11"/>
  </r>
  <r>
    <x v="10"/>
    <n v="1908"/>
    <x v="0"/>
    <x v="5"/>
    <x v="0"/>
    <x v="0"/>
    <n v="49.46"/>
  </r>
  <r>
    <x v="10"/>
    <n v="1908"/>
    <x v="0"/>
    <x v="5"/>
    <x v="0"/>
    <x v="0"/>
    <n v="62.46"/>
  </r>
  <r>
    <x v="10"/>
    <n v="1908"/>
    <x v="0"/>
    <x v="5"/>
    <x v="0"/>
    <x v="1"/>
    <n v="5.73"/>
  </r>
  <r>
    <x v="10"/>
    <n v="1908"/>
    <x v="0"/>
    <x v="5"/>
    <x v="0"/>
    <x v="0"/>
    <n v="73.540000000000006"/>
  </r>
  <r>
    <x v="10"/>
    <n v="1908"/>
    <x v="0"/>
    <x v="5"/>
    <x v="0"/>
    <x v="0"/>
    <n v="49.46"/>
  </r>
  <r>
    <x v="10"/>
    <n v="1908"/>
    <x v="0"/>
    <x v="5"/>
    <x v="0"/>
    <x v="0"/>
    <n v="73.540000000000006"/>
  </r>
  <r>
    <x v="10"/>
    <n v="1908"/>
    <x v="0"/>
    <x v="5"/>
    <x v="0"/>
    <x v="0"/>
    <n v="76.540000000000006"/>
  </r>
  <r>
    <x v="10"/>
    <n v="1908"/>
    <x v="0"/>
    <x v="5"/>
    <x v="0"/>
    <x v="0"/>
    <n v="157.78"/>
  </r>
  <r>
    <x v="10"/>
    <n v="1908"/>
    <x v="0"/>
    <x v="5"/>
    <x v="0"/>
    <x v="0"/>
    <n v="73.540000000000006"/>
  </r>
  <r>
    <x v="10"/>
    <n v="1908"/>
    <x v="1"/>
    <x v="5"/>
    <x v="0"/>
    <x v="0"/>
    <n v="332.21"/>
  </r>
  <r>
    <x v="10"/>
    <n v="1908"/>
    <x v="1"/>
    <x v="5"/>
    <x v="0"/>
    <x v="0"/>
    <n v="355.75"/>
  </r>
  <r>
    <x v="10"/>
    <n v="1908"/>
    <x v="1"/>
    <x v="5"/>
    <x v="0"/>
    <x v="0"/>
    <n v="303.77"/>
  </r>
  <r>
    <x v="10"/>
    <n v="1908"/>
    <x v="1"/>
    <x v="5"/>
    <x v="0"/>
    <x v="0"/>
    <n v="303.77"/>
  </r>
  <r>
    <x v="10"/>
    <n v="1908"/>
    <x v="1"/>
    <x v="5"/>
    <x v="0"/>
    <x v="0"/>
    <n v="301.63"/>
  </r>
  <r>
    <x v="10"/>
    <n v="1908"/>
    <x v="1"/>
    <x v="5"/>
    <x v="0"/>
    <x v="0"/>
    <n v="9.42"/>
  </r>
  <r>
    <x v="10"/>
    <n v="1908"/>
    <x v="1"/>
    <x v="5"/>
    <x v="0"/>
    <x v="0"/>
    <n v="301.62"/>
  </r>
  <r>
    <x v="10"/>
    <n v="1908"/>
    <x v="1"/>
    <x v="5"/>
    <x v="0"/>
    <x v="0"/>
    <n v="292.97000000000003"/>
  </r>
  <r>
    <x v="10"/>
    <n v="1908"/>
    <x v="1"/>
    <x v="5"/>
    <x v="0"/>
    <x v="0"/>
    <n v="303.77"/>
  </r>
  <r>
    <x v="10"/>
    <n v="1908"/>
    <x v="1"/>
    <x v="5"/>
    <x v="0"/>
    <x v="0"/>
    <n v="9.42"/>
  </r>
  <r>
    <x v="10"/>
    <n v="1908"/>
    <x v="1"/>
    <x v="5"/>
    <x v="0"/>
    <x v="0"/>
    <n v="292.97000000000003"/>
  </r>
  <r>
    <x v="10"/>
    <n v="1908"/>
    <x v="1"/>
    <x v="5"/>
    <x v="0"/>
    <x v="1"/>
    <n v="5.88"/>
  </r>
  <r>
    <x v="10"/>
    <n v="1908"/>
    <x v="1"/>
    <x v="5"/>
    <x v="0"/>
    <x v="0"/>
    <n v="271.16000000000003"/>
  </r>
  <r>
    <x v="10"/>
    <n v="1908"/>
    <x v="1"/>
    <x v="5"/>
    <x v="0"/>
    <x v="0"/>
    <n v="9.42"/>
  </r>
  <r>
    <x v="10"/>
    <n v="1908"/>
    <x v="1"/>
    <x v="5"/>
    <x v="0"/>
    <x v="0"/>
    <n v="9.42"/>
  </r>
  <r>
    <x v="10"/>
    <n v="1908"/>
    <x v="1"/>
    <x v="5"/>
    <x v="0"/>
    <x v="0"/>
    <n v="303.76"/>
  </r>
  <r>
    <x v="10"/>
    <n v="1908"/>
    <x v="1"/>
    <x v="5"/>
    <x v="0"/>
    <x v="0"/>
    <n v="332.22"/>
  </r>
  <r>
    <x v="10"/>
    <n v="1908"/>
    <x v="1"/>
    <x v="5"/>
    <x v="0"/>
    <x v="0"/>
    <n v="9.42"/>
  </r>
  <r>
    <x v="11"/>
    <n v="1908"/>
    <x v="0"/>
    <x v="5"/>
    <x v="0"/>
    <x v="0"/>
    <n v="64.209999999999994"/>
  </r>
  <r>
    <x v="11"/>
    <n v="1908"/>
    <x v="0"/>
    <x v="5"/>
    <x v="0"/>
    <x v="0"/>
    <n v="3.96"/>
  </r>
  <r>
    <x v="11"/>
    <n v="1908"/>
    <x v="0"/>
    <x v="5"/>
    <x v="0"/>
    <x v="0"/>
    <n v="297.35000000000002"/>
  </r>
  <r>
    <x v="11"/>
    <n v="1908"/>
    <x v="0"/>
    <x v="5"/>
    <x v="0"/>
    <x v="0"/>
    <n v="4.33"/>
  </r>
  <r>
    <x v="11"/>
    <n v="1908"/>
    <x v="0"/>
    <x v="5"/>
    <x v="0"/>
    <x v="0"/>
    <n v="12.13"/>
  </r>
  <r>
    <x v="11"/>
    <n v="1908"/>
    <x v="0"/>
    <x v="5"/>
    <x v="0"/>
    <x v="0"/>
    <n v="318.83999999999997"/>
  </r>
  <r>
    <x v="11"/>
    <n v="1908"/>
    <x v="0"/>
    <x v="5"/>
    <x v="0"/>
    <x v="0"/>
    <n v="313.95"/>
  </r>
  <r>
    <x v="11"/>
    <n v="1908"/>
    <x v="0"/>
    <x v="5"/>
    <x v="0"/>
    <x v="0"/>
    <n v="306.47000000000003"/>
  </r>
  <r>
    <x v="11"/>
    <n v="1908"/>
    <x v="0"/>
    <x v="5"/>
    <x v="0"/>
    <x v="0"/>
    <n v="11.09"/>
  </r>
  <r>
    <x v="11"/>
    <n v="1908"/>
    <x v="0"/>
    <x v="5"/>
    <x v="0"/>
    <x v="0"/>
    <n v="3.95"/>
  </r>
  <r>
    <x v="11"/>
    <n v="1908"/>
    <x v="0"/>
    <x v="5"/>
    <x v="0"/>
    <x v="0"/>
    <n v="329.48"/>
  </r>
  <r>
    <x v="11"/>
    <n v="1908"/>
    <x v="0"/>
    <x v="5"/>
    <x v="0"/>
    <x v="0"/>
    <n v="272.60000000000002"/>
  </r>
  <r>
    <x v="11"/>
    <n v="1908"/>
    <x v="0"/>
    <x v="5"/>
    <x v="0"/>
    <x v="0"/>
    <n v="19.62"/>
  </r>
  <r>
    <x v="11"/>
    <n v="1908"/>
    <x v="0"/>
    <x v="5"/>
    <x v="0"/>
    <x v="0"/>
    <n v="7.4"/>
  </r>
  <r>
    <x v="11"/>
    <n v="1908"/>
    <x v="0"/>
    <x v="5"/>
    <x v="0"/>
    <x v="0"/>
    <n v="1.74"/>
  </r>
  <r>
    <x v="11"/>
    <n v="1908"/>
    <x v="0"/>
    <x v="5"/>
    <x v="0"/>
    <x v="0"/>
    <n v="94.2"/>
  </r>
  <r>
    <x v="11"/>
    <n v="1908"/>
    <x v="0"/>
    <x v="5"/>
    <x v="0"/>
    <x v="0"/>
    <n v="7.32"/>
  </r>
  <r>
    <x v="11"/>
    <n v="1908"/>
    <x v="0"/>
    <x v="5"/>
    <x v="0"/>
    <x v="0"/>
    <n v="296.52"/>
  </r>
  <r>
    <x v="11"/>
    <n v="1908"/>
    <x v="0"/>
    <x v="5"/>
    <x v="0"/>
    <x v="0"/>
    <n v="3.9"/>
  </r>
  <r>
    <x v="11"/>
    <n v="1908"/>
    <x v="0"/>
    <x v="5"/>
    <x v="0"/>
    <x v="0"/>
    <n v="299.16000000000003"/>
  </r>
  <r>
    <x v="11"/>
    <n v="1908"/>
    <x v="0"/>
    <x v="5"/>
    <x v="0"/>
    <x v="0"/>
    <n v="282.41000000000003"/>
  </r>
  <r>
    <x v="11"/>
    <n v="1908"/>
    <x v="0"/>
    <x v="5"/>
    <x v="0"/>
    <x v="0"/>
    <n v="312.18"/>
  </r>
  <r>
    <x v="11"/>
    <n v="1908"/>
    <x v="0"/>
    <x v="5"/>
    <x v="0"/>
    <x v="0"/>
    <n v="270.64"/>
  </r>
  <r>
    <x v="11"/>
    <n v="1908"/>
    <x v="0"/>
    <x v="5"/>
    <x v="0"/>
    <x v="0"/>
    <n v="7.02"/>
  </r>
  <r>
    <x v="11"/>
    <n v="1908"/>
    <x v="0"/>
    <x v="5"/>
    <x v="0"/>
    <x v="0"/>
    <n v="291.5"/>
  </r>
  <r>
    <x v="11"/>
    <n v="1908"/>
    <x v="0"/>
    <x v="5"/>
    <x v="0"/>
    <x v="0"/>
    <n v="7.75"/>
  </r>
  <r>
    <x v="11"/>
    <n v="1908"/>
    <x v="1"/>
    <x v="5"/>
    <x v="0"/>
    <x v="0"/>
    <n v="55.07"/>
  </r>
  <r>
    <x v="11"/>
    <n v="1908"/>
    <x v="1"/>
    <x v="5"/>
    <x v="0"/>
    <x v="0"/>
    <n v="246.98"/>
  </r>
  <r>
    <x v="11"/>
    <n v="1908"/>
    <x v="1"/>
    <x v="5"/>
    <x v="0"/>
    <x v="0"/>
    <n v="492"/>
  </r>
  <r>
    <x v="11"/>
    <n v="1908"/>
    <x v="1"/>
    <x v="5"/>
    <x v="0"/>
    <x v="0"/>
    <n v="340.44"/>
  </r>
  <r>
    <x v="11"/>
    <n v="1908"/>
    <x v="1"/>
    <x v="5"/>
    <x v="0"/>
    <x v="0"/>
    <n v="23.55"/>
  </r>
  <r>
    <x v="11"/>
    <n v="1908"/>
    <x v="1"/>
    <x v="5"/>
    <x v="0"/>
    <x v="0"/>
    <n v="23.55"/>
  </r>
  <r>
    <x v="11"/>
    <n v="1908"/>
    <x v="1"/>
    <x v="5"/>
    <x v="0"/>
    <x v="0"/>
    <n v="44.91"/>
  </r>
  <r>
    <x v="11"/>
    <n v="1908"/>
    <x v="1"/>
    <x v="5"/>
    <x v="0"/>
    <x v="0"/>
    <n v="54.15"/>
  </r>
  <r>
    <x v="11"/>
    <n v="1908"/>
    <x v="1"/>
    <x v="5"/>
    <x v="0"/>
    <x v="0"/>
    <n v="66.260000000000005"/>
  </r>
  <r>
    <x v="11"/>
    <n v="1908"/>
    <x v="1"/>
    <x v="5"/>
    <x v="0"/>
    <x v="0"/>
    <n v="23.55"/>
  </r>
  <r>
    <x v="11"/>
    <n v="1908"/>
    <x v="1"/>
    <x v="5"/>
    <x v="0"/>
    <x v="0"/>
    <n v="92.35"/>
  </r>
  <r>
    <x v="11"/>
    <n v="1908"/>
    <x v="1"/>
    <x v="5"/>
    <x v="0"/>
    <x v="0"/>
    <n v="53.65"/>
  </r>
  <r>
    <x v="11"/>
    <n v="1908"/>
    <x v="1"/>
    <x v="5"/>
    <x v="0"/>
    <x v="0"/>
    <n v="123.94"/>
  </r>
  <r>
    <x v="11"/>
    <n v="1908"/>
    <x v="1"/>
    <x v="5"/>
    <x v="0"/>
    <x v="0"/>
    <n v="264.39999999999998"/>
  </r>
  <r>
    <x v="11"/>
    <n v="1908"/>
    <x v="1"/>
    <x v="5"/>
    <x v="0"/>
    <x v="0"/>
    <n v="230.73"/>
  </r>
  <r>
    <x v="11"/>
    <n v="1908"/>
    <x v="1"/>
    <x v="5"/>
    <x v="0"/>
    <x v="0"/>
    <n v="15.41"/>
  </r>
  <r>
    <x v="11"/>
    <n v="1908"/>
    <x v="1"/>
    <x v="5"/>
    <x v="0"/>
    <x v="0"/>
    <n v="148.04"/>
  </r>
  <r>
    <x v="11"/>
    <n v="1908"/>
    <x v="1"/>
    <x v="5"/>
    <x v="0"/>
    <x v="0"/>
    <n v="155.68"/>
  </r>
  <r>
    <x v="11"/>
    <n v="1908"/>
    <x v="1"/>
    <x v="5"/>
    <x v="0"/>
    <x v="0"/>
    <n v="23.55"/>
  </r>
  <r>
    <x v="11"/>
    <n v="1908"/>
    <x v="1"/>
    <x v="5"/>
    <x v="0"/>
    <x v="0"/>
    <n v="23.55"/>
  </r>
  <r>
    <x v="11"/>
    <n v="1908"/>
    <x v="1"/>
    <x v="5"/>
    <x v="0"/>
    <x v="0"/>
    <n v="148.04"/>
  </r>
  <r>
    <x v="11"/>
    <n v="1908"/>
    <x v="1"/>
    <x v="5"/>
    <x v="0"/>
    <x v="0"/>
    <n v="78"/>
  </r>
  <r>
    <x v="11"/>
    <n v="1908"/>
    <x v="1"/>
    <x v="5"/>
    <x v="0"/>
    <x v="0"/>
    <n v="242.96"/>
  </r>
  <r>
    <x v="11"/>
    <n v="1908"/>
    <x v="1"/>
    <x v="5"/>
    <x v="0"/>
    <x v="0"/>
    <n v="23.55"/>
  </r>
  <r>
    <x v="11"/>
    <n v="1908"/>
    <x v="1"/>
    <x v="5"/>
    <x v="0"/>
    <x v="0"/>
    <n v="23.55"/>
  </r>
  <r>
    <x v="11"/>
    <n v="1908"/>
    <x v="1"/>
    <x v="5"/>
    <x v="0"/>
    <x v="0"/>
    <n v="244.43"/>
  </r>
  <r>
    <x v="11"/>
    <n v="1908"/>
    <x v="1"/>
    <x v="5"/>
    <x v="0"/>
    <x v="0"/>
    <n v="44.23"/>
  </r>
  <r>
    <x v="11"/>
    <n v="1908"/>
    <x v="1"/>
    <x v="5"/>
    <x v="0"/>
    <x v="0"/>
    <n v="256.76"/>
  </r>
  <r>
    <x v="11"/>
    <n v="1908"/>
    <x v="1"/>
    <x v="5"/>
    <x v="0"/>
    <x v="0"/>
    <n v="49.06"/>
  </r>
  <r>
    <x v="11"/>
    <n v="1908"/>
    <x v="1"/>
    <x v="5"/>
    <x v="0"/>
    <x v="0"/>
    <n v="34.04"/>
  </r>
  <r>
    <x v="11"/>
    <n v="1908"/>
    <x v="1"/>
    <x v="5"/>
    <x v="0"/>
    <x v="0"/>
    <n v="39.090000000000003"/>
  </r>
  <r>
    <x v="11"/>
    <n v="1908"/>
    <x v="1"/>
    <x v="5"/>
    <x v="0"/>
    <x v="0"/>
    <n v="266.91000000000003"/>
  </r>
  <r>
    <x v="11"/>
    <n v="1908"/>
    <x v="1"/>
    <x v="5"/>
    <x v="0"/>
    <x v="0"/>
    <n v="23.56"/>
  </r>
  <r>
    <x v="11"/>
    <n v="1908"/>
    <x v="1"/>
    <x v="5"/>
    <x v="0"/>
    <x v="0"/>
    <n v="23.55"/>
  </r>
  <r>
    <x v="11"/>
    <n v="1908"/>
    <x v="1"/>
    <x v="5"/>
    <x v="0"/>
    <x v="0"/>
    <n v="47.72"/>
  </r>
  <r>
    <x v="11"/>
    <n v="1908"/>
    <x v="1"/>
    <x v="5"/>
    <x v="0"/>
    <x v="0"/>
    <n v="23.55"/>
  </r>
  <r>
    <x v="11"/>
    <n v="1908"/>
    <x v="1"/>
    <x v="5"/>
    <x v="0"/>
    <x v="0"/>
    <n v="23.55"/>
  </r>
  <r>
    <x v="11"/>
    <n v="1908"/>
    <x v="1"/>
    <x v="5"/>
    <x v="0"/>
    <x v="0"/>
    <n v="23.55"/>
  </r>
  <r>
    <x v="0"/>
    <n v="1908"/>
    <x v="2"/>
    <x v="5"/>
    <x v="2"/>
    <x v="0"/>
    <n v="1311.3"/>
  </r>
  <r>
    <x v="0"/>
    <n v="1908"/>
    <x v="3"/>
    <x v="5"/>
    <x v="2"/>
    <x v="1"/>
    <n v="1.77"/>
  </r>
  <r>
    <x v="0"/>
    <n v="1908"/>
    <x v="3"/>
    <x v="5"/>
    <x v="2"/>
    <x v="0"/>
    <n v="4246.09"/>
  </r>
  <r>
    <x v="1"/>
    <n v="1908"/>
    <x v="2"/>
    <x v="5"/>
    <x v="2"/>
    <x v="0"/>
    <n v="1458.0799999999997"/>
  </r>
  <r>
    <x v="1"/>
    <n v="1908"/>
    <x v="3"/>
    <x v="5"/>
    <x v="2"/>
    <x v="0"/>
    <n v="3677.2400000000016"/>
  </r>
  <r>
    <x v="2"/>
    <n v="1908"/>
    <x v="2"/>
    <x v="5"/>
    <x v="2"/>
    <x v="0"/>
    <n v="1413.6199999999997"/>
  </r>
  <r>
    <x v="2"/>
    <n v="1908"/>
    <x v="3"/>
    <x v="5"/>
    <x v="2"/>
    <x v="0"/>
    <n v="3440.9500000000003"/>
  </r>
  <r>
    <x v="3"/>
    <n v="1908"/>
    <x v="2"/>
    <x v="5"/>
    <x v="2"/>
    <x v="0"/>
    <n v="595.69000000000017"/>
  </r>
  <r>
    <x v="3"/>
    <n v="1908"/>
    <x v="3"/>
    <x v="5"/>
    <x v="2"/>
    <x v="0"/>
    <n v="10188.529999999999"/>
  </r>
  <r>
    <x v="4"/>
    <n v="1908"/>
    <x v="2"/>
    <x v="5"/>
    <x v="2"/>
    <x v="0"/>
    <n v="41.81"/>
  </r>
  <r>
    <x v="4"/>
    <n v="1908"/>
    <x v="3"/>
    <x v="5"/>
    <x v="2"/>
    <x v="0"/>
    <n v="1379.72"/>
  </r>
  <r>
    <x v="5"/>
    <n v="1908"/>
    <x v="2"/>
    <x v="5"/>
    <x v="2"/>
    <x v="0"/>
    <n v="180.6"/>
  </r>
  <r>
    <x v="5"/>
    <n v="1908"/>
    <x v="3"/>
    <x v="5"/>
    <x v="2"/>
    <x v="1"/>
    <n v="40.44"/>
  </r>
  <r>
    <x v="5"/>
    <n v="1908"/>
    <x v="3"/>
    <x v="5"/>
    <x v="2"/>
    <x v="0"/>
    <n v="1820.5"/>
  </r>
  <r>
    <x v="6"/>
    <n v="1908"/>
    <x v="2"/>
    <x v="5"/>
    <x v="2"/>
    <x v="0"/>
    <n v="250.51000000000002"/>
  </r>
  <r>
    <x v="6"/>
    <n v="1908"/>
    <x v="3"/>
    <x v="5"/>
    <x v="2"/>
    <x v="1"/>
    <n v="13.04"/>
  </r>
  <r>
    <x v="6"/>
    <n v="1908"/>
    <x v="3"/>
    <x v="5"/>
    <x v="2"/>
    <x v="0"/>
    <n v="1613.6200000000001"/>
  </r>
  <r>
    <x v="8"/>
    <n v="1908"/>
    <x v="2"/>
    <x v="5"/>
    <x v="2"/>
    <x v="1"/>
    <n v="7.74"/>
  </r>
  <r>
    <x v="8"/>
    <n v="1908"/>
    <x v="2"/>
    <x v="5"/>
    <x v="2"/>
    <x v="0"/>
    <n v="5085.3599999999997"/>
  </r>
  <r>
    <x v="8"/>
    <n v="1908"/>
    <x v="3"/>
    <x v="5"/>
    <x v="2"/>
    <x v="1"/>
    <n v="30.97"/>
  </r>
  <r>
    <x v="8"/>
    <n v="1908"/>
    <x v="3"/>
    <x v="5"/>
    <x v="2"/>
    <x v="0"/>
    <n v="2351.39"/>
  </r>
  <r>
    <x v="7"/>
    <n v="1908"/>
    <x v="2"/>
    <x v="5"/>
    <x v="2"/>
    <x v="0"/>
    <n v="1466.85"/>
  </r>
  <r>
    <x v="7"/>
    <n v="1908"/>
    <x v="3"/>
    <x v="5"/>
    <x v="2"/>
    <x v="0"/>
    <n v="5369.1899999999978"/>
  </r>
  <r>
    <x v="9"/>
    <n v="1908"/>
    <x v="2"/>
    <x v="5"/>
    <x v="2"/>
    <x v="0"/>
    <n v="576.13000000000011"/>
  </r>
  <r>
    <x v="9"/>
    <n v="1908"/>
    <x v="3"/>
    <x v="5"/>
    <x v="2"/>
    <x v="0"/>
    <n v="3839.6400000000003"/>
  </r>
  <r>
    <x v="11"/>
    <n v="1908"/>
    <x v="2"/>
    <x v="5"/>
    <x v="2"/>
    <x v="1"/>
    <n v="11.78"/>
  </r>
  <r>
    <x v="11"/>
    <n v="1908"/>
    <x v="2"/>
    <x v="5"/>
    <x v="2"/>
    <x v="0"/>
    <n v="2403.23"/>
  </r>
  <r>
    <x v="11"/>
    <n v="1908"/>
    <x v="3"/>
    <x v="5"/>
    <x v="2"/>
    <x v="1"/>
    <n v="1.1399999999999999"/>
  </r>
  <r>
    <x v="11"/>
    <n v="1908"/>
    <x v="3"/>
    <x v="5"/>
    <x v="2"/>
    <x v="0"/>
    <n v="3564.970000000003"/>
  </r>
  <r>
    <x v="10"/>
    <n v="1908"/>
    <x v="2"/>
    <x v="5"/>
    <x v="2"/>
    <x v="0"/>
    <n v="873.36"/>
  </r>
  <r>
    <x v="10"/>
    <n v="1908"/>
    <x v="3"/>
    <x v="5"/>
    <x v="2"/>
    <x v="1"/>
    <n v="48.36"/>
  </r>
  <r>
    <x v="10"/>
    <n v="1908"/>
    <x v="3"/>
    <x v="5"/>
    <x v="2"/>
    <x v="0"/>
    <n v="2442.0199999999995"/>
  </r>
  <r>
    <x v="0"/>
    <n v="1908"/>
    <x v="0"/>
    <x v="5"/>
    <x v="1"/>
    <x v="0"/>
    <n v="711.72"/>
  </r>
  <r>
    <x v="0"/>
    <n v="1908"/>
    <x v="1"/>
    <x v="5"/>
    <x v="1"/>
    <x v="0"/>
    <n v="1830.33"/>
  </r>
  <r>
    <x v="1"/>
    <n v="1908"/>
    <x v="0"/>
    <x v="5"/>
    <x v="1"/>
    <x v="0"/>
    <n v="-461.1"/>
  </r>
  <r>
    <x v="1"/>
    <n v="1908"/>
    <x v="1"/>
    <x v="5"/>
    <x v="1"/>
    <x v="0"/>
    <n v="1783.3899999999994"/>
  </r>
  <r>
    <x v="2"/>
    <n v="1908"/>
    <x v="0"/>
    <x v="5"/>
    <x v="1"/>
    <x v="0"/>
    <n v="804.97000000000014"/>
  </r>
  <r>
    <x v="2"/>
    <n v="1908"/>
    <x v="1"/>
    <x v="5"/>
    <x v="1"/>
    <x v="0"/>
    <n v="547.54"/>
  </r>
  <r>
    <x v="3"/>
    <n v="1908"/>
    <x v="0"/>
    <x v="5"/>
    <x v="1"/>
    <x v="0"/>
    <n v="800.89999999999986"/>
  </r>
  <r>
    <x v="3"/>
    <n v="1908"/>
    <x v="1"/>
    <x v="5"/>
    <x v="1"/>
    <x v="0"/>
    <n v="4867.3500000000004"/>
  </r>
  <r>
    <x v="4"/>
    <n v="1908"/>
    <x v="0"/>
    <x v="5"/>
    <x v="1"/>
    <x v="0"/>
    <n v="0"/>
  </r>
  <r>
    <x v="4"/>
    <n v="1908"/>
    <x v="1"/>
    <x v="5"/>
    <x v="1"/>
    <x v="0"/>
    <n v="1289.7299999999998"/>
  </r>
  <r>
    <x v="5"/>
    <n v="1908"/>
    <x v="0"/>
    <x v="5"/>
    <x v="1"/>
    <x v="0"/>
    <n v="167.23999999999998"/>
  </r>
  <r>
    <x v="5"/>
    <n v="1908"/>
    <x v="1"/>
    <x v="5"/>
    <x v="1"/>
    <x v="0"/>
    <n v="1076.95"/>
  </r>
  <r>
    <x v="6"/>
    <n v="1908"/>
    <x v="0"/>
    <x v="5"/>
    <x v="1"/>
    <x v="0"/>
    <n v="115.93999999999998"/>
  </r>
  <r>
    <x v="6"/>
    <n v="1908"/>
    <x v="1"/>
    <x v="5"/>
    <x v="1"/>
    <x v="1"/>
    <n v="11.78"/>
  </r>
  <r>
    <x v="6"/>
    <n v="1908"/>
    <x v="1"/>
    <x v="5"/>
    <x v="1"/>
    <x v="0"/>
    <n v="790.94"/>
  </r>
  <r>
    <x v="7"/>
    <n v="1908"/>
    <x v="0"/>
    <x v="5"/>
    <x v="1"/>
    <x v="0"/>
    <n v="836.29999999999984"/>
  </r>
  <r>
    <x v="7"/>
    <n v="1908"/>
    <x v="1"/>
    <x v="5"/>
    <x v="1"/>
    <x v="0"/>
    <n v="3340.3399999999997"/>
  </r>
  <r>
    <x v="8"/>
    <n v="1908"/>
    <x v="0"/>
    <x v="5"/>
    <x v="1"/>
    <x v="0"/>
    <n v="2626.3500000000004"/>
  </r>
  <r>
    <x v="8"/>
    <n v="1908"/>
    <x v="1"/>
    <x v="5"/>
    <x v="1"/>
    <x v="1"/>
    <n v="39.08"/>
  </r>
  <r>
    <x v="8"/>
    <n v="1908"/>
    <x v="1"/>
    <x v="5"/>
    <x v="1"/>
    <x v="0"/>
    <n v="1176.7300000000002"/>
  </r>
  <r>
    <x v="9"/>
    <n v="1908"/>
    <x v="0"/>
    <x v="5"/>
    <x v="1"/>
    <x v="0"/>
    <n v="215.48999999999998"/>
  </r>
  <r>
    <x v="9"/>
    <n v="1908"/>
    <x v="1"/>
    <x v="5"/>
    <x v="1"/>
    <x v="0"/>
    <n v="2274.9299999999998"/>
  </r>
  <r>
    <x v="10"/>
    <n v="1908"/>
    <x v="0"/>
    <x v="5"/>
    <x v="1"/>
    <x v="0"/>
    <n v="724.07999999999993"/>
  </r>
  <r>
    <x v="10"/>
    <n v="1908"/>
    <x v="1"/>
    <x v="5"/>
    <x v="1"/>
    <x v="1"/>
    <n v="35.340000000000003"/>
  </r>
  <r>
    <x v="10"/>
    <n v="1908"/>
    <x v="1"/>
    <x v="5"/>
    <x v="1"/>
    <x v="0"/>
    <n v="1425.21"/>
  </r>
  <r>
    <x v="11"/>
    <n v="1908"/>
    <x v="0"/>
    <x v="5"/>
    <x v="1"/>
    <x v="1"/>
    <n v="19.43"/>
  </r>
  <r>
    <x v="11"/>
    <n v="1908"/>
    <x v="0"/>
    <x v="5"/>
    <x v="1"/>
    <x v="0"/>
    <n v="1043.5400000000002"/>
  </r>
  <r>
    <x v="11"/>
    <n v="1908"/>
    <x v="1"/>
    <x v="5"/>
    <x v="1"/>
    <x v="1"/>
    <n v="27.16"/>
  </r>
  <r>
    <x v="11"/>
    <n v="1908"/>
    <x v="1"/>
    <x v="5"/>
    <x v="1"/>
    <x v="0"/>
    <n v="906.93999999999983"/>
  </r>
  <r>
    <x v="0"/>
    <n v="1910"/>
    <x v="2"/>
    <x v="1"/>
    <x v="2"/>
    <x v="4"/>
    <n v="186.91"/>
  </r>
  <r>
    <x v="0"/>
    <n v="1910"/>
    <x v="2"/>
    <x v="1"/>
    <x v="2"/>
    <x v="3"/>
    <n v="2.37"/>
  </r>
  <r>
    <x v="0"/>
    <n v="1910"/>
    <x v="2"/>
    <x v="1"/>
    <x v="2"/>
    <x v="2"/>
    <n v="888.17000000000007"/>
  </r>
  <r>
    <x v="0"/>
    <n v="1910"/>
    <x v="2"/>
    <x v="1"/>
    <x v="2"/>
    <x v="0"/>
    <n v="5580.920000000001"/>
  </r>
  <r>
    <x v="0"/>
    <n v="1910"/>
    <x v="3"/>
    <x v="1"/>
    <x v="2"/>
    <x v="1"/>
    <n v="187.84"/>
  </r>
  <r>
    <x v="0"/>
    <n v="1910"/>
    <x v="3"/>
    <x v="1"/>
    <x v="2"/>
    <x v="4"/>
    <n v="1032.2199999999998"/>
  </r>
  <r>
    <x v="0"/>
    <n v="1910"/>
    <x v="3"/>
    <x v="1"/>
    <x v="2"/>
    <x v="5"/>
    <n v="2.88"/>
  </r>
  <r>
    <x v="0"/>
    <n v="1910"/>
    <x v="3"/>
    <x v="1"/>
    <x v="2"/>
    <x v="3"/>
    <n v="1322.8"/>
  </r>
  <r>
    <x v="0"/>
    <n v="1910"/>
    <x v="3"/>
    <x v="1"/>
    <x v="2"/>
    <x v="6"/>
    <n v="54.21"/>
  </r>
  <r>
    <x v="0"/>
    <n v="1910"/>
    <x v="3"/>
    <x v="1"/>
    <x v="2"/>
    <x v="2"/>
    <n v="1357.3600000000001"/>
  </r>
  <r>
    <x v="0"/>
    <n v="1910"/>
    <x v="3"/>
    <x v="1"/>
    <x v="2"/>
    <x v="0"/>
    <n v="17014.269999999997"/>
  </r>
  <r>
    <x v="1"/>
    <n v="1910"/>
    <x v="2"/>
    <x v="1"/>
    <x v="2"/>
    <x v="1"/>
    <n v="80.62"/>
  </r>
  <r>
    <x v="1"/>
    <n v="1910"/>
    <x v="2"/>
    <x v="1"/>
    <x v="2"/>
    <x v="4"/>
    <n v="417.84999999999997"/>
  </r>
  <r>
    <x v="1"/>
    <n v="1910"/>
    <x v="2"/>
    <x v="1"/>
    <x v="2"/>
    <x v="5"/>
    <n v="159.01999999999998"/>
  </r>
  <r>
    <x v="1"/>
    <n v="1910"/>
    <x v="2"/>
    <x v="1"/>
    <x v="2"/>
    <x v="3"/>
    <n v="172.92"/>
  </r>
  <r>
    <x v="1"/>
    <n v="1910"/>
    <x v="2"/>
    <x v="1"/>
    <x v="2"/>
    <x v="2"/>
    <n v="686.6700000000003"/>
  </r>
  <r>
    <x v="1"/>
    <n v="1910"/>
    <x v="2"/>
    <x v="1"/>
    <x v="2"/>
    <x v="0"/>
    <n v="6020.71"/>
  </r>
  <r>
    <x v="1"/>
    <n v="1910"/>
    <x v="3"/>
    <x v="1"/>
    <x v="2"/>
    <x v="1"/>
    <n v="833.11000000000024"/>
  </r>
  <r>
    <x v="1"/>
    <n v="1910"/>
    <x v="3"/>
    <x v="1"/>
    <x v="2"/>
    <x v="4"/>
    <n v="2895.61"/>
  </r>
  <r>
    <x v="1"/>
    <n v="1910"/>
    <x v="3"/>
    <x v="1"/>
    <x v="2"/>
    <x v="5"/>
    <n v="976.45999999999992"/>
  </r>
  <r>
    <x v="1"/>
    <n v="1910"/>
    <x v="3"/>
    <x v="1"/>
    <x v="2"/>
    <x v="3"/>
    <n v="225.76999999999998"/>
  </r>
  <r>
    <x v="1"/>
    <n v="1910"/>
    <x v="3"/>
    <x v="1"/>
    <x v="2"/>
    <x v="2"/>
    <n v="1578.8099999999993"/>
  </r>
  <r>
    <x v="1"/>
    <n v="1910"/>
    <x v="3"/>
    <x v="1"/>
    <x v="2"/>
    <x v="0"/>
    <n v="19903.629999999986"/>
  </r>
  <r>
    <x v="2"/>
    <n v="1910"/>
    <x v="2"/>
    <x v="1"/>
    <x v="2"/>
    <x v="5"/>
    <n v="2.68"/>
  </r>
  <r>
    <x v="2"/>
    <n v="1910"/>
    <x v="2"/>
    <x v="1"/>
    <x v="2"/>
    <x v="3"/>
    <n v="24.110000000000003"/>
  </r>
  <r>
    <x v="2"/>
    <n v="1910"/>
    <x v="2"/>
    <x v="1"/>
    <x v="2"/>
    <x v="6"/>
    <n v="900.24"/>
  </r>
  <r>
    <x v="2"/>
    <n v="1910"/>
    <x v="2"/>
    <x v="1"/>
    <x v="2"/>
    <x v="2"/>
    <n v="178.26000000000002"/>
  </r>
  <r>
    <x v="2"/>
    <n v="1910"/>
    <x v="2"/>
    <x v="1"/>
    <x v="2"/>
    <x v="0"/>
    <n v="4179.1999999999989"/>
  </r>
  <r>
    <x v="2"/>
    <n v="1910"/>
    <x v="3"/>
    <x v="1"/>
    <x v="2"/>
    <x v="1"/>
    <n v="10.44"/>
  </r>
  <r>
    <x v="2"/>
    <n v="1910"/>
    <x v="3"/>
    <x v="1"/>
    <x v="2"/>
    <x v="4"/>
    <n v="422.21999999999997"/>
  </r>
  <r>
    <x v="2"/>
    <n v="1910"/>
    <x v="3"/>
    <x v="1"/>
    <x v="2"/>
    <x v="5"/>
    <n v="417.43"/>
  </r>
  <r>
    <x v="2"/>
    <n v="1910"/>
    <x v="3"/>
    <x v="1"/>
    <x v="2"/>
    <x v="3"/>
    <n v="500.20000000000005"/>
  </r>
  <r>
    <x v="2"/>
    <n v="1910"/>
    <x v="3"/>
    <x v="1"/>
    <x v="2"/>
    <x v="6"/>
    <n v="293.13"/>
  </r>
  <r>
    <x v="2"/>
    <n v="1910"/>
    <x v="3"/>
    <x v="1"/>
    <x v="2"/>
    <x v="2"/>
    <n v="1114.8"/>
  </r>
  <r>
    <x v="2"/>
    <n v="1910"/>
    <x v="3"/>
    <x v="1"/>
    <x v="2"/>
    <x v="0"/>
    <n v="19056.839999999986"/>
  </r>
  <r>
    <x v="3"/>
    <n v="1910"/>
    <x v="2"/>
    <x v="1"/>
    <x v="2"/>
    <x v="4"/>
    <n v="366.67"/>
  </r>
  <r>
    <x v="3"/>
    <n v="1910"/>
    <x v="2"/>
    <x v="1"/>
    <x v="2"/>
    <x v="3"/>
    <n v="8.620000000000001"/>
  </r>
  <r>
    <x v="3"/>
    <n v="1910"/>
    <x v="2"/>
    <x v="1"/>
    <x v="2"/>
    <x v="2"/>
    <n v="1331.7"/>
  </r>
  <r>
    <x v="3"/>
    <n v="1910"/>
    <x v="2"/>
    <x v="1"/>
    <x v="2"/>
    <x v="0"/>
    <n v="5613.6900000000005"/>
  </r>
  <r>
    <x v="3"/>
    <n v="1910"/>
    <x v="3"/>
    <x v="1"/>
    <x v="2"/>
    <x v="4"/>
    <n v="3228.4100000000003"/>
  </r>
  <r>
    <x v="3"/>
    <n v="1910"/>
    <x v="3"/>
    <x v="1"/>
    <x v="2"/>
    <x v="3"/>
    <n v="13063.009999999997"/>
  </r>
  <r>
    <x v="3"/>
    <n v="1910"/>
    <x v="3"/>
    <x v="1"/>
    <x v="2"/>
    <x v="2"/>
    <n v="939.99000000000012"/>
  </r>
  <r>
    <x v="3"/>
    <n v="1910"/>
    <x v="3"/>
    <x v="1"/>
    <x v="2"/>
    <x v="0"/>
    <n v="59889.740000000056"/>
  </r>
  <r>
    <x v="4"/>
    <n v="1910"/>
    <x v="2"/>
    <x v="1"/>
    <x v="2"/>
    <x v="2"/>
    <n v="46.65"/>
  </r>
  <r>
    <x v="4"/>
    <n v="1910"/>
    <x v="2"/>
    <x v="1"/>
    <x v="2"/>
    <x v="0"/>
    <n v="826.37"/>
  </r>
  <r>
    <x v="4"/>
    <n v="1910"/>
    <x v="3"/>
    <x v="1"/>
    <x v="2"/>
    <x v="4"/>
    <n v="434.93"/>
  </r>
  <r>
    <x v="4"/>
    <n v="1910"/>
    <x v="3"/>
    <x v="1"/>
    <x v="2"/>
    <x v="5"/>
    <n v="97.16"/>
  </r>
  <r>
    <x v="4"/>
    <n v="1910"/>
    <x v="3"/>
    <x v="1"/>
    <x v="2"/>
    <x v="3"/>
    <n v="236.04"/>
  </r>
  <r>
    <x v="4"/>
    <n v="1910"/>
    <x v="3"/>
    <x v="1"/>
    <x v="2"/>
    <x v="2"/>
    <n v="155.97999999999999"/>
  </r>
  <r>
    <x v="4"/>
    <n v="1910"/>
    <x v="3"/>
    <x v="1"/>
    <x v="2"/>
    <x v="0"/>
    <n v="4914.5300000000007"/>
  </r>
  <r>
    <x v="5"/>
    <n v="1910"/>
    <x v="2"/>
    <x v="1"/>
    <x v="2"/>
    <x v="4"/>
    <n v="94.31"/>
  </r>
  <r>
    <x v="5"/>
    <n v="1910"/>
    <x v="2"/>
    <x v="1"/>
    <x v="2"/>
    <x v="2"/>
    <n v="190.93"/>
  </r>
  <r>
    <x v="5"/>
    <n v="1910"/>
    <x v="2"/>
    <x v="1"/>
    <x v="2"/>
    <x v="0"/>
    <n v="1953.57"/>
  </r>
  <r>
    <x v="5"/>
    <n v="1910"/>
    <x v="3"/>
    <x v="1"/>
    <x v="2"/>
    <x v="1"/>
    <n v="282.43999999999994"/>
  </r>
  <r>
    <x v="5"/>
    <n v="1910"/>
    <x v="3"/>
    <x v="1"/>
    <x v="2"/>
    <x v="4"/>
    <n v="1505.3900000000003"/>
  </r>
  <r>
    <x v="5"/>
    <n v="1910"/>
    <x v="3"/>
    <x v="1"/>
    <x v="2"/>
    <x v="3"/>
    <n v="186.78000000000003"/>
  </r>
  <r>
    <x v="5"/>
    <n v="1910"/>
    <x v="3"/>
    <x v="1"/>
    <x v="2"/>
    <x v="6"/>
    <n v="220.11"/>
  </r>
  <r>
    <x v="5"/>
    <n v="1910"/>
    <x v="3"/>
    <x v="1"/>
    <x v="2"/>
    <x v="2"/>
    <n v="715.23000000000013"/>
  </r>
  <r>
    <x v="5"/>
    <n v="1910"/>
    <x v="3"/>
    <x v="1"/>
    <x v="2"/>
    <x v="0"/>
    <n v="9197.6100000000024"/>
  </r>
  <r>
    <x v="6"/>
    <n v="1910"/>
    <x v="2"/>
    <x v="1"/>
    <x v="2"/>
    <x v="3"/>
    <n v="93"/>
  </r>
  <r>
    <x v="6"/>
    <n v="1910"/>
    <x v="2"/>
    <x v="1"/>
    <x v="2"/>
    <x v="6"/>
    <n v="409.93"/>
  </r>
  <r>
    <x v="6"/>
    <n v="1910"/>
    <x v="2"/>
    <x v="1"/>
    <x v="2"/>
    <x v="2"/>
    <n v="115.27000000000001"/>
  </r>
  <r>
    <x v="6"/>
    <n v="1910"/>
    <x v="2"/>
    <x v="1"/>
    <x v="2"/>
    <x v="0"/>
    <n v="1862.7499999999995"/>
  </r>
  <r>
    <x v="6"/>
    <n v="1910"/>
    <x v="3"/>
    <x v="1"/>
    <x v="2"/>
    <x v="1"/>
    <n v="429.21999999999997"/>
  </r>
  <r>
    <x v="6"/>
    <n v="1910"/>
    <x v="3"/>
    <x v="1"/>
    <x v="2"/>
    <x v="4"/>
    <n v="264.94"/>
  </r>
  <r>
    <x v="6"/>
    <n v="1910"/>
    <x v="3"/>
    <x v="1"/>
    <x v="2"/>
    <x v="3"/>
    <n v="171.78"/>
  </r>
  <r>
    <x v="6"/>
    <n v="1910"/>
    <x v="3"/>
    <x v="1"/>
    <x v="2"/>
    <x v="6"/>
    <n v="89.12"/>
  </r>
  <r>
    <x v="6"/>
    <n v="1910"/>
    <x v="3"/>
    <x v="1"/>
    <x v="2"/>
    <x v="2"/>
    <n v="1330.8199999999995"/>
  </r>
  <r>
    <x v="6"/>
    <n v="1910"/>
    <x v="3"/>
    <x v="1"/>
    <x v="2"/>
    <x v="0"/>
    <n v="8743.7000000000007"/>
  </r>
  <r>
    <x v="8"/>
    <n v="1910"/>
    <x v="2"/>
    <x v="1"/>
    <x v="2"/>
    <x v="1"/>
    <n v="27.73"/>
  </r>
  <r>
    <x v="8"/>
    <n v="1910"/>
    <x v="2"/>
    <x v="1"/>
    <x v="2"/>
    <x v="4"/>
    <n v="339.03"/>
  </r>
  <r>
    <x v="8"/>
    <n v="1910"/>
    <x v="2"/>
    <x v="1"/>
    <x v="2"/>
    <x v="5"/>
    <n v="190.79999999999998"/>
  </r>
  <r>
    <x v="8"/>
    <n v="1910"/>
    <x v="2"/>
    <x v="1"/>
    <x v="2"/>
    <x v="3"/>
    <n v="534.73"/>
  </r>
  <r>
    <x v="8"/>
    <n v="1910"/>
    <x v="2"/>
    <x v="1"/>
    <x v="2"/>
    <x v="6"/>
    <n v="442.83"/>
  </r>
  <r>
    <x v="8"/>
    <n v="1910"/>
    <x v="2"/>
    <x v="1"/>
    <x v="2"/>
    <x v="2"/>
    <n v="1461.3100000000004"/>
  </r>
  <r>
    <x v="8"/>
    <n v="1910"/>
    <x v="2"/>
    <x v="1"/>
    <x v="2"/>
    <x v="0"/>
    <n v="15265.559999999998"/>
  </r>
  <r>
    <x v="8"/>
    <n v="1910"/>
    <x v="3"/>
    <x v="1"/>
    <x v="2"/>
    <x v="1"/>
    <n v="576.64"/>
  </r>
  <r>
    <x v="8"/>
    <n v="1910"/>
    <x v="3"/>
    <x v="1"/>
    <x v="2"/>
    <x v="4"/>
    <n v="637.14"/>
  </r>
  <r>
    <x v="8"/>
    <n v="1910"/>
    <x v="3"/>
    <x v="1"/>
    <x v="2"/>
    <x v="5"/>
    <n v="254.20000000000002"/>
  </r>
  <r>
    <x v="8"/>
    <n v="1910"/>
    <x v="3"/>
    <x v="1"/>
    <x v="2"/>
    <x v="3"/>
    <n v="935.56999999999982"/>
  </r>
  <r>
    <x v="8"/>
    <n v="1910"/>
    <x v="3"/>
    <x v="1"/>
    <x v="2"/>
    <x v="6"/>
    <n v="660.68000000000006"/>
  </r>
  <r>
    <x v="8"/>
    <n v="1910"/>
    <x v="3"/>
    <x v="1"/>
    <x v="2"/>
    <x v="2"/>
    <n v="1440.4700000000009"/>
  </r>
  <r>
    <x v="8"/>
    <n v="1910"/>
    <x v="3"/>
    <x v="1"/>
    <x v="2"/>
    <x v="0"/>
    <n v="8127.24"/>
  </r>
  <r>
    <x v="7"/>
    <n v="1910"/>
    <x v="2"/>
    <x v="1"/>
    <x v="2"/>
    <x v="4"/>
    <n v="15.28"/>
  </r>
  <r>
    <x v="7"/>
    <n v="1910"/>
    <x v="2"/>
    <x v="1"/>
    <x v="2"/>
    <x v="3"/>
    <n v="26.49"/>
  </r>
  <r>
    <x v="7"/>
    <n v="1910"/>
    <x v="2"/>
    <x v="1"/>
    <x v="2"/>
    <x v="2"/>
    <n v="53.580000000000005"/>
  </r>
  <r>
    <x v="7"/>
    <n v="1910"/>
    <x v="2"/>
    <x v="1"/>
    <x v="2"/>
    <x v="0"/>
    <n v="4085.6599999999994"/>
  </r>
  <r>
    <x v="7"/>
    <n v="1910"/>
    <x v="3"/>
    <x v="1"/>
    <x v="2"/>
    <x v="4"/>
    <n v="1461.0900000000001"/>
  </r>
  <r>
    <x v="7"/>
    <n v="1910"/>
    <x v="3"/>
    <x v="1"/>
    <x v="2"/>
    <x v="5"/>
    <n v="3.9"/>
  </r>
  <r>
    <x v="7"/>
    <n v="1910"/>
    <x v="3"/>
    <x v="1"/>
    <x v="2"/>
    <x v="3"/>
    <n v="64.56"/>
  </r>
  <r>
    <x v="7"/>
    <n v="1910"/>
    <x v="3"/>
    <x v="1"/>
    <x v="2"/>
    <x v="2"/>
    <n v="249.17999999999998"/>
  </r>
  <r>
    <x v="7"/>
    <n v="1910"/>
    <x v="3"/>
    <x v="1"/>
    <x v="2"/>
    <x v="0"/>
    <n v="17518.310000000001"/>
  </r>
  <r>
    <x v="9"/>
    <n v="1910"/>
    <x v="2"/>
    <x v="1"/>
    <x v="2"/>
    <x v="3"/>
    <n v="0.56999999999999995"/>
  </r>
  <r>
    <x v="9"/>
    <n v="1910"/>
    <x v="2"/>
    <x v="1"/>
    <x v="2"/>
    <x v="6"/>
    <n v="361.06"/>
  </r>
  <r>
    <x v="9"/>
    <n v="1910"/>
    <x v="2"/>
    <x v="1"/>
    <x v="2"/>
    <x v="2"/>
    <n v="36.28"/>
  </r>
  <r>
    <x v="9"/>
    <n v="1910"/>
    <x v="2"/>
    <x v="1"/>
    <x v="2"/>
    <x v="0"/>
    <n v="2360.6900000000005"/>
  </r>
  <r>
    <x v="9"/>
    <n v="1910"/>
    <x v="3"/>
    <x v="1"/>
    <x v="2"/>
    <x v="1"/>
    <n v="96.42"/>
  </r>
  <r>
    <x v="9"/>
    <n v="1910"/>
    <x v="3"/>
    <x v="1"/>
    <x v="2"/>
    <x v="4"/>
    <n v="127.44"/>
  </r>
  <r>
    <x v="9"/>
    <n v="1910"/>
    <x v="3"/>
    <x v="1"/>
    <x v="2"/>
    <x v="3"/>
    <n v="131.85999999999999"/>
  </r>
  <r>
    <x v="9"/>
    <n v="1910"/>
    <x v="3"/>
    <x v="1"/>
    <x v="2"/>
    <x v="2"/>
    <n v="446.40999999999985"/>
  </r>
  <r>
    <x v="9"/>
    <n v="1910"/>
    <x v="3"/>
    <x v="1"/>
    <x v="2"/>
    <x v="0"/>
    <n v="15703.79999999999"/>
  </r>
  <r>
    <x v="11"/>
    <n v="1910"/>
    <x v="2"/>
    <x v="1"/>
    <x v="2"/>
    <x v="1"/>
    <n v="156.16000000000003"/>
  </r>
  <r>
    <x v="11"/>
    <n v="1910"/>
    <x v="2"/>
    <x v="1"/>
    <x v="2"/>
    <x v="5"/>
    <n v="30.23"/>
  </r>
  <r>
    <x v="11"/>
    <n v="1910"/>
    <x v="2"/>
    <x v="1"/>
    <x v="2"/>
    <x v="3"/>
    <n v="177.17999999999998"/>
  </r>
  <r>
    <x v="11"/>
    <n v="1910"/>
    <x v="2"/>
    <x v="1"/>
    <x v="2"/>
    <x v="2"/>
    <n v="559.26"/>
  </r>
  <r>
    <x v="11"/>
    <n v="1910"/>
    <x v="2"/>
    <x v="1"/>
    <x v="2"/>
    <x v="0"/>
    <n v="9573.2999999999956"/>
  </r>
  <r>
    <x v="11"/>
    <n v="1910"/>
    <x v="3"/>
    <x v="1"/>
    <x v="2"/>
    <x v="1"/>
    <n v="532.15"/>
  </r>
  <r>
    <x v="11"/>
    <n v="1910"/>
    <x v="3"/>
    <x v="1"/>
    <x v="2"/>
    <x v="4"/>
    <n v="775.29"/>
  </r>
  <r>
    <x v="11"/>
    <n v="1910"/>
    <x v="3"/>
    <x v="1"/>
    <x v="2"/>
    <x v="5"/>
    <n v="29.009999999999998"/>
  </r>
  <r>
    <x v="11"/>
    <n v="1910"/>
    <x v="3"/>
    <x v="1"/>
    <x v="2"/>
    <x v="3"/>
    <n v="669.84"/>
  </r>
  <r>
    <x v="11"/>
    <n v="1910"/>
    <x v="3"/>
    <x v="1"/>
    <x v="2"/>
    <x v="2"/>
    <n v="552.46"/>
  </r>
  <r>
    <x v="11"/>
    <n v="1910"/>
    <x v="3"/>
    <x v="1"/>
    <x v="2"/>
    <x v="0"/>
    <n v="21081.74"/>
  </r>
  <r>
    <x v="10"/>
    <n v="1910"/>
    <x v="2"/>
    <x v="1"/>
    <x v="2"/>
    <x v="2"/>
    <n v="12.42"/>
  </r>
  <r>
    <x v="10"/>
    <n v="1910"/>
    <x v="2"/>
    <x v="1"/>
    <x v="2"/>
    <x v="0"/>
    <n v="5204.1900000000014"/>
  </r>
  <r>
    <x v="10"/>
    <n v="1910"/>
    <x v="3"/>
    <x v="1"/>
    <x v="2"/>
    <x v="1"/>
    <n v="99.61"/>
  </r>
  <r>
    <x v="10"/>
    <n v="1910"/>
    <x v="3"/>
    <x v="1"/>
    <x v="2"/>
    <x v="3"/>
    <n v="688.74"/>
  </r>
  <r>
    <x v="10"/>
    <n v="1910"/>
    <x v="3"/>
    <x v="1"/>
    <x v="2"/>
    <x v="0"/>
    <n v="16017.380000000003"/>
  </r>
  <r>
    <x v="2"/>
    <n v="1913"/>
    <x v="1"/>
    <x v="6"/>
    <x v="1"/>
    <x v="0"/>
    <n v="5647.35"/>
  </r>
  <r>
    <x v="3"/>
    <n v="1913"/>
    <x v="0"/>
    <x v="6"/>
    <x v="1"/>
    <x v="0"/>
    <n v="-1226.3399999999999"/>
  </r>
  <r>
    <x v="3"/>
    <n v="1913"/>
    <x v="1"/>
    <x v="6"/>
    <x v="1"/>
    <x v="0"/>
    <n v="-16420.2"/>
  </r>
  <r>
    <x v="8"/>
    <n v="1913"/>
    <x v="0"/>
    <x v="6"/>
    <x v="1"/>
    <x v="0"/>
    <n v="1215.28"/>
  </r>
  <r>
    <x v="8"/>
    <n v="1913"/>
    <x v="1"/>
    <x v="6"/>
    <x v="1"/>
    <x v="0"/>
    <n v="0"/>
  </r>
  <r>
    <x v="9"/>
    <n v="1913"/>
    <x v="1"/>
    <x v="6"/>
    <x v="1"/>
    <x v="0"/>
    <n v="-1302.51"/>
  </r>
  <r>
    <x v="0"/>
    <n v="1915"/>
    <x v="2"/>
    <x v="0"/>
    <x v="2"/>
    <x v="4"/>
    <n v="799.25"/>
  </r>
  <r>
    <x v="0"/>
    <n v="1915"/>
    <x v="2"/>
    <x v="0"/>
    <x v="2"/>
    <x v="3"/>
    <n v="10.19"/>
  </r>
  <r>
    <x v="0"/>
    <n v="1915"/>
    <x v="2"/>
    <x v="0"/>
    <x v="2"/>
    <x v="2"/>
    <n v="3797.6499999999996"/>
  </r>
  <r>
    <x v="0"/>
    <n v="1915"/>
    <x v="2"/>
    <x v="0"/>
    <x v="2"/>
    <x v="0"/>
    <n v="23862.729999999996"/>
  </r>
  <r>
    <x v="0"/>
    <n v="1915"/>
    <x v="3"/>
    <x v="0"/>
    <x v="2"/>
    <x v="1"/>
    <n v="803.21"/>
  </r>
  <r>
    <x v="0"/>
    <n v="1915"/>
    <x v="3"/>
    <x v="0"/>
    <x v="2"/>
    <x v="4"/>
    <n v="4414.07"/>
  </r>
  <r>
    <x v="0"/>
    <n v="1915"/>
    <x v="3"/>
    <x v="0"/>
    <x v="2"/>
    <x v="5"/>
    <n v="12.31"/>
  </r>
  <r>
    <x v="0"/>
    <n v="1915"/>
    <x v="3"/>
    <x v="0"/>
    <x v="2"/>
    <x v="3"/>
    <n v="5656.1899999999987"/>
  </r>
  <r>
    <x v="0"/>
    <n v="1915"/>
    <x v="3"/>
    <x v="0"/>
    <x v="2"/>
    <x v="6"/>
    <n v="231.79"/>
  </r>
  <r>
    <x v="0"/>
    <n v="1915"/>
    <x v="3"/>
    <x v="0"/>
    <x v="2"/>
    <x v="2"/>
    <n v="5803.9100000000017"/>
  </r>
  <r>
    <x v="0"/>
    <n v="1915"/>
    <x v="3"/>
    <x v="0"/>
    <x v="2"/>
    <x v="0"/>
    <n v="72750.509999999995"/>
  </r>
  <r>
    <x v="1"/>
    <n v="1915"/>
    <x v="2"/>
    <x v="0"/>
    <x v="2"/>
    <x v="1"/>
    <n v="344.71999999999997"/>
  </r>
  <r>
    <x v="1"/>
    <n v="1915"/>
    <x v="2"/>
    <x v="0"/>
    <x v="2"/>
    <x v="4"/>
    <n v="1787.2"/>
  </r>
  <r>
    <x v="1"/>
    <n v="1915"/>
    <x v="2"/>
    <x v="0"/>
    <x v="2"/>
    <x v="5"/>
    <n v="679.97"/>
  </r>
  <r>
    <x v="1"/>
    <n v="1915"/>
    <x v="2"/>
    <x v="0"/>
    <x v="2"/>
    <x v="3"/>
    <n v="739.42"/>
  </r>
  <r>
    <x v="1"/>
    <n v="1915"/>
    <x v="2"/>
    <x v="0"/>
    <x v="2"/>
    <x v="2"/>
    <n v="2935.7399999999984"/>
  </r>
  <r>
    <x v="1"/>
    <n v="1915"/>
    <x v="2"/>
    <x v="0"/>
    <x v="2"/>
    <x v="0"/>
    <n v="25743.280000000006"/>
  </r>
  <r>
    <x v="1"/>
    <n v="1915"/>
    <x v="3"/>
    <x v="0"/>
    <x v="2"/>
    <x v="1"/>
    <n v="3562.170000000001"/>
  </r>
  <r>
    <x v="1"/>
    <n v="1915"/>
    <x v="3"/>
    <x v="0"/>
    <x v="2"/>
    <x v="4"/>
    <n v="12381.460000000005"/>
  </r>
  <r>
    <x v="1"/>
    <n v="1915"/>
    <x v="3"/>
    <x v="0"/>
    <x v="2"/>
    <x v="5"/>
    <n v="4175.18"/>
  </r>
  <r>
    <x v="1"/>
    <n v="1915"/>
    <x v="3"/>
    <x v="0"/>
    <x v="2"/>
    <x v="3"/>
    <n v="965.3900000000001"/>
  </r>
  <r>
    <x v="1"/>
    <n v="1915"/>
    <x v="3"/>
    <x v="0"/>
    <x v="2"/>
    <x v="2"/>
    <n v="6750.61"/>
  </r>
  <r>
    <x v="1"/>
    <n v="1915"/>
    <x v="3"/>
    <x v="0"/>
    <x v="2"/>
    <x v="0"/>
    <n v="85104.420000000071"/>
  </r>
  <r>
    <x v="2"/>
    <n v="1915"/>
    <x v="2"/>
    <x v="0"/>
    <x v="2"/>
    <x v="5"/>
    <n v="11.47"/>
  </r>
  <r>
    <x v="2"/>
    <n v="1915"/>
    <x v="2"/>
    <x v="0"/>
    <x v="2"/>
    <x v="3"/>
    <n v="103.06"/>
  </r>
  <r>
    <x v="2"/>
    <n v="1915"/>
    <x v="2"/>
    <x v="0"/>
    <x v="2"/>
    <x v="6"/>
    <n v="3849.25"/>
  </r>
  <r>
    <x v="2"/>
    <n v="1915"/>
    <x v="2"/>
    <x v="0"/>
    <x v="2"/>
    <x v="2"/>
    <n v="762.2399999999999"/>
  </r>
  <r>
    <x v="2"/>
    <n v="1915"/>
    <x v="2"/>
    <x v="0"/>
    <x v="2"/>
    <x v="0"/>
    <n v="17849.879999999997"/>
  </r>
  <r>
    <x v="2"/>
    <n v="1915"/>
    <x v="3"/>
    <x v="0"/>
    <x v="2"/>
    <x v="1"/>
    <n v="44.64"/>
  </r>
  <r>
    <x v="2"/>
    <n v="1915"/>
    <x v="3"/>
    <x v="0"/>
    <x v="2"/>
    <x v="4"/>
    <n v="1806.1699999999996"/>
  </r>
  <r>
    <x v="2"/>
    <n v="1915"/>
    <x v="3"/>
    <x v="0"/>
    <x v="2"/>
    <x v="5"/>
    <n v="1784.82"/>
  </r>
  <r>
    <x v="2"/>
    <n v="1915"/>
    <x v="3"/>
    <x v="0"/>
    <x v="2"/>
    <x v="3"/>
    <n v="2138.7999999999997"/>
  </r>
  <r>
    <x v="2"/>
    <n v="1915"/>
    <x v="3"/>
    <x v="0"/>
    <x v="2"/>
    <x v="6"/>
    <n v="1253.4199999999998"/>
  </r>
  <r>
    <x v="2"/>
    <n v="1915"/>
    <x v="3"/>
    <x v="0"/>
    <x v="2"/>
    <x v="2"/>
    <n v="4766.62"/>
  </r>
  <r>
    <x v="2"/>
    <n v="1915"/>
    <x v="3"/>
    <x v="0"/>
    <x v="2"/>
    <x v="0"/>
    <n v="81428.800000000061"/>
  </r>
  <r>
    <x v="3"/>
    <n v="1915"/>
    <x v="2"/>
    <x v="0"/>
    <x v="2"/>
    <x v="4"/>
    <n v="1567.8400000000001"/>
  </r>
  <r>
    <x v="3"/>
    <n v="1915"/>
    <x v="2"/>
    <x v="0"/>
    <x v="2"/>
    <x v="3"/>
    <n v="36.869999999999997"/>
  </r>
  <r>
    <x v="3"/>
    <n v="1915"/>
    <x v="2"/>
    <x v="0"/>
    <x v="2"/>
    <x v="2"/>
    <n v="5694.0299999999979"/>
  </r>
  <r>
    <x v="3"/>
    <n v="1915"/>
    <x v="2"/>
    <x v="0"/>
    <x v="2"/>
    <x v="0"/>
    <n v="24003.329999999998"/>
  </r>
  <r>
    <x v="3"/>
    <n v="1915"/>
    <x v="3"/>
    <x v="0"/>
    <x v="2"/>
    <x v="4"/>
    <n v="13803.009999999998"/>
  </r>
  <r>
    <x v="3"/>
    <n v="1915"/>
    <x v="3"/>
    <x v="0"/>
    <x v="2"/>
    <x v="3"/>
    <n v="55855.619999999995"/>
  </r>
  <r>
    <x v="3"/>
    <n v="1915"/>
    <x v="3"/>
    <x v="0"/>
    <x v="2"/>
    <x v="2"/>
    <n v="4019.0699999999988"/>
  </r>
  <r>
    <x v="3"/>
    <n v="1915"/>
    <x v="3"/>
    <x v="0"/>
    <x v="2"/>
    <x v="0"/>
    <n v="256011.62999999989"/>
  </r>
  <r>
    <x v="4"/>
    <n v="1915"/>
    <x v="2"/>
    <x v="0"/>
    <x v="2"/>
    <x v="2"/>
    <n v="199.52"/>
  </r>
  <r>
    <x v="4"/>
    <n v="1915"/>
    <x v="2"/>
    <x v="0"/>
    <x v="2"/>
    <x v="0"/>
    <n v="3533.3599999999992"/>
  </r>
  <r>
    <x v="4"/>
    <n v="1915"/>
    <x v="3"/>
    <x v="0"/>
    <x v="2"/>
    <x v="4"/>
    <n v="1859.85"/>
  </r>
  <r>
    <x v="4"/>
    <n v="1915"/>
    <x v="3"/>
    <x v="0"/>
    <x v="2"/>
    <x v="5"/>
    <n v="415.42999999999995"/>
  </r>
  <r>
    <x v="4"/>
    <n v="1915"/>
    <x v="3"/>
    <x v="0"/>
    <x v="2"/>
    <x v="3"/>
    <n v="1009.4"/>
  </r>
  <r>
    <x v="4"/>
    <n v="1915"/>
    <x v="3"/>
    <x v="0"/>
    <x v="2"/>
    <x v="2"/>
    <n v="666.97000000000014"/>
  </r>
  <r>
    <x v="4"/>
    <n v="1915"/>
    <x v="3"/>
    <x v="0"/>
    <x v="2"/>
    <x v="0"/>
    <n v="20977.07"/>
  </r>
  <r>
    <x v="5"/>
    <n v="1915"/>
    <x v="2"/>
    <x v="0"/>
    <x v="2"/>
    <x v="4"/>
    <n v="403.39000000000004"/>
  </r>
  <r>
    <x v="5"/>
    <n v="1915"/>
    <x v="2"/>
    <x v="0"/>
    <x v="2"/>
    <x v="2"/>
    <n v="816.3599999999999"/>
  </r>
  <r>
    <x v="5"/>
    <n v="1915"/>
    <x v="2"/>
    <x v="0"/>
    <x v="2"/>
    <x v="0"/>
    <n v="8352.99"/>
  </r>
  <r>
    <x v="5"/>
    <n v="1915"/>
    <x v="3"/>
    <x v="0"/>
    <x v="2"/>
    <x v="1"/>
    <n v="1207.6400000000001"/>
  </r>
  <r>
    <x v="5"/>
    <n v="1915"/>
    <x v="3"/>
    <x v="0"/>
    <x v="2"/>
    <x v="4"/>
    <n v="6437.0199999999986"/>
  </r>
  <r>
    <x v="5"/>
    <n v="1915"/>
    <x v="3"/>
    <x v="0"/>
    <x v="2"/>
    <x v="3"/>
    <n v="798.61"/>
  </r>
  <r>
    <x v="5"/>
    <n v="1915"/>
    <x v="3"/>
    <x v="0"/>
    <x v="2"/>
    <x v="6"/>
    <n v="941.14"/>
  </r>
  <r>
    <x v="5"/>
    <n v="1915"/>
    <x v="3"/>
    <x v="0"/>
    <x v="2"/>
    <x v="2"/>
    <n v="3058.2799999999988"/>
  </r>
  <r>
    <x v="5"/>
    <n v="1915"/>
    <x v="3"/>
    <x v="0"/>
    <x v="2"/>
    <x v="0"/>
    <n v="39263.560000000012"/>
  </r>
  <r>
    <x v="6"/>
    <n v="1915"/>
    <x v="2"/>
    <x v="0"/>
    <x v="2"/>
    <x v="3"/>
    <n v="397.66999999999996"/>
  </r>
  <r>
    <x v="6"/>
    <n v="1915"/>
    <x v="2"/>
    <x v="0"/>
    <x v="2"/>
    <x v="6"/>
    <n v="1752.8200000000002"/>
  </r>
  <r>
    <x v="6"/>
    <n v="1915"/>
    <x v="2"/>
    <x v="0"/>
    <x v="2"/>
    <x v="2"/>
    <n v="492.86"/>
  </r>
  <r>
    <x v="6"/>
    <n v="1915"/>
    <x v="2"/>
    <x v="0"/>
    <x v="2"/>
    <x v="0"/>
    <n v="7964.76"/>
  </r>
  <r>
    <x v="6"/>
    <n v="1915"/>
    <x v="3"/>
    <x v="0"/>
    <x v="2"/>
    <x v="1"/>
    <n v="1835.2"/>
  </r>
  <r>
    <x v="6"/>
    <n v="1915"/>
    <x v="3"/>
    <x v="0"/>
    <x v="2"/>
    <x v="4"/>
    <n v="1132.79"/>
  </r>
  <r>
    <x v="6"/>
    <n v="1915"/>
    <x v="3"/>
    <x v="0"/>
    <x v="2"/>
    <x v="3"/>
    <n v="734.52"/>
  </r>
  <r>
    <x v="6"/>
    <n v="1915"/>
    <x v="3"/>
    <x v="0"/>
    <x v="2"/>
    <x v="6"/>
    <n v="381.06"/>
  </r>
  <r>
    <x v="6"/>
    <n v="1915"/>
    <x v="3"/>
    <x v="0"/>
    <x v="2"/>
    <x v="2"/>
    <n v="5690.3900000000031"/>
  </r>
  <r>
    <x v="6"/>
    <n v="1915"/>
    <x v="3"/>
    <x v="0"/>
    <x v="2"/>
    <x v="0"/>
    <n v="37386.730000000003"/>
  </r>
  <r>
    <x v="8"/>
    <n v="1915"/>
    <x v="2"/>
    <x v="0"/>
    <x v="2"/>
    <x v="1"/>
    <n v="118.56"/>
  </r>
  <r>
    <x v="8"/>
    <n v="1915"/>
    <x v="2"/>
    <x v="0"/>
    <x v="2"/>
    <x v="4"/>
    <n v="1449.6100000000001"/>
  </r>
  <r>
    <x v="8"/>
    <n v="1915"/>
    <x v="2"/>
    <x v="0"/>
    <x v="2"/>
    <x v="5"/>
    <n v="815.81000000000006"/>
  </r>
  <r>
    <x v="8"/>
    <n v="1915"/>
    <x v="2"/>
    <x v="0"/>
    <x v="2"/>
    <x v="3"/>
    <n v="2286.0600000000004"/>
  </r>
  <r>
    <x v="8"/>
    <n v="1915"/>
    <x v="2"/>
    <x v="0"/>
    <x v="2"/>
    <x v="6"/>
    <n v="1893.47"/>
  </r>
  <r>
    <x v="8"/>
    <n v="1915"/>
    <x v="2"/>
    <x v="0"/>
    <x v="2"/>
    <x v="2"/>
    <n v="6248.3199999999988"/>
  </r>
  <r>
    <x v="8"/>
    <n v="1915"/>
    <x v="2"/>
    <x v="0"/>
    <x v="2"/>
    <x v="0"/>
    <n v="65273.13"/>
  </r>
  <r>
    <x v="8"/>
    <n v="1915"/>
    <x v="3"/>
    <x v="0"/>
    <x v="2"/>
    <x v="1"/>
    <n v="2465.4899999999998"/>
  </r>
  <r>
    <x v="8"/>
    <n v="1915"/>
    <x v="3"/>
    <x v="0"/>
    <x v="2"/>
    <x v="4"/>
    <n v="2724.08"/>
  </r>
  <r>
    <x v="8"/>
    <n v="1915"/>
    <x v="3"/>
    <x v="0"/>
    <x v="2"/>
    <x v="5"/>
    <n v="1086.9299999999998"/>
  </r>
  <r>
    <x v="8"/>
    <n v="1915"/>
    <x v="3"/>
    <x v="0"/>
    <x v="2"/>
    <x v="3"/>
    <n v="4000.5499999999993"/>
  </r>
  <r>
    <x v="8"/>
    <n v="1915"/>
    <x v="3"/>
    <x v="0"/>
    <x v="2"/>
    <x v="6"/>
    <n v="2824.97"/>
  </r>
  <r>
    <x v="8"/>
    <n v="1915"/>
    <x v="3"/>
    <x v="0"/>
    <x v="2"/>
    <x v="2"/>
    <n v="6159.199999999998"/>
  </r>
  <r>
    <x v="8"/>
    <n v="1915"/>
    <x v="3"/>
    <x v="0"/>
    <x v="2"/>
    <x v="0"/>
    <n v="34750.210000000014"/>
  </r>
  <r>
    <x v="7"/>
    <n v="1915"/>
    <x v="2"/>
    <x v="0"/>
    <x v="2"/>
    <x v="4"/>
    <n v="65.22"/>
  </r>
  <r>
    <x v="7"/>
    <n v="1915"/>
    <x v="2"/>
    <x v="0"/>
    <x v="2"/>
    <x v="3"/>
    <n v="113.3"/>
  </r>
  <r>
    <x v="7"/>
    <n v="1915"/>
    <x v="2"/>
    <x v="0"/>
    <x v="2"/>
    <x v="2"/>
    <n v="229.08"/>
  </r>
  <r>
    <x v="7"/>
    <n v="1915"/>
    <x v="2"/>
    <x v="0"/>
    <x v="2"/>
    <x v="0"/>
    <n v="17462.710000000003"/>
  </r>
  <r>
    <x v="7"/>
    <n v="1915"/>
    <x v="3"/>
    <x v="0"/>
    <x v="2"/>
    <x v="4"/>
    <n v="6247.73"/>
  </r>
  <r>
    <x v="7"/>
    <n v="1915"/>
    <x v="3"/>
    <x v="0"/>
    <x v="2"/>
    <x v="5"/>
    <n v="16.670000000000002"/>
  </r>
  <r>
    <x v="7"/>
    <n v="1915"/>
    <x v="3"/>
    <x v="0"/>
    <x v="2"/>
    <x v="3"/>
    <n v="276.03999999999996"/>
  </r>
  <r>
    <x v="7"/>
    <n v="1915"/>
    <x v="3"/>
    <x v="0"/>
    <x v="2"/>
    <x v="2"/>
    <n v="1065.2299999999998"/>
  </r>
  <r>
    <x v="7"/>
    <n v="1915"/>
    <x v="3"/>
    <x v="0"/>
    <x v="2"/>
    <x v="0"/>
    <n v="74717.329999999987"/>
  </r>
  <r>
    <x v="9"/>
    <n v="1915"/>
    <x v="2"/>
    <x v="0"/>
    <x v="2"/>
    <x v="3"/>
    <n v="2.48"/>
  </r>
  <r>
    <x v="9"/>
    <n v="1915"/>
    <x v="2"/>
    <x v="0"/>
    <x v="2"/>
    <x v="6"/>
    <n v="1543.8600000000001"/>
  </r>
  <r>
    <x v="9"/>
    <n v="1915"/>
    <x v="2"/>
    <x v="0"/>
    <x v="2"/>
    <x v="2"/>
    <n v="155.09"/>
  </r>
  <r>
    <x v="9"/>
    <n v="1915"/>
    <x v="2"/>
    <x v="0"/>
    <x v="2"/>
    <x v="0"/>
    <n v="10093.92"/>
  </r>
  <r>
    <x v="9"/>
    <n v="1915"/>
    <x v="3"/>
    <x v="0"/>
    <x v="2"/>
    <x v="1"/>
    <n v="412.3"/>
  </r>
  <r>
    <x v="9"/>
    <n v="1915"/>
    <x v="3"/>
    <x v="0"/>
    <x v="2"/>
    <x v="4"/>
    <n v="544.69000000000005"/>
  </r>
  <r>
    <x v="9"/>
    <n v="1915"/>
    <x v="3"/>
    <x v="0"/>
    <x v="2"/>
    <x v="3"/>
    <n v="563.89"/>
  </r>
  <r>
    <x v="9"/>
    <n v="1915"/>
    <x v="3"/>
    <x v="0"/>
    <x v="2"/>
    <x v="2"/>
    <n v="1908.82"/>
  </r>
  <r>
    <x v="9"/>
    <n v="1915"/>
    <x v="3"/>
    <x v="0"/>
    <x v="2"/>
    <x v="0"/>
    <n v="67147.690000000031"/>
  </r>
  <r>
    <x v="11"/>
    <n v="1915"/>
    <x v="2"/>
    <x v="0"/>
    <x v="2"/>
    <x v="1"/>
    <n v="667.71"/>
  </r>
  <r>
    <x v="11"/>
    <n v="1915"/>
    <x v="2"/>
    <x v="0"/>
    <x v="2"/>
    <x v="5"/>
    <n v="129.22"/>
  </r>
  <r>
    <x v="11"/>
    <n v="1915"/>
    <x v="2"/>
    <x v="0"/>
    <x v="2"/>
    <x v="3"/>
    <n v="757.51"/>
  </r>
  <r>
    <x v="11"/>
    <n v="1915"/>
    <x v="2"/>
    <x v="0"/>
    <x v="2"/>
    <x v="2"/>
    <n v="2391.4200000000005"/>
  </r>
  <r>
    <x v="11"/>
    <n v="1915"/>
    <x v="2"/>
    <x v="0"/>
    <x v="2"/>
    <x v="0"/>
    <n v="40933.249999999993"/>
  </r>
  <r>
    <x v="11"/>
    <n v="1915"/>
    <x v="3"/>
    <x v="0"/>
    <x v="2"/>
    <x v="1"/>
    <n v="2275.42"/>
  </r>
  <r>
    <x v="11"/>
    <n v="1915"/>
    <x v="3"/>
    <x v="0"/>
    <x v="2"/>
    <x v="4"/>
    <n v="3314.6400000000003"/>
  </r>
  <r>
    <x v="11"/>
    <n v="1915"/>
    <x v="3"/>
    <x v="0"/>
    <x v="2"/>
    <x v="5"/>
    <n v="124.05"/>
  </r>
  <r>
    <x v="11"/>
    <n v="1915"/>
    <x v="3"/>
    <x v="0"/>
    <x v="2"/>
    <x v="3"/>
    <n v="2864.1399999999994"/>
  </r>
  <r>
    <x v="11"/>
    <n v="1915"/>
    <x v="3"/>
    <x v="0"/>
    <x v="2"/>
    <x v="2"/>
    <n v="2362.1"/>
  </r>
  <r>
    <x v="11"/>
    <n v="1915"/>
    <x v="3"/>
    <x v="0"/>
    <x v="2"/>
    <x v="0"/>
    <n v="90144.210000000065"/>
  </r>
  <r>
    <x v="10"/>
    <n v="1915"/>
    <x v="2"/>
    <x v="0"/>
    <x v="2"/>
    <x v="2"/>
    <n v="53.07"/>
  </r>
  <r>
    <x v="10"/>
    <n v="1915"/>
    <x v="2"/>
    <x v="0"/>
    <x v="2"/>
    <x v="0"/>
    <n v="22252.74"/>
  </r>
  <r>
    <x v="10"/>
    <n v="1915"/>
    <x v="3"/>
    <x v="0"/>
    <x v="2"/>
    <x v="1"/>
    <n v="425.89000000000004"/>
  </r>
  <r>
    <x v="10"/>
    <n v="1915"/>
    <x v="3"/>
    <x v="0"/>
    <x v="2"/>
    <x v="3"/>
    <n v="2945.0099999999993"/>
  </r>
  <r>
    <x v="10"/>
    <n v="1915"/>
    <x v="3"/>
    <x v="0"/>
    <x v="2"/>
    <x v="0"/>
    <n v="68476.960000000006"/>
  </r>
  <r>
    <x v="0"/>
    <n v="1921"/>
    <x v="2"/>
    <x v="2"/>
    <x v="2"/>
    <x v="4"/>
    <n v="9919.8100000000013"/>
  </r>
  <r>
    <x v="0"/>
    <n v="1921"/>
    <x v="2"/>
    <x v="2"/>
    <x v="2"/>
    <x v="3"/>
    <n v="15.03"/>
  </r>
  <r>
    <x v="0"/>
    <n v="1921"/>
    <x v="2"/>
    <x v="2"/>
    <x v="2"/>
    <x v="0"/>
    <n v="90400.159999999989"/>
  </r>
  <r>
    <x v="0"/>
    <n v="1921"/>
    <x v="3"/>
    <x v="2"/>
    <x v="2"/>
    <x v="1"/>
    <n v="158.5"/>
  </r>
  <r>
    <x v="0"/>
    <n v="1921"/>
    <x v="3"/>
    <x v="2"/>
    <x v="2"/>
    <x v="4"/>
    <n v="26892.12"/>
  </r>
  <r>
    <x v="0"/>
    <n v="1921"/>
    <x v="3"/>
    <x v="2"/>
    <x v="2"/>
    <x v="3"/>
    <n v="288.85000000000002"/>
  </r>
  <r>
    <x v="0"/>
    <n v="1921"/>
    <x v="3"/>
    <x v="2"/>
    <x v="2"/>
    <x v="2"/>
    <n v="776.81"/>
  </r>
  <r>
    <x v="0"/>
    <n v="1921"/>
    <x v="3"/>
    <x v="2"/>
    <x v="2"/>
    <x v="0"/>
    <n v="351297.38"/>
  </r>
  <r>
    <x v="1"/>
    <n v="1921"/>
    <x v="2"/>
    <x v="2"/>
    <x v="2"/>
    <x v="4"/>
    <n v="10124.509999999998"/>
  </r>
  <r>
    <x v="1"/>
    <n v="1921"/>
    <x v="2"/>
    <x v="2"/>
    <x v="2"/>
    <x v="5"/>
    <n v="2628.09"/>
  </r>
  <r>
    <x v="1"/>
    <n v="1921"/>
    <x v="2"/>
    <x v="2"/>
    <x v="2"/>
    <x v="2"/>
    <n v="956.34"/>
  </r>
  <r>
    <x v="1"/>
    <n v="1921"/>
    <x v="2"/>
    <x v="2"/>
    <x v="2"/>
    <x v="0"/>
    <n v="64981.52"/>
  </r>
  <r>
    <x v="1"/>
    <n v="1921"/>
    <x v="3"/>
    <x v="2"/>
    <x v="2"/>
    <x v="4"/>
    <n v="50994.129999999976"/>
  </r>
  <r>
    <x v="1"/>
    <n v="1921"/>
    <x v="3"/>
    <x v="2"/>
    <x v="2"/>
    <x v="5"/>
    <n v="22724.350000000002"/>
  </r>
  <r>
    <x v="1"/>
    <n v="1921"/>
    <x v="3"/>
    <x v="2"/>
    <x v="2"/>
    <x v="2"/>
    <n v="2582.0700000000002"/>
  </r>
  <r>
    <x v="1"/>
    <n v="1921"/>
    <x v="3"/>
    <x v="2"/>
    <x v="2"/>
    <x v="0"/>
    <n v="326829.72000000026"/>
  </r>
  <r>
    <x v="2"/>
    <n v="1921"/>
    <x v="2"/>
    <x v="2"/>
    <x v="2"/>
    <x v="6"/>
    <n v="21822.66"/>
  </r>
  <r>
    <x v="2"/>
    <n v="1921"/>
    <x v="2"/>
    <x v="2"/>
    <x v="2"/>
    <x v="0"/>
    <n v="117430.47"/>
  </r>
  <r>
    <x v="2"/>
    <n v="1921"/>
    <x v="3"/>
    <x v="2"/>
    <x v="2"/>
    <x v="4"/>
    <n v="9832.9399999999987"/>
  </r>
  <r>
    <x v="2"/>
    <n v="1921"/>
    <x v="3"/>
    <x v="2"/>
    <x v="2"/>
    <x v="5"/>
    <n v="12027.289999999999"/>
  </r>
  <r>
    <x v="2"/>
    <n v="1921"/>
    <x v="3"/>
    <x v="2"/>
    <x v="2"/>
    <x v="6"/>
    <n v="3716.82"/>
  </r>
  <r>
    <x v="2"/>
    <n v="1921"/>
    <x v="3"/>
    <x v="2"/>
    <x v="2"/>
    <x v="2"/>
    <n v="2141.5"/>
  </r>
  <r>
    <x v="2"/>
    <n v="1921"/>
    <x v="3"/>
    <x v="2"/>
    <x v="2"/>
    <x v="0"/>
    <n v="356159.56000000006"/>
  </r>
  <r>
    <x v="3"/>
    <n v="1921"/>
    <x v="2"/>
    <x v="2"/>
    <x v="2"/>
    <x v="0"/>
    <n v="98991.82"/>
  </r>
  <r>
    <x v="3"/>
    <n v="1921"/>
    <x v="3"/>
    <x v="2"/>
    <x v="2"/>
    <x v="4"/>
    <n v="92805.700000000012"/>
  </r>
  <r>
    <x v="3"/>
    <n v="1921"/>
    <x v="3"/>
    <x v="2"/>
    <x v="2"/>
    <x v="3"/>
    <n v="10202.709999999999"/>
  </r>
  <r>
    <x v="3"/>
    <n v="1921"/>
    <x v="3"/>
    <x v="2"/>
    <x v="2"/>
    <x v="2"/>
    <n v="1049.1100000000001"/>
  </r>
  <r>
    <x v="3"/>
    <n v="1921"/>
    <x v="3"/>
    <x v="2"/>
    <x v="2"/>
    <x v="0"/>
    <n v="1463214.6800000004"/>
  </r>
  <r>
    <x v="4"/>
    <n v="1921"/>
    <x v="2"/>
    <x v="2"/>
    <x v="2"/>
    <x v="0"/>
    <n v="8567.02"/>
  </r>
  <r>
    <x v="4"/>
    <n v="1921"/>
    <x v="3"/>
    <x v="2"/>
    <x v="2"/>
    <x v="4"/>
    <n v="26340.03"/>
  </r>
  <r>
    <x v="4"/>
    <n v="1921"/>
    <x v="3"/>
    <x v="2"/>
    <x v="2"/>
    <x v="3"/>
    <n v="368.85"/>
  </r>
  <r>
    <x v="4"/>
    <n v="1921"/>
    <x v="3"/>
    <x v="2"/>
    <x v="2"/>
    <x v="0"/>
    <n v="74705.260000000009"/>
  </r>
  <r>
    <x v="5"/>
    <n v="1921"/>
    <x v="2"/>
    <x v="2"/>
    <x v="2"/>
    <x v="4"/>
    <n v="286.60000000000002"/>
  </r>
  <r>
    <x v="5"/>
    <n v="1921"/>
    <x v="2"/>
    <x v="2"/>
    <x v="2"/>
    <x v="0"/>
    <n v="21247.789999999997"/>
  </r>
  <r>
    <x v="5"/>
    <n v="1921"/>
    <x v="3"/>
    <x v="2"/>
    <x v="2"/>
    <x v="1"/>
    <n v="2439.37"/>
  </r>
  <r>
    <x v="5"/>
    <n v="1921"/>
    <x v="3"/>
    <x v="2"/>
    <x v="2"/>
    <x v="4"/>
    <n v="5819.5300000000007"/>
  </r>
  <r>
    <x v="5"/>
    <n v="1921"/>
    <x v="3"/>
    <x v="2"/>
    <x v="2"/>
    <x v="6"/>
    <n v="2654.36"/>
  </r>
  <r>
    <x v="5"/>
    <n v="1921"/>
    <x v="3"/>
    <x v="2"/>
    <x v="2"/>
    <x v="0"/>
    <n v="131585.03000000003"/>
  </r>
  <r>
    <x v="6"/>
    <n v="1921"/>
    <x v="2"/>
    <x v="2"/>
    <x v="2"/>
    <x v="0"/>
    <n v="16504.860000000004"/>
  </r>
  <r>
    <x v="6"/>
    <n v="1921"/>
    <x v="3"/>
    <x v="2"/>
    <x v="2"/>
    <x v="4"/>
    <n v="3170"/>
  </r>
  <r>
    <x v="6"/>
    <n v="1921"/>
    <x v="3"/>
    <x v="2"/>
    <x v="2"/>
    <x v="0"/>
    <n v="187004.71"/>
  </r>
  <r>
    <x v="8"/>
    <n v="1921"/>
    <x v="2"/>
    <x v="2"/>
    <x v="2"/>
    <x v="1"/>
    <n v="357.66"/>
  </r>
  <r>
    <x v="8"/>
    <n v="1921"/>
    <x v="2"/>
    <x v="2"/>
    <x v="2"/>
    <x v="4"/>
    <n v="9439.32"/>
  </r>
  <r>
    <x v="8"/>
    <n v="1921"/>
    <x v="2"/>
    <x v="2"/>
    <x v="2"/>
    <x v="5"/>
    <n v="27184.34"/>
  </r>
  <r>
    <x v="8"/>
    <n v="1921"/>
    <x v="2"/>
    <x v="2"/>
    <x v="2"/>
    <x v="6"/>
    <n v="10249.84"/>
  </r>
  <r>
    <x v="8"/>
    <n v="1921"/>
    <x v="2"/>
    <x v="2"/>
    <x v="2"/>
    <x v="2"/>
    <n v="-644.70000000000005"/>
  </r>
  <r>
    <x v="8"/>
    <n v="1921"/>
    <x v="2"/>
    <x v="2"/>
    <x v="2"/>
    <x v="0"/>
    <n v="346746.20999999996"/>
  </r>
  <r>
    <x v="8"/>
    <n v="1921"/>
    <x v="3"/>
    <x v="2"/>
    <x v="2"/>
    <x v="1"/>
    <n v="865.13"/>
  </r>
  <r>
    <x v="8"/>
    <n v="1921"/>
    <x v="3"/>
    <x v="2"/>
    <x v="2"/>
    <x v="4"/>
    <n v="18185.41"/>
  </r>
  <r>
    <x v="8"/>
    <n v="1921"/>
    <x v="3"/>
    <x v="2"/>
    <x v="2"/>
    <x v="5"/>
    <n v="24994.430000000004"/>
  </r>
  <r>
    <x v="8"/>
    <n v="1921"/>
    <x v="3"/>
    <x v="2"/>
    <x v="2"/>
    <x v="6"/>
    <n v="8100.24"/>
  </r>
  <r>
    <x v="8"/>
    <n v="1921"/>
    <x v="3"/>
    <x v="2"/>
    <x v="2"/>
    <x v="2"/>
    <n v="383.72"/>
  </r>
  <r>
    <x v="8"/>
    <n v="1921"/>
    <x v="3"/>
    <x v="2"/>
    <x v="2"/>
    <x v="0"/>
    <n v="168484.45000000004"/>
  </r>
  <r>
    <x v="7"/>
    <n v="1921"/>
    <x v="2"/>
    <x v="2"/>
    <x v="2"/>
    <x v="4"/>
    <n v="1051.4100000000001"/>
  </r>
  <r>
    <x v="7"/>
    <n v="1921"/>
    <x v="2"/>
    <x v="2"/>
    <x v="2"/>
    <x v="3"/>
    <n v="1457.25"/>
  </r>
  <r>
    <x v="7"/>
    <n v="1921"/>
    <x v="2"/>
    <x v="2"/>
    <x v="2"/>
    <x v="0"/>
    <n v="78977.77"/>
  </r>
  <r>
    <x v="7"/>
    <n v="1921"/>
    <x v="3"/>
    <x v="2"/>
    <x v="2"/>
    <x v="4"/>
    <n v="40566.18"/>
  </r>
  <r>
    <x v="7"/>
    <n v="1921"/>
    <x v="3"/>
    <x v="2"/>
    <x v="2"/>
    <x v="0"/>
    <n v="342770.12000000005"/>
  </r>
  <r>
    <x v="9"/>
    <n v="1921"/>
    <x v="2"/>
    <x v="2"/>
    <x v="2"/>
    <x v="6"/>
    <n v="6029.16"/>
  </r>
  <r>
    <x v="9"/>
    <n v="1921"/>
    <x v="2"/>
    <x v="2"/>
    <x v="2"/>
    <x v="0"/>
    <n v="29346.32"/>
  </r>
  <r>
    <x v="9"/>
    <n v="1921"/>
    <x v="3"/>
    <x v="2"/>
    <x v="2"/>
    <x v="4"/>
    <n v="3924.8"/>
  </r>
  <r>
    <x v="9"/>
    <n v="1921"/>
    <x v="3"/>
    <x v="2"/>
    <x v="2"/>
    <x v="0"/>
    <n v="263124.78999999998"/>
  </r>
  <r>
    <x v="11"/>
    <n v="1921"/>
    <x v="2"/>
    <x v="2"/>
    <x v="2"/>
    <x v="1"/>
    <n v="1227.1500000000001"/>
  </r>
  <r>
    <x v="11"/>
    <n v="1921"/>
    <x v="2"/>
    <x v="2"/>
    <x v="2"/>
    <x v="2"/>
    <n v="320.64"/>
  </r>
  <r>
    <x v="11"/>
    <n v="1921"/>
    <x v="2"/>
    <x v="2"/>
    <x v="2"/>
    <x v="0"/>
    <n v="125031.33000000003"/>
  </r>
  <r>
    <x v="11"/>
    <n v="1921"/>
    <x v="3"/>
    <x v="2"/>
    <x v="2"/>
    <x v="4"/>
    <n v="24032.32"/>
  </r>
  <r>
    <x v="11"/>
    <n v="1921"/>
    <x v="3"/>
    <x v="2"/>
    <x v="2"/>
    <x v="5"/>
    <n v="11349.529999999999"/>
  </r>
  <r>
    <x v="11"/>
    <n v="1921"/>
    <x v="3"/>
    <x v="2"/>
    <x v="2"/>
    <x v="2"/>
    <n v="941.73"/>
  </r>
  <r>
    <x v="11"/>
    <n v="1921"/>
    <x v="3"/>
    <x v="2"/>
    <x v="2"/>
    <x v="0"/>
    <n v="237762.05000000002"/>
  </r>
  <r>
    <x v="10"/>
    <n v="1921"/>
    <x v="2"/>
    <x v="2"/>
    <x v="2"/>
    <x v="0"/>
    <n v="67240.789999999994"/>
  </r>
  <r>
    <x v="10"/>
    <n v="1921"/>
    <x v="3"/>
    <x v="2"/>
    <x v="2"/>
    <x v="1"/>
    <n v="1047.33"/>
  </r>
  <r>
    <x v="10"/>
    <n v="1921"/>
    <x v="3"/>
    <x v="2"/>
    <x v="2"/>
    <x v="0"/>
    <n v="240195.61"/>
  </r>
  <r>
    <x v="1"/>
    <n v="1921"/>
    <x v="0"/>
    <x v="2"/>
    <x v="1"/>
    <x v="2"/>
    <n v="-310.57"/>
  </r>
  <r>
    <x v="1"/>
    <n v="1921"/>
    <x v="1"/>
    <x v="2"/>
    <x v="1"/>
    <x v="2"/>
    <n v="-374.67"/>
  </r>
  <r>
    <x v="3"/>
    <n v="1921"/>
    <x v="1"/>
    <x v="2"/>
    <x v="1"/>
    <x v="2"/>
    <n v="1113.8599999999999"/>
  </r>
  <r>
    <x v="11"/>
    <n v="1921"/>
    <x v="0"/>
    <x v="2"/>
    <x v="1"/>
    <x v="2"/>
    <n v="276.55"/>
  </r>
  <r>
    <x v="11"/>
    <n v="1921"/>
    <x v="1"/>
    <x v="2"/>
    <x v="1"/>
    <x v="2"/>
    <n v="885.46"/>
  </r>
  <r>
    <x v="0"/>
    <n v="1922"/>
    <x v="1"/>
    <x v="2"/>
    <x v="0"/>
    <x v="0"/>
    <n v="166.66"/>
  </r>
  <r>
    <x v="0"/>
    <n v="1922"/>
    <x v="1"/>
    <x v="2"/>
    <x v="0"/>
    <x v="0"/>
    <n v="166.74"/>
  </r>
  <r>
    <x v="0"/>
    <n v="1922"/>
    <x v="1"/>
    <x v="2"/>
    <x v="0"/>
    <x v="0"/>
    <n v="166.66"/>
  </r>
  <r>
    <x v="0"/>
    <n v="1922"/>
    <x v="1"/>
    <x v="2"/>
    <x v="0"/>
    <x v="0"/>
    <n v="166.66"/>
  </r>
  <r>
    <x v="0"/>
    <n v="1922"/>
    <x v="1"/>
    <x v="2"/>
    <x v="0"/>
    <x v="0"/>
    <n v="195.09"/>
  </r>
  <r>
    <x v="0"/>
    <n v="1922"/>
    <x v="1"/>
    <x v="2"/>
    <x v="0"/>
    <x v="0"/>
    <n v="166.66"/>
  </r>
  <r>
    <x v="0"/>
    <n v="1922"/>
    <x v="1"/>
    <x v="2"/>
    <x v="0"/>
    <x v="0"/>
    <n v="166.66"/>
  </r>
  <r>
    <x v="0"/>
    <n v="1922"/>
    <x v="1"/>
    <x v="2"/>
    <x v="0"/>
    <x v="0"/>
    <n v="166.66"/>
  </r>
  <r>
    <x v="0"/>
    <n v="1922"/>
    <x v="1"/>
    <x v="2"/>
    <x v="0"/>
    <x v="0"/>
    <n v="166.66"/>
  </r>
  <r>
    <x v="0"/>
    <n v="1922"/>
    <x v="1"/>
    <x v="2"/>
    <x v="0"/>
    <x v="0"/>
    <n v="166.66"/>
  </r>
  <r>
    <x v="0"/>
    <n v="1922"/>
    <x v="1"/>
    <x v="2"/>
    <x v="0"/>
    <x v="0"/>
    <n v="166.66"/>
  </r>
  <r>
    <x v="0"/>
    <n v="1922"/>
    <x v="1"/>
    <x v="2"/>
    <x v="0"/>
    <x v="0"/>
    <n v="166.66"/>
  </r>
  <r>
    <x v="0"/>
    <n v="1922"/>
    <x v="1"/>
    <x v="2"/>
    <x v="0"/>
    <x v="0"/>
    <n v="8.68"/>
  </r>
  <r>
    <x v="0"/>
    <n v="1922"/>
    <x v="1"/>
    <x v="2"/>
    <x v="0"/>
    <x v="0"/>
    <n v="166.66"/>
  </r>
  <r>
    <x v="1"/>
    <n v="1922"/>
    <x v="0"/>
    <x v="2"/>
    <x v="0"/>
    <x v="0"/>
    <n v="342.84"/>
  </r>
  <r>
    <x v="1"/>
    <n v="1922"/>
    <x v="0"/>
    <x v="2"/>
    <x v="0"/>
    <x v="0"/>
    <n v="241.66"/>
  </r>
  <r>
    <x v="1"/>
    <n v="1922"/>
    <x v="0"/>
    <x v="2"/>
    <x v="0"/>
    <x v="0"/>
    <n v="449.98"/>
  </r>
  <r>
    <x v="1"/>
    <n v="1922"/>
    <x v="0"/>
    <x v="2"/>
    <x v="0"/>
    <x v="0"/>
    <n v="449.98"/>
  </r>
  <r>
    <x v="1"/>
    <n v="1922"/>
    <x v="0"/>
    <x v="2"/>
    <x v="0"/>
    <x v="0"/>
    <n v="366.66"/>
  </r>
  <r>
    <x v="1"/>
    <n v="1922"/>
    <x v="0"/>
    <x v="2"/>
    <x v="0"/>
    <x v="0"/>
    <n v="28.79"/>
  </r>
  <r>
    <x v="1"/>
    <n v="1922"/>
    <x v="0"/>
    <x v="2"/>
    <x v="0"/>
    <x v="0"/>
    <n v="265.47000000000003"/>
  </r>
  <r>
    <x v="1"/>
    <n v="1922"/>
    <x v="0"/>
    <x v="2"/>
    <x v="0"/>
    <x v="0"/>
    <n v="366.65"/>
  </r>
  <r>
    <x v="1"/>
    <n v="1922"/>
    <x v="0"/>
    <x v="2"/>
    <x v="0"/>
    <x v="0"/>
    <n v="366.65"/>
  </r>
  <r>
    <x v="1"/>
    <n v="1922"/>
    <x v="0"/>
    <x v="2"/>
    <x v="0"/>
    <x v="0"/>
    <n v="366.71"/>
  </r>
  <r>
    <x v="1"/>
    <n v="1922"/>
    <x v="0"/>
    <x v="2"/>
    <x v="0"/>
    <x v="0"/>
    <n v="325"/>
  </r>
  <r>
    <x v="1"/>
    <n v="1922"/>
    <x v="0"/>
    <x v="2"/>
    <x v="0"/>
    <x v="0"/>
    <n v="116.74"/>
  </r>
  <r>
    <x v="1"/>
    <n v="1922"/>
    <x v="0"/>
    <x v="2"/>
    <x v="0"/>
    <x v="0"/>
    <n v="199.99"/>
  </r>
  <r>
    <x v="1"/>
    <n v="1922"/>
    <x v="1"/>
    <x v="2"/>
    <x v="0"/>
    <x v="0"/>
    <n v="196.63"/>
  </r>
  <r>
    <x v="1"/>
    <n v="1922"/>
    <x v="1"/>
    <x v="2"/>
    <x v="0"/>
    <x v="0"/>
    <n v="29.16"/>
  </r>
  <r>
    <x v="1"/>
    <n v="1922"/>
    <x v="1"/>
    <x v="2"/>
    <x v="0"/>
    <x v="0"/>
    <n v="70.83"/>
  </r>
  <r>
    <x v="1"/>
    <n v="1922"/>
    <x v="1"/>
    <x v="2"/>
    <x v="0"/>
    <x v="0"/>
    <n v="207.92"/>
  </r>
  <r>
    <x v="1"/>
    <n v="1922"/>
    <x v="1"/>
    <x v="2"/>
    <x v="0"/>
    <x v="0"/>
    <n v="183.33"/>
  </r>
  <r>
    <x v="1"/>
    <n v="1922"/>
    <x v="1"/>
    <x v="2"/>
    <x v="0"/>
    <x v="0"/>
    <n v="112.5"/>
  </r>
  <r>
    <x v="1"/>
    <n v="1922"/>
    <x v="1"/>
    <x v="2"/>
    <x v="0"/>
    <x v="0"/>
    <n v="237.49"/>
  </r>
  <r>
    <x v="1"/>
    <n v="1922"/>
    <x v="1"/>
    <x v="2"/>
    <x v="0"/>
    <x v="0"/>
    <n v="-198.8"/>
  </r>
  <r>
    <x v="1"/>
    <n v="1922"/>
    <x v="1"/>
    <x v="2"/>
    <x v="0"/>
    <x v="0"/>
    <n v="12.5"/>
  </r>
  <r>
    <x v="1"/>
    <n v="1922"/>
    <x v="1"/>
    <x v="2"/>
    <x v="0"/>
    <x v="0"/>
    <n v="46.1"/>
  </r>
  <r>
    <x v="1"/>
    <n v="1922"/>
    <x v="1"/>
    <x v="2"/>
    <x v="0"/>
    <x v="0"/>
    <n v="82.13"/>
  </r>
  <r>
    <x v="1"/>
    <n v="1922"/>
    <x v="1"/>
    <x v="2"/>
    <x v="0"/>
    <x v="0"/>
    <n v="54.16"/>
  </r>
  <r>
    <x v="1"/>
    <n v="1922"/>
    <x v="1"/>
    <x v="2"/>
    <x v="0"/>
    <x v="0"/>
    <n v="23.56"/>
  </r>
  <r>
    <x v="1"/>
    <n v="1922"/>
    <x v="1"/>
    <x v="2"/>
    <x v="0"/>
    <x v="0"/>
    <n v="112.5"/>
  </r>
  <r>
    <x v="1"/>
    <n v="1922"/>
    <x v="1"/>
    <x v="2"/>
    <x v="0"/>
    <x v="0"/>
    <n v="54.16"/>
  </r>
  <r>
    <x v="1"/>
    <n v="1922"/>
    <x v="1"/>
    <x v="2"/>
    <x v="0"/>
    <x v="0"/>
    <n v="112.5"/>
  </r>
  <r>
    <x v="1"/>
    <n v="1922"/>
    <x v="1"/>
    <x v="2"/>
    <x v="0"/>
    <x v="0"/>
    <n v="54.16"/>
  </r>
  <r>
    <x v="1"/>
    <n v="1922"/>
    <x v="1"/>
    <x v="2"/>
    <x v="0"/>
    <x v="0"/>
    <n v="-164.9"/>
  </r>
  <r>
    <x v="2"/>
    <n v="1922"/>
    <x v="1"/>
    <x v="2"/>
    <x v="0"/>
    <x v="0"/>
    <n v="325.22000000000003"/>
  </r>
  <r>
    <x v="2"/>
    <n v="1922"/>
    <x v="1"/>
    <x v="2"/>
    <x v="0"/>
    <x v="0"/>
    <n v="166.66"/>
  </r>
  <r>
    <x v="2"/>
    <n v="1922"/>
    <x v="1"/>
    <x v="2"/>
    <x v="0"/>
    <x v="0"/>
    <n v="166.66"/>
  </r>
  <r>
    <x v="2"/>
    <n v="1922"/>
    <x v="1"/>
    <x v="2"/>
    <x v="0"/>
    <x v="0"/>
    <n v="83.33"/>
  </r>
  <r>
    <x v="2"/>
    <n v="1922"/>
    <x v="1"/>
    <x v="2"/>
    <x v="0"/>
    <x v="0"/>
    <n v="249.99"/>
  </r>
  <r>
    <x v="2"/>
    <n v="1922"/>
    <x v="1"/>
    <x v="2"/>
    <x v="0"/>
    <x v="0"/>
    <n v="260.81"/>
  </r>
  <r>
    <x v="2"/>
    <n v="1922"/>
    <x v="1"/>
    <x v="2"/>
    <x v="0"/>
    <x v="0"/>
    <n v="166.66"/>
  </r>
  <r>
    <x v="2"/>
    <n v="1922"/>
    <x v="1"/>
    <x v="2"/>
    <x v="0"/>
    <x v="0"/>
    <n v="166.66"/>
  </r>
  <r>
    <x v="2"/>
    <n v="1922"/>
    <x v="1"/>
    <x v="2"/>
    <x v="0"/>
    <x v="0"/>
    <n v="166.66"/>
  </r>
  <r>
    <x v="2"/>
    <n v="1922"/>
    <x v="1"/>
    <x v="2"/>
    <x v="0"/>
    <x v="0"/>
    <n v="166.66"/>
  </r>
  <r>
    <x v="2"/>
    <n v="1922"/>
    <x v="1"/>
    <x v="2"/>
    <x v="0"/>
    <x v="0"/>
    <n v="18.690000000000001"/>
  </r>
  <r>
    <x v="2"/>
    <n v="1922"/>
    <x v="1"/>
    <x v="2"/>
    <x v="0"/>
    <x v="0"/>
    <n v="83.41"/>
  </r>
  <r>
    <x v="2"/>
    <n v="1922"/>
    <x v="1"/>
    <x v="2"/>
    <x v="0"/>
    <x v="0"/>
    <n v="-58.4"/>
  </r>
  <r>
    <x v="3"/>
    <n v="1922"/>
    <x v="0"/>
    <x v="2"/>
    <x v="0"/>
    <x v="0"/>
    <n v="-19.48"/>
  </r>
  <r>
    <x v="3"/>
    <n v="1922"/>
    <x v="0"/>
    <x v="2"/>
    <x v="0"/>
    <x v="0"/>
    <n v="166.66"/>
  </r>
  <r>
    <x v="3"/>
    <n v="1922"/>
    <x v="0"/>
    <x v="2"/>
    <x v="0"/>
    <x v="0"/>
    <n v="83.33"/>
  </r>
  <r>
    <x v="3"/>
    <n v="1922"/>
    <x v="0"/>
    <x v="2"/>
    <x v="0"/>
    <x v="0"/>
    <n v="-166.66"/>
  </r>
  <r>
    <x v="3"/>
    <n v="1922"/>
    <x v="0"/>
    <x v="2"/>
    <x v="0"/>
    <x v="0"/>
    <n v="83.33"/>
  </r>
  <r>
    <x v="3"/>
    <n v="1922"/>
    <x v="0"/>
    <x v="2"/>
    <x v="0"/>
    <x v="0"/>
    <n v="166.66"/>
  </r>
  <r>
    <x v="3"/>
    <n v="1922"/>
    <x v="1"/>
    <x v="2"/>
    <x v="0"/>
    <x v="0"/>
    <n v="83.33"/>
  </r>
  <r>
    <x v="3"/>
    <n v="1922"/>
    <x v="1"/>
    <x v="2"/>
    <x v="0"/>
    <x v="0"/>
    <n v="816.63"/>
  </r>
  <r>
    <x v="3"/>
    <n v="1922"/>
    <x v="1"/>
    <x v="2"/>
    <x v="0"/>
    <x v="0"/>
    <n v="1466.6"/>
  </r>
  <r>
    <x v="3"/>
    <n v="1922"/>
    <x v="1"/>
    <x v="2"/>
    <x v="0"/>
    <x v="0"/>
    <n v="1166.6199999999999"/>
  </r>
  <r>
    <x v="3"/>
    <n v="1922"/>
    <x v="1"/>
    <x v="2"/>
    <x v="0"/>
    <x v="0"/>
    <n v="1066.97"/>
  </r>
  <r>
    <x v="3"/>
    <n v="1922"/>
    <x v="1"/>
    <x v="2"/>
    <x v="0"/>
    <x v="0"/>
    <n v="1166.6199999999999"/>
  </r>
  <r>
    <x v="3"/>
    <n v="1922"/>
    <x v="1"/>
    <x v="2"/>
    <x v="0"/>
    <x v="0"/>
    <n v="999.96"/>
  </r>
  <r>
    <x v="3"/>
    <n v="1922"/>
    <x v="1"/>
    <x v="2"/>
    <x v="0"/>
    <x v="0"/>
    <n v="1633.26"/>
  </r>
  <r>
    <x v="3"/>
    <n v="1922"/>
    <x v="1"/>
    <x v="2"/>
    <x v="0"/>
    <x v="0"/>
    <n v="1316.62"/>
  </r>
  <r>
    <x v="3"/>
    <n v="1922"/>
    <x v="1"/>
    <x v="2"/>
    <x v="0"/>
    <x v="0"/>
    <n v="999.96"/>
  </r>
  <r>
    <x v="3"/>
    <n v="1922"/>
    <x v="1"/>
    <x v="2"/>
    <x v="0"/>
    <x v="0"/>
    <n v="1599.92"/>
  </r>
  <r>
    <x v="3"/>
    <n v="1922"/>
    <x v="1"/>
    <x v="2"/>
    <x v="0"/>
    <x v="0"/>
    <n v="28.16"/>
  </r>
  <r>
    <x v="3"/>
    <n v="1922"/>
    <x v="1"/>
    <x v="2"/>
    <x v="0"/>
    <x v="0"/>
    <n v="1999.92"/>
  </r>
  <r>
    <x v="3"/>
    <n v="1922"/>
    <x v="1"/>
    <x v="2"/>
    <x v="0"/>
    <x v="0"/>
    <n v="1466.61"/>
  </r>
  <r>
    <x v="4"/>
    <n v="1922"/>
    <x v="1"/>
    <x v="2"/>
    <x v="0"/>
    <x v="0"/>
    <n v="117.12"/>
  </r>
  <r>
    <x v="4"/>
    <n v="1922"/>
    <x v="1"/>
    <x v="2"/>
    <x v="0"/>
    <x v="0"/>
    <n v="58.33"/>
  </r>
  <r>
    <x v="4"/>
    <n v="1922"/>
    <x v="1"/>
    <x v="2"/>
    <x v="0"/>
    <x v="0"/>
    <n v="83.35"/>
  </r>
  <r>
    <x v="4"/>
    <n v="1922"/>
    <x v="1"/>
    <x v="2"/>
    <x v="0"/>
    <x v="0"/>
    <n v="249.99"/>
  </r>
  <r>
    <x v="4"/>
    <n v="1922"/>
    <x v="1"/>
    <x v="2"/>
    <x v="0"/>
    <x v="0"/>
    <n v="41.67"/>
  </r>
  <r>
    <x v="4"/>
    <n v="1922"/>
    <x v="1"/>
    <x v="2"/>
    <x v="0"/>
    <x v="0"/>
    <n v="300"/>
  </r>
  <r>
    <x v="4"/>
    <n v="1922"/>
    <x v="1"/>
    <x v="2"/>
    <x v="0"/>
    <x v="0"/>
    <n v="50"/>
  </r>
  <r>
    <x v="5"/>
    <n v="1922"/>
    <x v="1"/>
    <x v="2"/>
    <x v="0"/>
    <x v="0"/>
    <n v="5.29"/>
  </r>
  <r>
    <x v="5"/>
    <n v="1922"/>
    <x v="1"/>
    <x v="2"/>
    <x v="0"/>
    <x v="0"/>
    <n v="85.22"/>
  </r>
  <r>
    <x v="5"/>
    <n v="1922"/>
    <x v="1"/>
    <x v="2"/>
    <x v="0"/>
    <x v="0"/>
    <n v="166.66"/>
  </r>
  <r>
    <x v="5"/>
    <n v="1922"/>
    <x v="1"/>
    <x v="2"/>
    <x v="0"/>
    <x v="0"/>
    <n v="3.12"/>
  </r>
  <r>
    <x v="5"/>
    <n v="1922"/>
    <x v="1"/>
    <x v="2"/>
    <x v="0"/>
    <x v="0"/>
    <n v="15.79"/>
  </r>
  <r>
    <x v="6"/>
    <n v="1922"/>
    <x v="1"/>
    <x v="2"/>
    <x v="0"/>
    <x v="0"/>
    <n v="26.12"/>
  </r>
  <r>
    <x v="6"/>
    <n v="1922"/>
    <x v="1"/>
    <x v="2"/>
    <x v="0"/>
    <x v="0"/>
    <n v="71.64"/>
  </r>
  <r>
    <x v="6"/>
    <n v="1922"/>
    <x v="1"/>
    <x v="2"/>
    <x v="0"/>
    <x v="0"/>
    <n v="8.9499999999999993"/>
  </r>
  <r>
    <x v="6"/>
    <n v="1922"/>
    <x v="1"/>
    <x v="2"/>
    <x v="0"/>
    <x v="0"/>
    <n v="120.68"/>
  </r>
  <r>
    <x v="6"/>
    <n v="1922"/>
    <x v="1"/>
    <x v="2"/>
    <x v="0"/>
    <x v="0"/>
    <n v="35.380000000000003"/>
  </r>
  <r>
    <x v="6"/>
    <n v="1922"/>
    <x v="1"/>
    <x v="2"/>
    <x v="0"/>
    <x v="0"/>
    <n v="22.08"/>
  </r>
  <r>
    <x v="7"/>
    <n v="1922"/>
    <x v="1"/>
    <x v="2"/>
    <x v="0"/>
    <x v="0"/>
    <n v="166.66"/>
  </r>
  <r>
    <x v="7"/>
    <n v="1922"/>
    <x v="1"/>
    <x v="2"/>
    <x v="0"/>
    <x v="0"/>
    <n v="166.66"/>
  </r>
  <r>
    <x v="7"/>
    <n v="1922"/>
    <x v="1"/>
    <x v="2"/>
    <x v="0"/>
    <x v="0"/>
    <n v="166.66"/>
  </r>
  <r>
    <x v="7"/>
    <n v="1922"/>
    <x v="1"/>
    <x v="2"/>
    <x v="0"/>
    <x v="0"/>
    <n v="166.66"/>
  </r>
  <r>
    <x v="7"/>
    <n v="1922"/>
    <x v="1"/>
    <x v="2"/>
    <x v="0"/>
    <x v="0"/>
    <n v="166.74"/>
  </r>
  <r>
    <x v="7"/>
    <n v="1922"/>
    <x v="1"/>
    <x v="2"/>
    <x v="0"/>
    <x v="0"/>
    <n v="141.66"/>
  </r>
  <r>
    <x v="7"/>
    <n v="1922"/>
    <x v="1"/>
    <x v="2"/>
    <x v="0"/>
    <x v="0"/>
    <n v="166.66"/>
  </r>
  <r>
    <x v="7"/>
    <n v="1922"/>
    <x v="1"/>
    <x v="2"/>
    <x v="0"/>
    <x v="0"/>
    <n v="208.32"/>
  </r>
  <r>
    <x v="7"/>
    <n v="1922"/>
    <x v="1"/>
    <x v="2"/>
    <x v="0"/>
    <x v="0"/>
    <n v="166.66"/>
  </r>
  <r>
    <x v="7"/>
    <n v="1922"/>
    <x v="1"/>
    <x v="2"/>
    <x v="0"/>
    <x v="0"/>
    <n v="208.33"/>
  </r>
  <r>
    <x v="7"/>
    <n v="1922"/>
    <x v="1"/>
    <x v="2"/>
    <x v="0"/>
    <x v="0"/>
    <n v="208.33"/>
  </r>
  <r>
    <x v="8"/>
    <n v="1922"/>
    <x v="0"/>
    <x v="2"/>
    <x v="0"/>
    <x v="0"/>
    <n v="166.66"/>
  </r>
  <r>
    <x v="8"/>
    <n v="1922"/>
    <x v="0"/>
    <x v="2"/>
    <x v="0"/>
    <x v="0"/>
    <n v="166.66"/>
  </r>
  <r>
    <x v="8"/>
    <n v="1922"/>
    <x v="0"/>
    <x v="2"/>
    <x v="0"/>
    <x v="0"/>
    <n v="166.66"/>
  </r>
  <r>
    <x v="8"/>
    <n v="1922"/>
    <x v="0"/>
    <x v="2"/>
    <x v="0"/>
    <x v="0"/>
    <n v="166.66"/>
  </r>
  <r>
    <x v="8"/>
    <n v="1922"/>
    <x v="0"/>
    <x v="2"/>
    <x v="0"/>
    <x v="0"/>
    <n v="166.66"/>
  </r>
  <r>
    <x v="8"/>
    <n v="1922"/>
    <x v="0"/>
    <x v="2"/>
    <x v="0"/>
    <x v="0"/>
    <n v="166.66"/>
  </r>
  <r>
    <x v="8"/>
    <n v="1922"/>
    <x v="0"/>
    <x v="2"/>
    <x v="0"/>
    <x v="0"/>
    <n v="166.66"/>
  </r>
  <r>
    <x v="8"/>
    <n v="1922"/>
    <x v="0"/>
    <x v="2"/>
    <x v="0"/>
    <x v="0"/>
    <n v="166.66"/>
  </r>
  <r>
    <x v="8"/>
    <n v="1922"/>
    <x v="0"/>
    <x v="2"/>
    <x v="0"/>
    <x v="0"/>
    <n v="166.66"/>
  </r>
  <r>
    <x v="8"/>
    <n v="1922"/>
    <x v="0"/>
    <x v="2"/>
    <x v="0"/>
    <x v="0"/>
    <n v="166.74"/>
  </r>
  <r>
    <x v="8"/>
    <n v="1922"/>
    <x v="0"/>
    <x v="2"/>
    <x v="0"/>
    <x v="0"/>
    <n v="166.66"/>
  </r>
  <r>
    <x v="8"/>
    <n v="1922"/>
    <x v="0"/>
    <x v="2"/>
    <x v="0"/>
    <x v="0"/>
    <n v="166.66"/>
  </r>
  <r>
    <x v="8"/>
    <n v="1922"/>
    <x v="1"/>
    <x v="2"/>
    <x v="0"/>
    <x v="0"/>
    <n v="50"/>
  </r>
  <r>
    <x v="8"/>
    <n v="1922"/>
    <x v="1"/>
    <x v="2"/>
    <x v="0"/>
    <x v="0"/>
    <n v="166.66"/>
  </r>
  <r>
    <x v="8"/>
    <n v="1922"/>
    <x v="1"/>
    <x v="2"/>
    <x v="0"/>
    <x v="0"/>
    <n v="50"/>
  </r>
  <r>
    <x v="8"/>
    <n v="1922"/>
    <x v="1"/>
    <x v="2"/>
    <x v="0"/>
    <x v="0"/>
    <n v="50"/>
  </r>
  <r>
    <x v="8"/>
    <n v="1922"/>
    <x v="1"/>
    <x v="2"/>
    <x v="0"/>
    <x v="0"/>
    <n v="166.66"/>
  </r>
  <r>
    <x v="8"/>
    <n v="1922"/>
    <x v="1"/>
    <x v="2"/>
    <x v="0"/>
    <x v="0"/>
    <n v="50"/>
  </r>
  <r>
    <x v="9"/>
    <n v="1922"/>
    <x v="0"/>
    <x v="2"/>
    <x v="0"/>
    <x v="0"/>
    <n v="25.34"/>
  </r>
  <r>
    <x v="9"/>
    <n v="1922"/>
    <x v="0"/>
    <x v="2"/>
    <x v="0"/>
    <x v="0"/>
    <n v="71.430000000000007"/>
  </r>
  <r>
    <x v="9"/>
    <n v="1922"/>
    <x v="0"/>
    <x v="2"/>
    <x v="0"/>
    <x v="0"/>
    <n v="166.66"/>
  </r>
  <r>
    <x v="9"/>
    <n v="1922"/>
    <x v="0"/>
    <x v="2"/>
    <x v="0"/>
    <x v="0"/>
    <n v="83.33"/>
  </r>
  <r>
    <x v="9"/>
    <n v="1922"/>
    <x v="1"/>
    <x v="2"/>
    <x v="0"/>
    <x v="0"/>
    <n v="813.08"/>
  </r>
  <r>
    <x v="9"/>
    <n v="1922"/>
    <x v="1"/>
    <x v="2"/>
    <x v="0"/>
    <x v="0"/>
    <n v="303.91000000000003"/>
  </r>
  <r>
    <x v="9"/>
    <n v="1922"/>
    <x v="1"/>
    <x v="2"/>
    <x v="0"/>
    <x v="0"/>
    <n v="333.32"/>
  </r>
  <r>
    <x v="9"/>
    <n v="1922"/>
    <x v="1"/>
    <x v="2"/>
    <x v="0"/>
    <x v="0"/>
    <n v="544.46"/>
  </r>
  <r>
    <x v="9"/>
    <n v="1922"/>
    <x v="1"/>
    <x v="2"/>
    <x v="0"/>
    <x v="0"/>
    <n v="249.99"/>
  </r>
  <r>
    <x v="9"/>
    <n v="1922"/>
    <x v="1"/>
    <x v="2"/>
    <x v="0"/>
    <x v="0"/>
    <n v="627.79"/>
  </r>
  <r>
    <x v="9"/>
    <n v="1922"/>
    <x v="1"/>
    <x v="2"/>
    <x v="0"/>
    <x v="0"/>
    <n v="333.32"/>
  </r>
  <r>
    <x v="9"/>
    <n v="1922"/>
    <x v="1"/>
    <x v="2"/>
    <x v="0"/>
    <x v="0"/>
    <n v="554.96"/>
  </r>
  <r>
    <x v="9"/>
    <n v="1922"/>
    <x v="1"/>
    <x v="2"/>
    <x v="0"/>
    <x v="0"/>
    <n v="333.32"/>
  </r>
  <r>
    <x v="9"/>
    <n v="1922"/>
    <x v="1"/>
    <x v="2"/>
    <x v="0"/>
    <x v="0"/>
    <n v="710.52"/>
  </r>
  <r>
    <x v="9"/>
    <n v="1922"/>
    <x v="1"/>
    <x v="2"/>
    <x v="0"/>
    <x v="0"/>
    <n v="708.3"/>
  </r>
  <r>
    <x v="9"/>
    <n v="1922"/>
    <x v="1"/>
    <x v="2"/>
    <x v="0"/>
    <x v="0"/>
    <n v="507.22"/>
  </r>
  <r>
    <x v="10"/>
    <n v="1922"/>
    <x v="1"/>
    <x v="2"/>
    <x v="0"/>
    <x v="0"/>
    <n v="166.66"/>
  </r>
  <r>
    <x v="10"/>
    <n v="1922"/>
    <x v="1"/>
    <x v="2"/>
    <x v="0"/>
    <x v="0"/>
    <n v="166.66"/>
  </r>
  <r>
    <x v="10"/>
    <n v="1922"/>
    <x v="1"/>
    <x v="2"/>
    <x v="0"/>
    <x v="0"/>
    <n v="183.33"/>
  </r>
  <r>
    <x v="10"/>
    <n v="1922"/>
    <x v="1"/>
    <x v="2"/>
    <x v="0"/>
    <x v="0"/>
    <n v="216.66"/>
  </r>
  <r>
    <x v="10"/>
    <n v="1922"/>
    <x v="1"/>
    <x v="2"/>
    <x v="0"/>
    <x v="0"/>
    <n v="183.33"/>
  </r>
  <r>
    <x v="10"/>
    <n v="1922"/>
    <x v="1"/>
    <x v="2"/>
    <x v="0"/>
    <x v="0"/>
    <n v="166.66"/>
  </r>
  <r>
    <x v="10"/>
    <n v="1922"/>
    <x v="1"/>
    <x v="2"/>
    <x v="0"/>
    <x v="0"/>
    <n v="183.33"/>
  </r>
  <r>
    <x v="10"/>
    <n v="1922"/>
    <x v="1"/>
    <x v="2"/>
    <x v="0"/>
    <x v="0"/>
    <n v="166.66"/>
  </r>
  <r>
    <x v="10"/>
    <n v="1922"/>
    <x v="1"/>
    <x v="2"/>
    <x v="0"/>
    <x v="0"/>
    <n v="166.66"/>
  </r>
  <r>
    <x v="10"/>
    <n v="1922"/>
    <x v="1"/>
    <x v="2"/>
    <x v="0"/>
    <x v="0"/>
    <n v="166.66"/>
  </r>
  <r>
    <x v="10"/>
    <n v="1922"/>
    <x v="1"/>
    <x v="2"/>
    <x v="0"/>
    <x v="0"/>
    <n v="166.74"/>
  </r>
  <r>
    <x v="10"/>
    <n v="1922"/>
    <x v="1"/>
    <x v="2"/>
    <x v="0"/>
    <x v="0"/>
    <n v="183.33"/>
  </r>
  <r>
    <x v="11"/>
    <n v="1922"/>
    <x v="0"/>
    <x v="2"/>
    <x v="0"/>
    <x v="0"/>
    <n v="166.66"/>
  </r>
  <r>
    <x v="11"/>
    <n v="1922"/>
    <x v="0"/>
    <x v="2"/>
    <x v="0"/>
    <x v="0"/>
    <n v="55.86"/>
  </r>
  <r>
    <x v="11"/>
    <n v="1922"/>
    <x v="1"/>
    <x v="2"/>
    <x v="0"/>
    <x v="0"/>
    <n v="305.13"/>
  </r>
  <r>
    <x v="11"/>
    <n v="1922"/>
    <x v="1"/>
    <x v="2"/>
    <x v="0"/>
    <x v="0"/>
    <n v="310.33999999999997"/>
  </r>
  <r>
    <x v="11"/>
    <n v="1922"/>
    <x v="1"/>
    <x v="2"/>
    <x v="0"/>
    <x v="0"/>
    <n v="142.46"/>
  </r>
  <r>
    <x v="11"/>
    <n v="1922"/>
    <x v="1"/>
    <x v="2"/>
    <x v="0"/>
    <x v="0"/>
    <n v="213.7"/>
  </r>
  <r>
    <x v="11"/>
    <n v="1922"/>
    <x v="1"/>
    <x v="2"/>
    <x v="0"/>
    <x v="0"/>
    <n v="314.41000000000003"/>
  </r>
  <r>
    <x v="11"/>
    <n v="1922"/>
    <x v="1"/>
    <x v="2"/>
    <x v="0"/>
    <x v="0"/>
    <n v="-146.66"/>
  </r>
  <r>
    <x v="11"/>
    <n v="1922"/>
    <x v="1"/>
    <x v="2"/>
    <x v="0"/>
    <x v="0"/>
    <n v="316.58999999999997"/>
  </r>
  <r>
    <x v="11"/>
    <n v="1922"/>
    <x v="1"/>
    <x v="2"/>
    <x v="0"/>
    <x v="0"/>
    <n v="310.33999999999997"/>
  </r>
  <r>
    <x v="11"/>
    <n v="1922"/>
    <x v="1"/>
    <x v="2"/>
    <x v="0"/>
    <x v="0"/>
    <n v="196.83"/>
  </r>
  <r>
    <x v="11"/>
    <n v="1922"/>
    <x v="1"/>
    <x v="2"/>
    <x v="0"/>
    <x v="0"/>
    <n v="220.16"/>
  </r>
  <r>
    <x v="0"/>
    <n v="1922"/>
    <x v="2"/>
    <x v="2"/>
    <x v="2"/>
    <x v="0"/>
    <n v="833.3"/>
  </r>
  <r>
    <x v="0"/>
    <n v="1922"/>
    <x v="3"/>
    <x v="2"/>
    <x v="2"/>
    <x v="1"/>
    <n v="9.2799999999999994"/>
  </r>
  <r>
    <x v="0"/>
    <n v="1922"/>
    <x v="3"/>
    <x v="2"/>
    <x v="2"/>
    <x v="0"/>
    <n v="3335.96"/>
  </r>
  <r>
    <x v="1"/>
    <n v="1922"/>
    <x v="2"/>
    <x v="2"/>
    <x v="2"/>
    <x v="0"/>
    <n v="3091.3500000000004"/>
  </r>
  <r>
    <x v="1"/>
    <n v="1922"/>
    <x v="3"/>
    <x v="2"/>
    <x v="2"/>
    <x v="0"/>
    <n v="2127.9500000000003"/>
  </r>
  <r>
    <x v="2"/>
    <n v="1922"/>
    <x v="3"/>
    <x v="2"/>
    <x v="2"/>
    <x v="0"/>
    <n v="2000"/>
  </r>
  <r>
    <x v="3"/>
    <n v="1922"/>
    <x v="2"/>
    <x v="2"/>
    <x v="2"/>
    <x v="0"/>
    <n v="81.78"/>
  </r>
  <r>
    <x v="3"/>
    <n v="1922"/>
    <x v="3"/>
    <x v="2"/>
    <x v="2"/>
    <x v="0"/>
    <n v="10833.379999999997"/>
  </r>
  <r>
    <x v="4"/>
    <n v="1922"/>
    <x v="3"/>
    <x v="2"/>
    <x v="2"/>
    <x v="4"/>
    <n v="685.52"/>
  </r>
  <r>
    <x v="4"/>
    <n v="1922"/>
    <x v="3"/>
    <x v="2"/>
    <x v="2"/>
    <x v="0"/>
    <n v="83.33"/>
  </r>
  <r>
    <x v="5"/>
    <n v="1922"/>
    <x v="3"/>
    <x v="2"/>
    <x v="2"/>
    <x v="0"/>
    <n v="1564.28"/>
  </r>
  <r>
    <x v="8"/>
    <n v="1922"/>
    <x v="2"/>
    <x v="2"/>
    <x v="2"/>
    <x v="3"/>
    <n v="106.23"/>
  </r>
  <r>
    <x v="8"/>
    <n v="1922"/>
    <x v="2"/>
    <x v="2"/>
    <x v="2"/>
    <x v="0"/>
    <n v="3833.26"/>
  </r>
  <r>
    <x v="8"/>
    <n v="1922"/>
    <x v="3"/>
    <x v="2"/>
    <x v="2"/>
    <x v="3"/>
    <n v="71.87"/>
  </r>
  <r>
    <x v="7"/>
    <n v="1922"/>
    <x v="3"/>
    <x v="2"/>
    <x v="2"/>
    <x v="0"/>
    <n v="1833.34"/>
  </r>
  <r>
    <x v="9"/>
    <n v="1922"/>
    <x v="2"/>
    <x v="2"/>
    <x v="2"/>
    <x v="0"/>
    <n v="238.98000000000002"/>
  </r>
  <r>
    <x v="9"/>
    <n v="1922"/>
    <x v="3"/>
    <x v="2"/>
    <x v="2"/>
    <x v="0"/>
    <n v="7036.2499999999991"/>
  </r>
  <r>
    <x v="11"/>
    <n v="1922"/>
    <x v="2"/>
    <x v="2"/>
    <x v="2"/>
    <x v="0"/>
    <n v="122.80000000000001"/>
  </r>
  <r>
    <x v="10"/>
    <n v="1922"/>
    <x v="3"/>
    <x v="2"/>
    <x v="2"/>
    <x v="0"/>
    <n v="2183.92"/>
  </r>
  <r>
    <x v="0"/>
    <n v="1922"/>
    <x v="0"/>
    <x v="2"/>
    <x v="1"/>
    <x v="0"/>
    <n v="37.51"/>
  </r>
  <r>
    <x v="0"/>
    <n v="1922"/>
    <x v="1"/>
    <x v="2"/>
    <x v="1"/>
    <x v="0"/>
    <n v="3741.26"/>
  </r>
  <r>
    <x v="1"/>
    <n v="1922"/>
    <x v="0"/>
    <x v="2"/>
    <x v="1"/>
    <x v="0"/>
    <n v="3120.1099999999997"/>
  </r>
  <r>
    <x v="1"/>
    <n v="1922"/>
    <x v="1"/>
    <x v="2"/>
    <x v="1"/>
    <x v="0"/>
    <n v="1707.7299999999998"/>
  </r>
  <r>
    <x v="2"/>
    <n v="1922"/>
    <x v="0"/>
    <x v="2"/>
    <x v="1"/>
    <x v="0"/>
    <n v="412.48"/>
  </r>
  <r>
    <x v="2"/>
    <n v="1922"/>
    <x v="1"/>
    <x v="2"/>
    <x v="1"/>
    <x v="0"/>
    <n v="3678.8399999999997"/>
  </r>
  <r>
    <x v="3"/>
    <n v="1922"/>
    <x v="0"/>
    <x v="2"/>
    <x v="1"/>
    <x v="0"/>
    <n v="948.81999999999994"/>
  </r>
  <r>
    <x v="3"/>
    <n v="1922"/>
    <x v="1"/>
    <x v="2"/>
    <x v="1"/>
    <x v="0"/>
    <n v="7148.33"/>
  </r>
  <r>
    <x v="4"/>
    <n v="1922"/>
    <x v="1"/>
    <x v="2"/>
    <x v="1"/>
    <x v="0"/>
    <n v="0"/>
  </r>
  <r>
    <x v="5"/>
    <n v="1922"/>
    <x v="1"/>
    <x v="2"/>
    <x v="1"/>
    <x v="0"/>
    <n v="500.02"/>
  </r>
  <r>
    <x v="6"/>
    <n v="1922"/>
    <x v="1"/>
    <x v="2"/>
    <x v="1"/>
    <x v="0"/>
    <n v="758.3"/>
  </r>
  <r>
    <x v="7"/>
    <n v="1922"/>
    <x v="0"/>
    <x v="2"/>
    <x v="1"/>
    <x v="0"/>
    <n v="8.9600000000000009"/>
  </r>
  <r>
    <x v="7"/>
    <n v="1922"/>
    <x v="1"/>
    <x v="2"/>
    <x v="1"/>
    <x v="0"/>
    <n v="1616.1100000000001"/>
  </r>
  <r>
    <x v="8"/>
    <n v="1922"/>
    <x v="0"/>
    <x v="2"/>
    <x v="1"/>
    <x v="0"/>
    <n v="2959.2000000000003"/>
  </r>
  <r>
    <x v="8"/>
    <n v="1922"/>
    <x v="1"/>
    <x v="2"/>
    <x v="1"/>
    <x v="0"/>
    <n v="982.48"/>
  </r>
  <r>
    <x v="9"/>
    <n v="1922"/>
    <x v="1"/>
    <x v="2"/>
    <x v="1"/>
    <x v="0"/>
    <n v="2303.3999999999996"/>
  </r>
  <r>
    <x v="10"/>
    <n v="1922"/>
    <x v="0"/>
    <x v="2"/>
    <x v="1"/>
    <x v="0"/>
    <n v="2820.92"/>
  </r>
  <r>
    <x v="10"/>
    <n v="1922"/>
    <x v="1"/>
    <x v="2"/>
    <x v="1"/>
    <x v="0"/>
    <n v="2766.62"/>
  </r>
  <r>
    <x v="11"/>
    <n v="1922"/>
    <x v="1"/>
    <x v="2"/>
    <x v="1"/>
    <x v="0"/>
    <n v="2981.1400000000003"/>
  </r>
  <r>
    <x v="2"/>
    <n v="1923"/>
    <x v="0"/>
    <x v="2"/>
    <x v="0"/>
    <x v="0"/>
    <n v="-49.29"/>
  </r>
  <r>
    <x v="2"/>
    <n v="1923"/>
    <x v="0"/>
    <x v="2"/>
    <x v="0"/>
    <x v="7"/>
    <n v="-49.29"/>
  </r>
  <r>
    <x v="2"/>
    <n v="1923"/>
    <x v="0"/>
    <x v="2"/>
    <x v="0"/>
    <x v="0"/>
    <n v="-31.37"/>
  </r>
  <r>
    <x v="2"/>
    <n v="1923"/>
    <x v="0"/>
    <x v="2"/>
    <x v="0"/>
    <x v="1"/>
    <n v="-49.29"/>
  </r>
  <r>
    <x v="2"/>
    <n v="1923"/>
    <x v="0"/>
    <x v="2"/>
    <x v="0"/>
    <x v="7"/>
    <n v="-31.37"/>
  </r>
  <r>
    <x v="2"/>
    <n v="1923"/>
    <x v="0"/>
    <x v="2"/>
    <x v="0"/>
    <x v="6"/>
    <n v="-31.37"/>
  </r>
  <r>
    <x v="2"/>
    <n v="1923"/>
    <x v="0"/>
    <x v="2"/>
    <x v="0"/>
    <x v="1"/>
    <n v="-31.37"/>
  </r>
  <r>
    <x v="2"/>
    <n v="1923"/>
    <x v="0"/>
    <x v="2"/>
    <x v="0"/>
    <x v="1"/>
    <n v="-49.29"/>
  </r>
  <r>
    <x v="2"/>
    <n v="1923"/>
    <x v="0"/>
    <x v="2"/>
    <x v="0"/>
    <x v="4"/>
    <n v="-31.37"/>
  </r>
  <r>
    <x v="2"/>
    <n v="1923"/>
    <x v="0"/>
    <x v="2"/>
    <x v="0"/>
    <x v="3"/>
    <n v="-49.29"/>
  </r>
  <r>
    <x v="2"/>
    <n v="1923"/>
    <x v="0"/>
    <x v="2"/>
    <x v="0"/>
    <x v="2"/>
    <n v="-123.61"/>
  </r>
  <r>
    <x v="2"/>
    <n v="1923"/>
    <x v="0"/>
    <x v="2"/>
    <x v="0"/>
    <x v="8"/>
    <n v="-49.29"/>
  </r>
  <r>
    <x v="2"/>
    <n v="1923"/>
    <x v="0"/>
    <x v="2"/>
    <x v="0"/>
    <x v="2"/>
    <n v="-49.29"/>
  </r>
  <r>
    <x v="2"/>
    <n v="1923"/>
    <x v="0"/>
    <x v="2"/>
    <x v="0"/>
    <x v="3"/>
    <n v="-31.37"/>
  </r>
  <r>
    <x v="2"/>
    <n v="1923"/>
    <x v="0"/>
    <x v="2"/>
    <x v="0"/>
    <x v="7"/>
    <n v="-49.29"/>
  </r>
  <r>
    <x v="2"/>
    <n v="1923"/>
    <x v="0"/>
    <x v="2"/>
    <x v="0"/>
    <x v="1"/>
    <n v="-123.61"/>
  </r>
  <r>
    <x v="2"/>
    <n v="1923"/>
    <x v="0"/>
    <x v="2"/>
    <x v="0"/>
    <x v="0"/>
    <n v="-123.61"/>
  </r>
  <r>
    <x v="2"/>
    <n v="1923"/>
    <x v="0"/>
    <x v="2"/>
    <x v="0"/>
    <x v="8"/>
    <n v="-49.29"/>
  </r>
  <r>
    <x v="2"/>
    <n v="1923"/>
    <x v="0"/>
    <x v="2"/>
    <x v="0"/>
    <x v="8"/>
    <n v="-123.61"/>
  </r>
  <r>
    <x v="2"/>
    <n v="1923"/>
    <x v="0"/>
    <x v="2"/>
    <x v="0"/>
    <x v="4"/>
    <n v="-49.29"/>
  </r>
  <r>
    <x v="2"/>
    <n v="1923"/>
    <x v="0"/>
    <x v="2"/>
    <x v="0"/>
    <x v="6"/>
    <n v="-49.29"/>
  </r>
  <r>
    <x v="2"/>
    <n v="1923"/>
    <x v="0"/>
    <x v="2"/>
    <x v="0"/>
    <x v="7"/>
    <n v="-123.61"/>
  </r>
  <r>
    <x v="2"/>
    <n v="1923"/>
    <x v="0"/>
    <x v="2"/>
    <x v="0"/>
    <x v="0"/>
    <n v="-49.29"/>
  </r>
  <r>
    <x v="2"/>
    <n v="1923"/>
    <x v="0"/>
    <x v="2"/>
    <x v="0"/>
    <x v="4"/>
    <n v="-123.61"/>
  </r>
  <r>
    <x v="2"/>
    <n v="1923"/>
    <x v="0"/>
    <x v="2"/>
    <x v="0"/>
    <x v="4"/>
    <n v="-49.29"/>
  </r>
  <r>
    <x v="2"/>
    <n v="1923"/>
    <x v="0"/>
    <x v="2"/>
    <x v="0"/>
    <x v="3"/>
    <n v="-123.61"/>
  </r>
  <r>
    <x v="2"/>
    <n v="1923"/>
    <x v="0"/>
    <x v="2"/>
    <x v="0"/>
    <x v="2"/>
    <n v="-49.29"/>
  </r>
  <r>
    <x v="2"/>
    <n v="1923"/>
    <x v="0"/>
    <x v="2"/>
    <x v="0"/>
    <x v="2"/>
    <n v="-31.37"/>
  </r>
  <r>
    <x v="2"/>
    <n v="1923"/>
    <x v="0"/>
    <x v="2"/>
    <x v="0"/>
    <x v="3"/>
    <n v="-49.29"/>
  </r>
  <r>
    <x v="2"/>
    <n v="1923"/>
    <x v="0"/>
    <x v="2"/>
    <x v="0"/>
    <x v="6"/>
    <n v="-123.61"/>
  </r>
  <r>
    <x v="2"/>
    <n v="1923"/>
    <x v="0"/>
    <x v="2"/>
    <x v="0"/>
    <x v="8"/>
    <n v="-31.37"/>
  </r>
  <r>
    <x v="2"/>
    <n v="1923"/>
    <x v="0"/>
    <x v="2"/>
    <x v="0"/>
    <x v="6"/>
    <n v="-49.29"/>
  </r>
  <r>
    <x v="2"/>
    <n v="1923"/>
    <x v="1"/>
    <x v="2"/>
    <x v="0"/>
    <x v="2"/>
    <n v="-1023.87"/>
  </r>
  <r>
    <x v="2"/>
    <n v="1923"/>
    <x v="1"/>
    <x v="2"/>
    <x v="0"/>
    <x v="8"/>
    <n v="-10.55"/>
  </r>
  <r>
    <x v="2"/>
    <n v="1923"/>
    <x v="1"/>
    <x v="2"/>
    <x v="0"/>
    <x v="0"/>
    <n v="-10.55"/>
  </r>
  <r>
    <x v="2"/>
    <n v="1923"/>
    <x v="1"/>
    <x v="2"/>
    <x v="0"/>
    <x v="7"/>
    <n v="-10.55"/>
  </r>
  <r>
    <x v="2"/>
    <n v="1923"/>
    <x v="1"/>
    <x v="2"/>
    <x v="0"/>
    <x v="1"/>
    <n v="-150"/>
  </r>
  <r>
    <x v="2"/>
    <n v="1923"/>
    <x v="1"/>
    <x v="2"/>
    <x v="0"/>
    <x v="4"/>
    <n v="-10.55"/>
  </r>
  <r>
    <x v="2"/>
    <n v="1923"/>
    <x v="1"/>
    <x v="2"/>
    <x v="0"/>
    <x v="4"/>
    <n v="-1023.87"/>
  </r>
  <r>
    <x v="2"/>
    <n v="1923"/>
    <x v="1"/>
    <x v="2"/>
    <x v="0"/>
    <x v="8"/>
    <n v="-1023.87"/>
  </r>
  <r>
    <x v="2"/>
    <n v="1923"/>
    <x v="1"/>
    <x v="2"/>
    <x v="0"/>
    <x v="6"/>
    <n v="-251.38"/>
  </r>
  <r>
    <x v="2"/>
    <n v="1923"/>
    <x v="1"/>
    <x v="2"/>
    <x v="0"/>
    <x v="0"/>
    <n v="-1023.87"/>
  </r>
  <r>
    <x v="2"/>
    <n v="1923"/>
    <x v="1"/>
    <x v="2"/>
    <x v="0"/>
    <x v="1"/>
    <n v="-251.38"/>
  </r>
  <r>
    <x v="2"/>
    <n v="1923"/>
    <x v="1"/>
    <x v="2"/>
    <x v="0"/>
    <x v="3"/>
    <n v="-251.38"/>
  </r>
  <r>
    <x v="2"/>
    <n v="1923"/>
    <x v="1"/>
    <x v="2"/>
    <x v="0"/>
    <x v="0"/>
    <n v="-251.38"/>
  </r>
  <r>
    <x v="2"/>
    <n v="1923"/>
    <x v="1"/>
    <x v="2"/>
    <x v="0"/>
    <x v="7"/>
    <n v="-150"/>
  </r>
  <r>
    <x v="2"/>
    <n v="1923"/>
    <x v="1"/>
    <x v="2"/>
    <x v="0"/>
    <x v="2"/>
    <n v="-10.55"/>
  </r>
  <r>
    <x v="2"/>
    <n v="1923"/>
    <x v="1"/>
    <x v="2"/>
    <x v="0"/>
    <x v="0"/>
    <n v="-150"/>
  </r>
  <r>
    <x v="2"/>
    <n v="1923"/>
    <x v="1"/>
    <x v="2"/>
    <x v="0"/>
    <x v="1"/>
    <n v="-1023.87"/>
  </r>
  <r>
    <x v="2"/>
    <n v="1923"/>
    <x v="1"/>
    <x v="2"/>
    <x v="0"/>
    <x v="6"/>
    <n v="-150"/>
  </r>
  <r>
    <x v="2"/>
    <n v="1923"/>
    <x v="1"/>
    <x v="2"/>
    <x v="0"/>
    <x v="6"/>
    <n v="-10.55"/>
  </r>
  <r>
    <x v="2"/>
    <n v="1923"/>
    <x v="1"/>
    <x v="2"/>
    <x v="0"/>
    <x v="1"/>
    <n v="-10.55"/>
  </r>
  <r>
    <x v="2"/>
    <n v="1923"/>
    <x v="1"/>
    <x v="2"/>
    <x v="0"/>
    <x v="4"/>
    <n v="-251.38"/>
  </r>
  <r>
    <x v="2"/>
    <n v="1923"/>
    <x v="1"/>
    <x v="2"/>
    <x v="0"/>
    <x v="3"/>
    <n v="-150"/>
  </r>
  <r>
    <x v="2"/>
    <n v="1923"/>
    <x v="1"/>
    <x v="2"/>
    <x v="0"/>
    <x v="4"/>
    <n v="-150"/>
  </r>
  <r>
    <x v="2"/>
    <n v="1923"/>
    <x v="1"/>
    <x v="2"/>
    <x v="0"/>
    <x v="3"/>
    <n v="-10.55"/>
  </r>
  <r>
    <x v="2"/>
    <n v="1923"/>
    <x v="1"/>
    <x v="2"/>
    <x v="0"/>
    <x v="2"/>
    <n v="-150"/>
  </r>
  <r>
    <x v="2"/>
    <n v="1923"/>
    <x v="1"/>
    <x v="2"/>
    <x v="0"/>
    <x v="8"/>
    <n v="-251.38"/>
  </r>
  <r>
    <x v="2"/>
    <n v="1923"/>
    <x v="1"/>
    <x v="2"/>
    <x v="0"/>
    <x v="7"/>
    <n v="-1023.87"/>
  </r>
  <r>
    <x v="2"/>
    <n v="1923"/>
    <x v="1"/>
    <x v="2"/>
    <x v="0"/>
    <x v="7"/>
    <n v="-251.38"/>
  </r>
  <r>
    <x v="2"/>
    <n v="1923"/>
    <x v="1"/>
    <x v="2"/>
    <x v="0"/>
    <x v="8"/>
    <n v="-150"/>
  </r>
  <r>
    <x v="2"/>
    <n v="1923"/>
    <x v="1"/>
    <x v="2"/>
    <x v="0"/>
    <x v="3"/>
    <n v="-1023.87"/>
  </r>
  <r>
    <x v="2"/>
    <n v="1923"/>
    <x v="1"/>
    <x v="2"/>
    <x v="0"/>
    <x v="6"/>
    <n v="-1023.87"/>
  </r>
  <r>
    <x v="2"/>
    <n v="1923"/>
    <x v="1"/>
    <x v="2"/>
    <x v="0"/>
    <x v="2"/>
    <n v="-251.38"/>
  </r>
  <r>
    <x v="0"/>
    <n v="1923"/>
    <x v="2"/>
    <x v="2"/>
    <x v="2"/>
    <x v="0"/>
    <n v="449.03000000000003"/>
  </r>
  <r>
    <x v="0"/>
    <n v="1923"/>
    <x v="3"/>
    <x v="2"/>
    <x v="2"/>
    <x v="4"/>
    <n v="281.12"/>
  </r>
  <r>
    <x v="0"/>
    <n v="1923"/>
    <x v="3"/>
    <x v="2"/>
    <x v="2"/>
    <x v="0"/>
    <n v="3315.5000000000005"/>
  </r>
  <r>
    <x v="1"/>
    <n v="1923"/>
    <x v="2"/>
    <x v="2"/>
    <x v="2"/>
    <x v="4"/>
    <n v="172.42000000000002"/>
  </r>
  <r>
    <x v="1"/>
    <n v="1923"/>
    <x v="2"/>
    <x v="2"/>
    <x v="2"/>
    <x v="0"/>
    <n v="1742.5599999999997"/>
  </r>
  <r>
    <x v="1"/>
    <n v="1923"/>
    <x v="3"/>
    <x v="2"/>
    <x v="2"/>
    <x v="4"/>
    <n v="1045.96"/>
  </r>
  <r>
    <x v="1"/>
    <n v="1923"/>
    <x v="3"/>
    <x v="2"/>
    <x v="2"/>
    <x v="0"/>
    <n v="6207.2500000000045"/>
  </r>
  <r>
    <x v="2"/>
    <n v="1923"/>
    <x v="2"/>
    <x v="2"/>
    <x v="2"/>
    <x v="0"/>
    <n v="89.42"/>
  </r>
  <r>
    <x v="2"/>
    <n v="1923"/>
    <x v="3"/>
    <x v="2"/>
    <x v="2"/>
    <x v="4"/>
    <n v="45.41"/>
  </r>
  <r>
    <x v="2"/>
    <n v="1923"/>
    <x v="3"/>
    <x v="2"/>
    <x v="2"/>
    <x v="0"/>
    <n v="8484.4000000000015"/>
  </r>
  <r>
    <x v="3"/>
    <n v="1923"/>
    <x v="2"/>
    <x v="2"/>
    <x v="2"/>
    <x v="0"/>
    <n v="204.43"/>
  </r>
  <r>
    <x v="3"/>
    <n v="1923"/>
    <x v="3"/>
    <x v="2"/>
    <x v="2"/>
    <x v="0"/>
    <n v="17306.98"/>
  </r>
  <r>
    <x v="4"/>
    <n v="1923"/>
    <x v="2"/>
    <x v="2"/>
    <x v="2"/>
    <x v="0"/>
    <n v="511.37"/>
  </r>
  <r>
    <x v="4"/>
    <n v="1923"/>
    <x v="3"/>
    <x v="2"/>
    <x v="2"/>
    <x v="4"/>
    <n v="1482.93"/>
  </r>
  <r>
    <x v="4"/>
    <n v="1923"/>
    <x v="3"/>
    <x v="2"/>
    <x v="2"/>
    <x v="3"/>
    <n v="17.07"/>
  </r>
  <r>
    <x v="4"/>
    <n v="1923"/>
    <x v="3"/>
    <x v="2"/>
    <x v="2"/>
    <x v="0"/>
    <n v="144.18"/>
  </r>
  <r>
    <x v="5"/>
    <n v="1923"/>
    <x v="2"/>
    <x v="2"/>
    <x v="2"/>
    <x v="0"/>
    <n v="113.58000000000001"/>
  </r>
  <r>
    <x v="5"/>
    <n v="1923"/>
    <x v="3"/>
    <x v="2"/>
    <x v="2"/>
    <x v="0"/>
    <n v="578.89"/>
  </r>
  <r>
    <x v="6"/>
    <n v="1923"/>
    <x v="2"/>
    <x v="2"/>
    <x v="2"/>
    <x v="0"/>
    <n v="516.39"/>
  </r>
  <r>
    <x v="6"/>
    <n v="1923"/>
    <x v="3"/>
    <x v="2"/>
    <x v="2"/>
    <x v="4"/>
    <n v="4.6900000000000004"/>
  </r>
  <r>
    <x v="6"/>
    <n v="1923"/>
    <x v="3"/>
    <x v="2"/>
    <x v="2"/>
    <x v="0"/>
    <n v="1570.42"/>
  </r>
  <r>
    <x v="8"/>
    <n v="1923"/>
    <x v="2"/>
    <x v="2"/>
    <x v="2"/>
    <x v="0"/>
    <n v="2723.16"/>
  </r>
  <r>
    <x v="8"/>
    <n v="1923"/>
    <x v="3"/>
    <x v="2"/>
    <x v="2"/>
    <x v="1"/>
    <n v="45.23"/>
  </r>
  <r>
    <x v="8"/>
    <n v="1923"/>
    <x v="3"/>
    <x v="2"/>
    <x v="2"/>
    <x v="4"/>
    <n v="39.44"/>
  </r>
  <r>
    <x v="8"/>
    <n v="1923"/>
    <x v="3"/>
    <x v="2"/>
    <x v="2"/>
    <x v="0"/>
    <n v="1204.25"/>
  </r>
  <r>
    <x v="7"/>
    <n v="1923"/>
    <x v="2"/>
    <x v="2"/>
    <x v="2"/>
    <x v="0"/>
    <n v="884.94999999999993"/>
  </r>
  <r>
    <x v="7"/>
    <n v="1923"/>
    <x v="3"/>
    <x v="2"/>
    <x v="2"/>
    <x v="4"/>
    <n v="911.28"/>
  </r>
  <r>
    <x v="7"/>
    <n v="1923"/>
    <x v="3"/>
    <x v="2"/>
    <x v="2"/>
    <x v="0"/>
    <n v="6822.04"/>
  </r>
  <r>
    <x v="9"/>
    <n v="1923"/>
    <x v="2"/>
    <x v="2"/>
    <x v="2"/>
    <x v="0"/>
    <n v="1356.5300000000002"/>
  </r>
  <r>
    <x v="9"/>
    <n v="1923"/>
    <x v="3"/>
    <x v="2"/>
    <x v="2"/>
    <x v="0"/>
    <n v="4138.62"/>
  </r>
  <r>
    <x v="11"/>
    <n v="1923"/>
    <x v="2"/>
    <x v="2"/>
    <x v="2"/>
    <x v="1"/>
    <n v="49.33"/>
  </r>
  <r>
    <x v="11"/>
    <n v="1923"/>
    <x v="2"/>
    <x v="2"/>
    <x v="2"/>
    <x v="0"/>
    <n v="1271.5600000000004"/>
  </r>
  <r>
    <x v="11"/>
    <n v="1923"/>
    <x v="3"/>
    <x v="2"/>
    <x v="2"/>
    <x v="0"/>
    <n v="2982.16"/>
  </r>
  <r>
    <x v="10"/>
    <n v="1923"/>
    <x v="2"/>
    <x v="2"/>
    <x v="2"/>
    <x v="0"/>
    <n v="1235.4799999999998"/>
  </r>
  <r>
    <x v="10"/>
    <n v="1923"/>
    <x v="3"/>
    <x v="2"/>
    <x v="2"/>
    <x v="1"/>
    <n v="125"/>
  </r>
  <r>
    <x v="10"/>
    <n v="1923"/>
    <x v="3"/>
    <x v="2"/>
    <x v="2"/>
    <x v="0"/>
    <n v="2899.9700000000003"/>
  </r>
  <r>
    <x v="2"/>
    <n v="1923"/>
    <x v="0"/>
    <x v="2"/>
    <x v="1"/>
    <x v="1"/>
    <n v="-151.87"/>
  </r>
  <r>
    <x v="2"/>
    <n v="1923"/>
    <x v="1"/>
    <x v="2"/>
    <x v="1"/>
    <x v="1"/>
    <n v="-636.59999999999991"/>
  </r>
  <r>
    <x v="4"/>
    <n v="1923"/>
    <x v="0"/>
    <x v="2"/>
    <x v="1"/>
    <x v="1"/>
    <n v="-30.5"/>
  </r>
  <r>
    <x v="6"/>
    <n v="1923"/>
    <x v="0"/>
    <x v="2"/>
    <x v="1"/>
    <x v="1"/>
    <n v="-278.83"/>
  </r>
  <r>
    <x v="6"/>
    <n v="1923"/>
    <x v="1"/>
    <x v="2"/>
    <x v="1"/>
    <x v="1"/>
    <n v="-398.44"/>
  </r>
  <r>
    <x v="9"/>
    <n v="1923"/>
    <x v="1"/>
    <x v="2"/>
    <x v="1"/>
    <x v="1"/>
    <n v="-14.78"/>
  </r>
  <r>
    <x v="10"/>
    <n v="1923"/>
    <x v="0"/>
    <x v="2"/>
    <x v="1"/>
    <x v="1"/>
    <n v="5.47"/>
  </r>
  <r>
    <x v="10"/>
    <n v="1923"/>
    <x v="1"/>
    <x v="2"/>
    <x v="1"/>
    <x v="1"/>
    <n v="-187.5"/>
  </r>
  <r>
    <x v="8"/>
    <n v="1925"/>
    <x v="0"/>
    <x v="3"/>
    <x v="0"/>
    <x v="6"/>
    <n v="0.77"/>
  </r>
  <r>
    <x v="8"/>
    <n v="1925"/>
    <x v="0"/>
    <x v="3"/>
    <x v="0"/>
    <x v="6"/>
    <n v="-1.54"/>
  </r>
  <r>
    <x v="8"/>
    <n v="1925"/>
    <x v="1"/>
    <x v="3"/>
    <x v="0"/>
    <x v="6"/>
    <n v="0.56000000000000005"/>
  </r>
  <r>
    <x v="0"/>
    <n v="1925"/>
    <x v="2"/>
    <x v="3"/>
    <x v="2"/>
    <x v="4"/>
    <n v="39.19"/>
  </r>
  <r>
    <x v="0"/>
    <n v="1925"/>
    <x v="2"/>
    <x v="3"/>
    <x v="2"/>
    <x v="3"/>
    <n v="0.03"/>
  </r>
  <r>
    <x v="0"/>
    <n v="1925"/>
    <x v="2"/>
    <x v="3"/>
    <x v="2"/>
    <x v="0"/>
    <n v="84.36999999999999"/>
  </r>
  <r>
    <x v="0"/>
    <n v="1925"/>
    <x v="3"/>
    <x v="3"/>
    <x v="2"/>
    <x v="1"/>
    <n v="1.49"/>
  </r>
  <r>
    <x v="0"/>
    <n v="1925"/>
    <x v="3"/>
    <x v="3"/>
    <x v="2"/>
    <x v="4"/>
    <n v="32.24"/>
  </r>
  <r>
    <x v="0"/>
    <n v="1925"/>
    <x v="3"/>
    <x v="3"/>
    <x v="2"/>
    <x v="3"/>
    <n v="1.1100000000000001"/>
  </r>
  <r>
    <x v="0"/>
    <n v="1925"/>
    <x v="3"/>
    <x v="3"/>
    <x v="2"/>
    <x v="0"/>
    <n v="1055.5200000000004"/>
  </r>
  <r>
    <x v="1"/>
    <n v="1925"/>
    <x v="2"/>
    <x v="3"/>
    <x v="2"/>
    <x v="4"/>
    <n v="18.420000000000002"/>
  </r>
  <r>
    <x v="1"/>
    <n v="1925"/>
    <x v="2"/>
    <x v="3"/>
    <x v="2"/>
    <x v="0"/>
    <n v="169.93000000000006"/>
  </r>
  <r>
    <x v="1"/>
    <n v="1925"/>
    <x v="3"/>
    <x v="3"/>
    <x v="2"/>
    <x v="4"/>
    <n v="130.88999999999999"/>
  </r>
  <r>
    <x v="1"/>
    <n v="1925"/>
    <x v="3"/>
    <x v="3"/>
    <x v="2"/>
    <x v="0"/>
    <n v="853.27"/>
  </r>
  <r>
    <x v="2"/>
    <n v="1925"/>
    <x v="2"/>
    <x v="3"/>
    <x v="2"/>
    <x v="0"/>
    <n v="198.0500000000001"/>
  </r>
  <r>
    <x v="2"/>
    <n v="1925"/>
    <x v="3"/>
    <x v="3"/>
    <x v="2"/>
    <x v="4"/>
    <n v="56.239999999999988"/>
  </r>
  <r>
    <x v="2"/>
    <n v="1925"/>
    <x v="3"/>
    <x v="3"/>
    <x v="2"/>
    <x v="0"/>
    <n v="823.09"/>
  </r>
  <r>
    <x v="3"/>
    <n v="1925"/>
    <x v="2"/>
    <x v="3"/>
    <x v="2"/>
    <x v="4"/>
    <n v="39.900000000000006"/>
  </r>
  <r>
    <x v="3"/>
    <n v="1925"/>
    <x v="2"/>
    <x v="3"/>
    <x v="2"/>
    <x v="0"/>
    <n v="52.47"/>
  </r>
  <r>
    <x v="3"/>
    <n v="1925"/>
    <x v="3"/>
    <x v="3"/>
    <x v="2"/>
    <x v="4"/>
    <n v="62.58"/>
  </r>
  <r>
    <x v="3"/>
    <n v="1925"/>
    <x v="3"/>
    <x v="3"/>
    <x v="2"/>
    <x v="3"/>
    <n v="3.45"/>
  </r>
  <r>
    <x v="3"/>
    <n v="1925"/>
    <x v="3"/>
    <x v="3"/>
    <x v="2"/>
    <x v="0"/>
    <n v="2216.4999999999991"/>
  </r>
  <r>
    <x v="4"/>
    <n v="1925"/>
    <x v="2"/>
    <x v="3"/>
    <x v="2"/>
    <x v="0"/>
    <n v="70.850000000000009"/>
  </r>
  <r>
    <x v="4"/>
    <n v="1925"/>
    <x v="3"/>
    <x v="3"/>
    <x v="2"/>
    <x v="4"/>
    <n v="27.770000000000003"/>
  </r>
  <r>
    <x v="4"/>
    <n v="1925"/>
    <x v="3"/>
    <x v="3"/>
    <x v="2"/>
    <x v="0"/>
    <n v="438.22"/>
  </r>
  <r>
    <x v="5"/>
    <n v="1925"/>
    <x v="2"/>
    <x v="3"/>
    <x v="2"/>
    <x v="4"/>
    <n v="0.95"/>
  </r>
  <r>
    <x v="5"/>
    <n v="1925"/>
    <x v="2"/>
    <x v="3"/>
    <x v="2"/>
    <x v="0"/>
    <n v="92.009999999999977"/>
  </r>
  <r>
    <x v="5"/>
    <n v="1925"/>
    <x v="3"/>
    <x v="3"/>
    <x v="2"/>
    <x v="1"/>
    <n v="10.130000000000001"/>
  </r>
  <r>
    <x v="5"/>
    <n v="1925"/>
    <x v="3"/>
    <x v="3"/>
    <x v="2"/>
    <x v="4"/>
    <n v="15.21"/>
  </r>
  <r>
    <x v="5"/>
    <n v="1925"/>
    <x v="3"/>
    <x v="3"/>
    <x v="2"/>
    <x v="0"/>
    <n v="441.05000000000013"/>
  </r>
  <r>
    <x v="6"/>
    <n v="1925"/>
    <x v="2"/>
    <x v="3"/>
    <x v="2"/>
    <x v="0"/>
    <n v="25.330000000000002"/>
  </r>
  <r>
    <x v="6"/>
    <n v="1925"/>
    <x v="3"/>
    <x v="3"/>
    <x v="2"/>
    <x v="4"/>
    <n v="5.2"/>
  </r>
  <r>
    <x v="6"/>
    <n v="1925"/>
    <x v="3"/>
    <x v="3"/>
    <x v="2"/>
    <x v="0"/>
    <n v="539.87000000000012"/>
  </r>
  <r>
    <x v="8"/>
    <n v="1925"/>
    <x v="2"/>
    <x v="3"/>
    <x v="2"/>
    <x v="0"/>
    <n v="943.27000000000021"/>
  </r>
  <r>
    <x v="8"/>
    <n v="1925"/>
    <x v="3"/>
    <x v="3"/>
    <x v="2"/>
    <x v="1"/>
    <n v="2.39"/>
  </r>
  <r>
    <x v="8"/>
    <n v="1925"/>
    <x v="3"/>
    <x v="3"/>
    <x v="2"/>
    <x v="4"/>
    <n v="21.02"/>
  </r>
  <r>
    <x v="8"/>
    <n v="1925"/>
    <x v="3"/>
    <x v="3"/>
    <x v="2"/>
    <x v="0"/>
    <n v="201.44000000000005"/>
  </r>
  <r>
    <x v="7"/>
    <n v="1925"/>
    <x v="2"/>
    <x v="3"/>
    <x v="2"/>
    <x v="0"/>
    <n v="400.37000000000006"/>
  </r>
  <r>
    <x v="7"/>
    <n v="1925"/>
    <x v="3"/>
    <x v="3"/>
    <x v="2"/>
    <x v="4"/>
    <n v="122.52000000000001"/>
  </r>
  <r>
    <x v="7"/>
    <n v="1925"/>
    <x v="3"/>
    <x v="3"/>
    <x v="2"/>
    <x v="0"/>
    <n v="1475.23"/>
  </r>
  <r>
    <x v="9"/>
    <n v="1925"/>
    <x v="2"/>
    <x v="3"/>
    <x v="2"/>
    <x v="0"/>
    <n v="131.89000000000001"/>
  </r>
  <r>
    <x v="9"/>
    <n v="1925"/>
    <x v="3"/>
    <x v="3"/>
    <x v="2"/>
    <x v="4"/>
    <n v="52"/>
  </r>
  <r>
    <x v="9"/>
    <n v="1925"/>
    <x v="3"/>
    <x v="3"/>
    <x v="2"/>
    <x v="0"/>
    <n v="557.81000000000006"/>
  </r>
  <r>
    <x v="11"/>
    <n v="1925"/>
    <x v="2"/>
    <x v="3"/>
    <x v="2"/>
    <x v="1"/>
    <n v="2.16"/>
  </r>
  <r>
    <x v="11"/>
    <n v="1925"/>
    <x v="2"/>
    <x v="3"/>
    <x v="2"/>
    <x v="0"/>
    <n v="507.92999999999995"/>
  </r>
  <r>
    <x v="11"/>
    <n v="1925"/>
    <x v="3"/>
    <x v="3"/>
    <x v="2"/>
    <x v="4"/>
    <n v="35.799999999999997"/>
  </r>
  <r>
    <x v="11"/>
    <n v="1925"/>
    <x v="3"/>
    <x v="3"/>
    <x v="2"/>
    <x v="0"/>
    <n v="1505.6000000000006"/>
  </r>
  <r>
    <x v="10"/>
    <n v="1925"/>
    <x v="2"/>
    <x v="3"/>
    <x v="2"/>
    <x v="0"/>
    <n v="257.53000000000003"/>
  </r>
  <r>
    <x v="10"/>
    <n v="1925"/>
    <x v="3"/>
    <x v="3"/>
    <x v="2"/>
    <x v="1"/>
    <n v="1.94"/>
  </r>
  <r>
    <x v="10"/>
    <n v="1925"/>
    <x v="3"/>
    <x v="3"/>
    <x v="2"/>
    <x v="0"/>
    <n v="725.86"/>
  </r>
  <r>
    <x v="0"/>
    <n v="1929"/>
    <x v="1"/>
    <x v="0"/>
    <x v="0"/>
    <x v="6"/>
    <n v="114.44"/>
  </r>
  <r>
    <x v="0"/>
    <n v="1929"/>
    <x v="1"/>
    <x v="0"/>
    <x v="0"/>
    <x v="6"/>
    <n v="114.45"/>
  </r>
  <r>
    <x v="0"/>
    <n v="1929"/>
    <x v="1"/>
    <x v="0"/>
    <x v="0"/>
    <x v="6"/>
    <n v="114.45"/>
  </r>
  <r>
    <x v="0"/>
    <n v="1929"/>
    <x v="1"/>
    <x v="0"/>
    <x v="0"/>
    <x v="6"/>
    <n v="191.95"/>
  </r>
  <r>
    <x v="0"/>
    <n v="1929"/>
    <x v="1"/>
    <x v="0"/>
    <x v="0"/>
    <x v="6"/>
    <n v="114.44"/>
  </r>
  <r>
    <x v="0"/>
    <n v="1929"/>
    <x v="1"/>
    <x v="0"/>
    <x v="0"/>
    <x v="6"/>
    <n v="135.05000000000001"/>
  </r>
  <r>
    <x v="0"/>
    <n v="1929"/>
    <x v="1"/>
    <x v="0"/>
    <x v="0"/>
    <x v="6"/>
    <n v="114.45"/>
  </r>
  <r>
    <x v="0"/>
    <n v="1929"/>
    <x v="1"/>
    <x v="0"/>
    <x v="0"/>
    <x v="6"/>
    <n v="135.04"/>
  </r>
  <r>
    <x v="0"/>
    <n v="1929"/>
    <x v="1"/>
    <x v="0"/>
    <x v="0"/>
    <x v="6"/>
    <n v="114.45"/>
  </r>
  <r>
    <x v="0"/>
    <n v="1929"/>
    <x v="1"/>
    <x v="0"/>
    <x v="0"/>
    <x v="6"/>
    <n v="151.38999999999999"/>
  </r>
  <r>
    <x v="0"/>
    <n v="1929"/>
    <x v="1"/>
    <x v="0"/>
    <x v="0"/>
    <x v="6"/>
    <n v="114.45"/>
  </r>
  <r>
    <x v="1"/>
    <n v="1929"/>
    <x v="0"/>
    <x v="0"/>
    <x v="0"/>
    <x v="8"/>
    <n v="85.61"/>
  </r>
  <r>
    <x v="1"/>
    <n v="1929"/>
    <x v="0"/>
    <x v="0"/>
    <x v="0"/>
    <x v="8"/>
    <n v="85.61"/>
  </r>
  <r>
    <x v="1"/>
    <n v="1929"/>
    <x v="0"/>
    <x v="0"/>
    <x v="0"/>
    <x v="8"/>
    <n v="83.93"/>
  </r>
  <r>
    <x v="1"/>
    <n v="1929"/>
    <x v="0"/>
    <x v="0"/>
    <x v="0"/>
    <x v="8"/>
    <n v="85.61"/>
  </r>
  <r>
    <x v="1"/>
    <n v="1929"/>
    <x v="0"/>
    <x v="0"/>
    <x v="0"/>
    <x v="8"/>
    <n v="83.93"/>
  </r>
  <r>
    <x v="1"/>
    <n v="1929"/>
    <x v="0"/>
    <x v="0"/>
    <x v="0"/>
    <x v="8"/>
    <n v="83.93"/>
  </r>
  <r>
    <x v="1"/>
    <n v="1929"/>
    <x v="0"/>
    <x v="0"/>
    <x v="0"/>
    <x v="8"/>
    <n v="31.39"/>
  </r>
  <r>
    <x v="1"/>
    <n v="1929"/>
    <x v="0"/>
    <x v="0"/>
    <x v="0"/>
    <x v="8"/>
    <n v="83.93"/>
  </r>
  <r>
    <x v="1"/>
    <n v="1929"/>
    <x v="0"/>
    <x v="0"/>
    <x v="0"/>
    <x v="8"/>
    <n v="85.61"/>
  </r>
  <r>
    <x v="1"/>
    <n v="1929"/>
    <x v="0"/>
    <x v="0"/>
    <x v="0"/>
    <x v="8"/>
    <n v="83.93"/>
  </r>
  <r>
    <x v="1"/>
    <n v="1929"/>
    <x v="0"/>
    <x v="0"/>
    <x v="0"/>
    <x v="8"/>
    <n v="85.61"/>
  </r>
  <r>
    <x v="1"/>
    <n v="1929"/>
    <x v="0"/>
    <x v="0"/>
    <x v="0"/>
    <x v="8"/>
    <n v="85.23"/>
  </r>
  <r>
    <x v="1"/>
    <n v="1929"/>
    <x v="0"/>
    <x v="0"/>
    <x v="0"/>
    <x v="8"/>
    <n v="83.93"/>
  </r>
  <r>
    <x v="1"/>
    <n v="1929"/>
    <x v="1"/>
    <x v="0"/>
    <x v="0"/>
    <x v="8"/>
    <n v="80.06"/>
  </r>
  <r>
    <x v="1"/>
    <n v="1929"/>
    <x v="1"/>
    <x v="0"/>
    <x v="0"/>
    <x v="8"/>
    <n v="85.61"/>
  </r>
  <r>
    <x v="1"/>
    <n v="1929"/>
    <x v="1"/>
    <x v="0"/>
    <x v="0"/>
    <x v="8"/>
    <n v="68.7"/>
  </r>
  <r>
    <x v="1"/>
    <n v="1929"/>
    <x v="1"/>
    <x v="0"/>
    <x v="0"/>
    <x v="8"/>
    <n v="76.180000000000007"/>
  </r>
  <r>
    <x v="1"/>
    <n v="1929"/>
    <x v="1"/>
    <x v="0"/>
    <x v="0"/>
    <x v="8"/>
    <n v="68.7"/>
  </r>
  <r>
    <x v="1"/>
    <n v="1929"/>
    <x v="1"/>
    <x v="0"/>
    <x v="0"/>
    <x v="8"/>
    <n v="80.06"/>
  </r>
  <r>
    <x v="1"/>
    <n v="1929"/>
    <x v="1"/>
    <x v="0"/>
    <x v="0"/>
    <x v="8"/>
    <n v="79.39"/>
  </r>
  <r>
    <x v="1"/>
    <n v="1929"/>
    <x v="1"/>
    <x v="0"/>
    <x v="0"/>
    <x v="8"/>
    <n v="80"/>
  </r>
  <r>
    <x v="1"/>
    <n v="1929"/>
    <x v="1"/>
    <x v="0"/>
    <x v="0"/>
    <x v="8"/>
    <n v="68.7"/>
  </r>
  <r>
    <x v="2"/>
    <n v="1929"/>
    <x v="0"/>
    <x v="0"/>
    <x v="0"/>
    <x v="8"/>
    <n v="9.3000000000000007"/>
  </r>
  <r>
    <x v="2"/>
    <n v="1929"/>
    <x v="0"/>
    <x v="0"/>
    <x v="0"/>
    <x v="8"/>
    <n v="88.97"/>
  </r>
  <r>
    <x v="2"/>
    <n v="1929"/>
    <x v="0"/>
    <x v="0"/>
    <x v="0"/>
    <x v="6"/>
    <n v="474.12"/>
  </r>
  <r>
    <x v="2"/>
    <n v="1929"/>
    <x v="0"/>
    <x v="0"/>
    <x v="0"/>
    <x v="6"/>
    <n v="591.94000000000005"/>
  </r>
  <r>
    <x v="2"/>
    <n v="1929"/>
    <x v="0"/>
    <x v="0"/>
    <x v="0"/>
    <x v="6"/>
    <n v="424.44"/>
  </r>
  <r>
    <x v="2"/>
    <n v="1929"/>
    <x v="0"/>
    <x v="0"/>
    <x v="0"/>
    <x v="8"/>
    <n v="154.01"/>
  </r>
  <r>
    <x v="2"/>
    <n v="1929"/>
    <x v="0"/>
    <x v="0"/>
    <x v="0"/>
    <x v="6"/>
    <n v="527.59"/>
  </r>
  <r>
    <x v="2"/>
    <n v="1929"/>
    <x v="0"/>
    <x v="0"/>
    <x v="0"/>
    <x v="8"/>
    <n v="51.34"/>
  </r>
  <r>
    <x v="2"/>
    <n v="1929"/>
    <x v="0"/>
    <x v="0"/>
    <x v="0"/>
    <x v="6"/>
    <n v="424.88"/>
  </r>
  <r>
    <x v="2"/>
    <n v="1929"/>
    <x v="0"/>
    <x v="0"/>
    <x v="0"/>
    <x v="6"/>
    <n v="460.66"/>
  </r>
  <r>
    <x v="2"/>
    <n v="1929"/>
    <x v="0"/>
    <x v="0"/>
    <x v="0"/>
    <x v="6"/>
    <n v="454.12"/>
  </r>
  <r>
    <x v="2"/>
    <n v="1929"/>
    <x v="0"/>
    <x v="0"/>
    <x v="0"/>
    <x v="6"/>
    <n v="468.96"/>
  </r>
  <r>
    <x v="2"/>
    <n v="1929"/>
    <x v="0"/>
    <x v="0"/>
    <x v="0"/>
    <x v="6"/>
    <n v="407.87"/>
  </r>
  <r>
    <x v="2"/>
    <n v="1929"/>
    <x v="0"/>
    <x v="0"/>
    <x v="0"/>
    <x v="6"/>
    <n v="185.55"/>
  </r>
  <r>
    <x v="2"/>
    <n v="1929"/>
    <x v="0"/>
    <x v="0"/>
    <x v="0"/>
    <x v="6"/>
    <n v="416.82"/>
  </r>
  <r>
    <x v="2"/>
    <n v="1929"/>
    <x v="0"/>
    <x v="0"/>
    <x v="0"/>
    <x v="6"/>
    <n v="287.45999999999998"/>
  </r>
  <r>
    <x v="2"/>
    <n v="1929"/>
    <x v="0"/>
    <x v="0"/>
    <x v="0"/>
    <x v="6"/>
    <n v="434.57"/>
  </r>
  <r>
    <x v="2"/>
    <n v="1929"/>
    <x v="1"/>
    <x v="0"/>
    <x v="0"/>
    <x v="8"/>
    <n v="74.78"/>
  </r>
  <r>
    <x v="2"/>
    <n v="1929"/>
    <x v="1"/>
    <x v="0"/>
    <x v="0"/>
    <x v="8"/>
    <n v="124"/>
  </r>
  <r>
    <x v="2"/>
    <n v="1929"/>
    <x v="1"/>
    <x v="0"/>
    <x v="0"/>
    <x v="8"/>
    <n v="2.99"/>
  </r>
  <r>
    <x v="2"/>
    <n v="1929"/>
    <x v="1"/>
    <x v="0"/>
    <x v="0"/>
    <x v="6"/>
    <n v="298.43"/>
  </r>
  <r>
    <x v="2"/>
    <n v="1929"/>
    <x v="1"/>
    <x v="0"/>
    <x v="0"/>
    <x v="6"/>
    <n v="174.85"/>
  </r>
  <r>
    <x v="2"/>
    <n v="1929"/>
    <x v="1"/>
    <x v="0"/>
    <x v="0"/>
    <x v="6"/>
    <n v="174.85"/>
  </r>
  <r>
    <x v="2"/>
    <n v="1929"/>
    <x v="1"/>
    <x v="0"/>
    <x v="0"/>
    <x v="8"/>
    <n v="124"/>
  </r>
  <r>
    <x v="2"/>
    <n v="1929"/>
    <x v="1"/>
    <x v="0"/>
    <x v="0"/>
    <x v="8"/>
    <n v="74.680000000000007"/>
  </r>
  <r>
    <x v="2"/>
    <n v="1929"/>
    <x v="1"/>
    <x v="0"/>
    <x v="0"/>
    <x v="6"/>
    <n v="419.81"/>
  </r>
  <r>
    <x v="2"/>
    <n v="1929"/>
    <x v="1"/>
    <x v="0"/>
    <x v="0"/>
    <x v="8"/>
    <n v="347.3"/>
  </r>
  <r>
    <x v="2"/>
    <n v="1929"/>
    <x v="1"/>
    <x v="0"/>
    <x v="0"/>
    <x v="6"/>
    <n v="218.49"/>
  </r>
  <r>
    <x v="2"/>
    <n v="1929"/>
    <x v="1"/>
    <x v="0"/>
    <x v="0"/>
    <x v="6"/>
    <n v="302.58"/>
  </r>
  <r>
    <x v="2"/>
    <n v="1929"/>
    <x v="1"/>
    <x v="0"/>
    <x v="0"/>
    <x v="8"/>
    <n v="248"/>
  </r>
  <r>
    <x v="2"/>
    <n v="1929"/>
    <x v="1"/>
    <x v="0"/>
    <x v="0"/>
    <x v="6"/>
    <n v="222.09"/>
  </r>
  <r>
    <x v="2"/>
    <n v="1929"/>
    <x v="1"/>
    <x v="0"/>
    <x v="0"/>
    <x v="8"/>
    <n v="5.87"/>
  </r>
  <r>
    <x v="2"/>
    <n v="1929"/>
    <x v="1"/>
    <x v="0"/>
    <x v="0"/>
    <x v="6"/>
    <n v="428.87"/>
  </r>
  <r>
    <x v="2"/>
    <n v="1929"/>
    <x v="1"/>
    <x v="0"/>
    <x v="0"/>
    <x v="8"/>
    <n v="80.790000000000006"/>
  </r>
  <r>
    <x v="2"/>
    <n v="1929"/>
    <x v="1"/>
    <x v="0"/>
    <x v="0"/>
    <x v="6"/>
    <n v="174.85"/>
  </r>
  <r>
    <x v="2"/>
    <n v="1929"/>
    <x v="1"/>
    <x v="0"/>
    <x v="0"/>
    <x v="6"/>
    <n v="248.71"/>
  </r>
  <r>
    <x v="2"/>
    <n v="1929"/>
    <x v="1"/>
    <x v="0"/>
    <x v="0"/>
    <x v="8"/>
    <n v="74.77"/>
  </r>
  <r>
    <x v="2"/>
    <n v="1929"/>
    <x v="1"/>
    <x v="0"/>
    <x v="0"/>
    <x v="6"/>
    <n v="174.85"/>
  </r>
  <r>
    <x v="2"/>
    <n v="1929"/>
    <x v="1"/>
    <x v="0"/>
    <x v="0"/>
    <x v="8"/>
    <n v="65.86"/>
  </r>
  <r>
    <x v="2"/>
    <n v="1929"/>
    <x v="1"/>
    <x v="0"/>
    <x v="0"/>
    <x v="6"/>
    <n v="300.38"/>
  </r>
  <r>
    <x v="2"/>
    <n v="1929"/>
    <x v="1"/>
    <x v="0"/>
    <x v="0"/>
    <x v="8"/>
    <n v="42.79"/>
  </r>
  <r>
    <x v="5"/>
    <n v="1929"/>
    <x v="1"/>
    <x v="0"/>
    <x v="0"/>
    <x v="6"/>
    <n v="180.48"/>
  </r>
  <r>
    <x v="5"/>
    <n v="1929"/>
    <x v="1"/>
    <x v="0"/>
    <x v="0"/>
    <x v="6"/>
    <n v="77.13"/>
  </r>
  <r>
    <x v="5"/>
    <n v="1929"/>
    <x v="1"/>
    <x v="0"/>
    <x v="0"/>
    <x v="6"/>
    <n v="180.48"/>
  </r>
  <r>
    <x v="5"/>
    <n v="1929"/>
    <x v="1"/>
    <x v="0"/>
    <x v="0"/>
    <x v="6"/>
    <n v="177.92"/>
  </r>
  <r>
    <x v="5"/>
    <n v="1929"/>
    <x v="1"/>
    <x v="0"/>
    <x v="0"/>
    <x v="6"/>
    <n v="180.48"/>
  </r>
  <r>
    <x v="5"/>
    <n v="1929"/>
    <x v="1"/>
    <x v="0"/>
    <x v="0"/>
    <x v="6"/>
    <n v="180.48"/>
  </r>
  <r>
    <x v="5"/>
    <n v="1929"/>
    <x v="1"/>
    <x v="0"/>
    <x v="0"/>
    <x v="6"/>
    <n v="180.48"/>
  </r>
  <r>
    <x v="5"/>
    <n v="1929"/>
    <x v="1"/>
    <x v="0"/>
    <x v="0"/>
    <x v="6"/>
    <n v="180.48"/>
  </r>
  <r>
    <x v="5"/>
    <n v="1929"/>
    <x v="1"/>
    <x v="0"/>
    <x v="0"/>
    <x v="6"/>
    <n v="180.47"/>
  </r>
  <r>
    <x v="6"/>
    <n v="1929"/>
    <x v="0"/>
    <x v="0"/>
    <x v="0"/>
    <x v="6"/>
    <n v="274.72000000000003"/>
  </r>
  <r>
    <x v="6"/>
    <n v="1929"/>
    <x v="0"/>
    <x v="0"/>
    <x v="0"/>
    <x v="6"/>
    <n v="280.92"/>
  </r>
  <r>
    <x v="6"/>
    <n v="1929"/>
    <x v="0"/>
    <x v="0"/>
    <x v="0"/>
    <x v="6"/>
    <n v="274.73"/>
  </r>
  <r>
    <x v="6"/>
    <n v="1929"/>
    <x v="0"/>
    <x v="0"/>
    <x v="0"/>
    <x v="6"/>
    <n v="271.63"/>
  </r>
  <r>
    <x v="6"/>
    <n v="1929"/>
    <x v="0"/>
    <x v="0"/>
    <x v="0"/>
    <x v="6"/>
    <n v="274.72000000000003"/>
  </r>
  <r>
    <x v="6"/>
    <n v="1929"/>
    <x v="0"/>
    <x v="0"/>
    <x v="0"/>
    <x v="6"/>
    <n v="274.73"/>
  </r>
  <r>
    <x v="8"/>
    <n v="1929"/>
    <x v="0"/>
    <x v="0"/>
    <x v="0"/>
    <x v="8"/>
    <n v="160.82"/>
  </r>
  <r>
    <x v="8"/>
    <n v="1929"/>
    <x v="0"/>
    <x v="0"/>
    <x v="0"/>
    <x v="8"/>
    <n v="344.21"/>
  </r>
  <r>
    <x v="8"/>
    <n v="1929"/>
    <x v="0"/>
    <x v="0"/>
    <x v="0"/>
    <x v="8"/>
    <n v="90.42"/>
  </r>
  <r>
    <x v="8"/>
    <n v="1929"/>
    <x v="0"/>
    <x v="0"/>
    <x v="0"/>
    <x v="8"/>
    <n v="59.43"/>
  </r>
  <r>
    <x v="8"/>
    <n v="1929"/>
    <x v="0"/>
    <x v="0"/>
    <x v="0"/>
    <x v="8"/>
    <n v="172.66"/>
  </r>
  <r>
    <x v="8"/>
    <n v="1929"/>
    <x v="0"/>
    <x v="0"/>
    <x v="0"/>
    <x v="8"/>
    <n v="3.01"/>
  </r>
  <r>
    <x v="8"/>
    <n v="1929"/>
    <x v="0"/>
    <x v="0"/>
    <x v="0"/>
    <x v="8"/>
    <n v="705.87"/>
  </r>
  <r>
    <x v="8"/>
    <n v="1929"/>
    <x v="0"/>
    <x v="0"/>
    <x v="0"/>
    <x v="6"/>
    <n v="-301.01"/>
  </r>
  <r>
    <x v="8"/>
    <n v="1929"/>
    <x v="1"/>
    <x v="0"/>
    <x v="0"/>
    <x v="8"/>
    <n v="7.81"/>
  </r>
  <r>
    <x v="8"/>
    <n v="1929"/>
    <x v="1"/>
    <x v="0"/>
    <x v="0"/>
    <x v="8"/>
    <n v="788.54"/>
  </r>
  <r>
    <x v="8"/>
    <n v="1929"/>
    <x v="1"/>
    <x v="0"/>
    <x v="0"/>
    <x v="8"/>
    <n v="20.29"/>
  </r>
  <r>
    <x v="8"/>
    <n v="1929"/>
    <x v="1"/>
    <x v="0"/>
    <x v="0"/>
    <x v="8"/>
    <n v="19.27"/>
  </r>
  <r>
    <x v="8"/>
    <n v="1929"/>
    <x v="1"/>
    <x v="0"/>
    <x v="0"/>
    <x v="8"/>
    <n v="168.22"/>
  </r>
  <r>
    <x v="8"/>
    <n v="1929"/>
    <x v="1"/>
    <x v="0"/>
    <x v="0"/>
    <x v="8"/>
    <n v="33.82"/>
  </r>
  <r>
    <x v="8"/>
    <n v="1929"/>
    <x v="1"/>
    <x v="0"/>
    <x v="0"/>
    <x v="6"/>
    <n v="144.21"/>
  </r>
  <r>
    <x v="8"/>
    <n v="1929"/>
    <x v="1"/>
    <x v="0"/>
    <x v="0"/>
    <x v="6"/>
    <n v="148.74"/>
  </r>
  <r>
    <x v="8"/>
    <n v="1929"/>
    <x v="1"/>
    <x v="0"/>
    <x v="0"/>
    <x v="8"/>
    <n v="89.9"/>
  </r>
  <r>
    <x v="8"/>
    <n v="1929"/>
    <x v="1"/>
    <x v="0"/>
    <x v="0"/>
    <x v="8"/>
    <n v="27.24"/>
  </r>
  <r>
    <x v="8"/>
    <n v="1929"/>
    <x v="1"/>
    <x v="0"/>
    <x v="0"/>
    <x v="8"/>
    <n v="19.27"/>
  </r>
  <r>
    <x v="8"/>
    <n v="1929"/>
    <x v="1"/>
    <x v="0"/>
    <x v="0"/>
    <x v="6"/>
    <n v="144.38999999999999"/>
  </r>
  <r>
    <x v="8"/>
    <n v="1929"/>
    <x v="1"/>
    <x v="0"/>
    <x v="0"/>
    <x v="6"/>
    <n v="144.38999999999999"/>
  </r>
  <r>
    <x v="8"/>
    <n v="1929"/>
    <x v="1"/>
    <x v="0"/>
    <x v="0"/>
    <x v="6"/>
    <n v="144.21"/>
  </r>
  <r>
    <x v="8"/>
    <n v="1929"/>
    <x v="1"/>
    <x v="0"/>
    <x v="0"/>
    <x v="6"/>
    <n v="144.21"/>
  </r>
  <r>
    <x v="8"/>
    <n v="1929"/>
    <x v="1"/>
    <x v="0"/>
    <x v="0"/>
    <x v="8"/>
    <n v="89.9"/>
  </r>
  <r>
    <x v="8"/>
    <n v="1929"/>
    <x v="1"/>
    <x v="0"/>
    <x v="0"/>
    <x v="8"/>
    <n v="89.9"/>
  </r>
  <r>
    <x v="8"/>
    <n v="1929"/>
    <x v="1"/>
    <x v="0"/>
    <x v="0"/>
    <x v="8"/>
    <n v="-68.05"/>
  </r>
  <r>
    <x v="8"/>
    <n v="1929"/>
    <x v="1"/>
    <x v="0"/>
    <x v="0"/>
    <x v="6"/>
    <n v="144.21"/>
  </r>
  <r>
    <x v="8"/>
    <n v="1929"/>
    <x v="1"/>
    <x v="0"/>
    <x v="0"/>
    <x v="8"/>
    <n v="355.13"/>
  </r>
  <r>
    <x v="8"/>
    <n v="1929"/>
    <x v="1"/>
    <x v="0"/>
    <x v="0"/>
    <x v="8"/>
    <n v="18.71"/>
  </r>
  <r>
    <x v="8"/>
    <n v="1929"/>
    <x v="1"/>
    <x v="0"/>
    <x v="0"/>
    <x v="6"/>
    <n v="216.31"/>
  </r>
  <r>
    <x v="8"/>
    <n v="1929"/>
    <x v="1"/>
    <x v="0"/>
    <x v="0"/>
    <x v="6"/>
    <n v="144.21"/>
  </r>
  <r>
    <x v="8"/>
    <n v="1929"/>
    <x v="1"/>
    <x v="0"/>
    <x v="0"/>
    <x v="8"/>
    <n v="89.9"/>
  </r>
  <r>
    <x v="8"/>
    <n v="1929"/>
    <x v="1"/>
    <x v="0"/>
    <x v="0"/>
    <x v="6"/>
    <n v="699.76"/>
  </r>
  <r>
    <x v="8"/>
    <n v="1929"/>
    <x v="1"/>
    <x v="0"/>
    <x v="0"/>
    <x v="8"/>
    <n v="18.71"/>
  </r>
  <r>
    <x v="8"/>
    <n v="1929"/>
    <x v="1"/>
    <x v="0"/>
    <x v="0"/>
    <x v="8"/>
    <n v="19.829999999999998"/>
  </r>
  <r>
    <x v="8"/>
    <n v="1929"/>
    <x v="1"/>
    <x v="0"/>
    <x v="0"/>
    <x v="8"/>
    <n v="44.78"/>
  </r>
  <r>
    <x v="8"/>
    <n v="1929"/>
    <x v="1"/>
    <x v="0"/>
    <x v="0"/>
    <x v="6"/>
    <n v="-410.99"/>
  </r>
  <r>
    <x v="8"/>
    <n v="1929"/>
    <x v="1"/>
    <x v="0"/>
    <x v="0"/>
    <x v="8"/>
    <n v="19.829999999999998"/>
  </r>
  <r>
    <x v="8"/>
    <n v="1929"/>
    <x v="1"/>
    <x v="0"/>
    <x v="0"/>
    <x v="8"/>
    <n v="18.71"/>
  </r>
  <r>
    <x v="8"/>
    <n v="1929"/>
    <x v="1"/>
    <x v="0"/>
    <x v="0"/>
    <x v="8"/>
    <n v="19.829999999999998"/>
  </r>
  <r>
    <x v="8"/>
    <n v="1929"/>
    <x v="1"/>
    <x v="0"/>
    <x v="0"/>
    <x v="6"/>
    <n v="230.31"/>
  </r>
  <r>
    <x v="8"/>
    <n v="1929"/>
    <x v="1"/>
    <x v="0"/>
    <x v="0"/>
    <x v="8"/>
    <n v="19.27"/>
  </r>
  <r>
    <x v="9"/>
    <n v="1929"/>
    <x v="0"/>
    <x v="0"/>
    <x v="0"/>
    <x v="6"/>
    <n v="182.87"/>
  </r>
  <r>
    <x v="9"/>
    <n v="1929"/>
    <x v="0"/>
    <x v="0"/>
    <x v="0"/>
    <x v="6"/>
    <n v="183.1"/>
  </r>
  <r>
    <x v="9"/>
    <n v="1929"/>
    <x v="0"/>
    <x v="0"/>
    <x v="0"/>
    <x v="6"/>
    <n v="182.87"/>
  </r>
  <r>
    <x v="9"/>
    <n v="1929"/>
    <x v="0"/>
    <x v="0"/>
    <x v="0"/>
    <x v="6"/>
    <n v="182.86"/>
  </r>
  <r>
    <x v="9"/>
    <n v="1929"/>
    <x v="0"/>
    <x v="0"/>
    <x v="0"/>
    <x v="6"/>
    <n v="182.86"/>
  </r>
  <r>
    <x v="9"/>
    <n v="1929"/>
    <x v="0"/>
    <x v="0"/>
    <x v="0"/>
    <x v="6"/>
    <n v="183.1"/>
  </r>
  <r>
    <x v="9"/>
    <n v="1929"/>
    <x v="0"/>
    <x v="0"/>
    <x v="0"/>
    <x v="6"/>
    <n v="88.92"/>
  </r>
  <r>
    <x v="9"/>
    <n v="1929"/>
    <x v="0"/>
    <x v="0"/>
    <x v="0"/>
    <x v="6"/>
    <n v="183.1"/>
  </r>
  <r>
    <x v="9"/>
    <n v="1929"/>
    <x v="0"/>
    <x v="0"/>
    <x v="0"/>
    <x v="6"/>
    <n v="182.87"/>
  </r>
  <r>
    <x v="9"/>
    <n v="1929"/>
    <x v="0"/>
    <x v="0"/>
    <x v="0"/>
    <x v="6"/>
    <n v="183.77"/>
  </r>
  <r>
    <x v="9"/>
    <n v="1929"/>
    <x v="0"/>
    <x v="0"/>
    <x v="0"/>
    <x v="6"/>
    <n v="-386.69"/>
  </r>
  <r>
    <x v="11"/>
    <n v="1929"/>
    <x v="1"/>
    <x v="0"/>
    <x v="0"/>
    <x v="6"/>
    <n v="413.66"/>
  </r>
  <r>
    <x v="11"/>
    <n v="1929"/>
    <x v="1"/>
    <x v="0"/>
    <x v="0"/>
    <x v="6"/>
    <n v="413.66"/>
  </r>
  <r>
    <x v="11"/>
    <n v="1929"/>
    <x v="1"/>
    <x v="0"/>
    <x v="0"/>
    <x v="8"/>
    <n v="47.67"/>
  </r>
  <r>
    <x v="11"/>
    <n v="1929"/>
    <x v="1"/>
    <x v="0"/>
    <x v="0"/>
    <x v="6"/>
    <n v="413.66"/>
  </r>
  <r>
    <x v="11"/>
    <n v="1929"/>
    <x v="1"/>
    <x v="0"/>
    <x v="0"/>
    <x v="6"/>
    <n v="414.35"/>
  </r>
  <r>
    <x v="11"/>
    <n v="1929"/>
    <x v="1"/>
    <x v="0"/>
    <x v="0"/>
    <x v="6"/>
    <n v="413.66"/>
  </r>
  <r>
    <x v="11"/>
    <n v="1929"/>
    <x v="1"/>
    <x v="0"/>
    <x v="0"/>
    <x v="6"/>
    <n v="414.36"/>
  </r>
  <r>
    <x v="11"/>
    <n v="1929"/>
    <x v="1"/>
    <x v="0"/>
    <x v="0"/>
    <x v="6"/>
    <n v="413.66"/>
  </r>
  <r>
    <x v="11"/>
    <n v="1929"/>
    <x v="1"/>
    <x v="0"/>
    <x v="0"/>
    <x v="6"/>
    <n v="414.36"/>
  </r>
  <r>
    <x v="0"/>
    <n v="1929"/>
    <x v="1"/>
    <x v="0"/>
    <x v="1"/>
    <x v="5"/>
    <n v="12.56"/>
  </r>
  <r>
    <x v="1"/>
    <n v="1929"/>
    <x v="0"/>
    <x v="0"/>
    <x v="1"/>
    <x v="5"/>
    <n v="63.28"/>
  </r>
  <r>
    <x v="1"/>
    <n v="1929"/>
    <x v="1"/>
    <x v="0"/>
    <x v="1"/>
    <x v="5"/>
    <n v="103.09"/>
  </r>
  <r>
    <x v="2"/>
    <n v="1929"/>
    <x v="0"/>
    <x v="0"/>
    <x v="1"/>
    <x v="9"/>
    <n v="1568.5800000000004"/>
  </r>
  <r>
    <x v="2"/>
    <n v="1929"/>
    <x v="1"/>
    <x v="0"/>
    <x v="1"/>
    <x v="5"/>
    <n v="307.38"/>
  </r>
  <r>
    <x v="2"/>
    <n v="1929"/>
    <x v="1"/>
    <x v="0"/>
    <x v="1"/>
    <x v="9"/>
    <n v="1690.0699999999995"/>
  </r>
  <r>
    <x v="3"/>
    <n v="1929"/>
    <x v="1"/>
    <x v="0"/>
    <x v="1"/>
    <x v="5"/>
    <n v="95.38"/>
  </r>
  <r>
    <x v="6"/>
    <n v="1929"/>
    <x v="1"/>
    <x v="0"/>
    <x v="1"/>
    <x v="9"/>
    <n v="459.52"/>
  </r>
  <r>
    <x v="7"/>
    <n v="1929"/>
    <x v="1"/>
    <x v="0"/>
    <x v="1"/>
    <x v="5"/>
    <n v="306.39"/>
  </r>
  <r>
    <x v="8"/>
    <n v="1929"/>
    <x v="0"/>
    <x v="0"/>
    <x v="1"/>
    <x v="9"/>
    <n v="1223.49"/>
  </r>
  <r>
    <x v="8"/>
    <n v="1929"/>
    <x v="1"/>
    <x v="0"/>
    <x v="1"/>
    <x v="5"/>
    <n v="462.56"/>
  </r>
  <r>
    <x v="8"/>
    <n v="1929"/>
    <x v="1"/>
    <x v="0"/>
    <x v="1"/>
    <x v="9"/>
    <n v="4816.54"/>
  </r>
  <r>
    <x v="9"/>
    <n v="1929"/>
    <x v="0"/>
    <x v="0"/>
    <x v="1"/>
    <x v="9"/>
    <n v="5.0000000000011369E-2"/>
  </r>
  <r>
    <x v="11"/>
    <n v="1929"/>
    <x v="0"/>
    <x v="0"/>
    <x v="1"/>
    <x v="5"/>
    <n v="0"/>
  </r>
  <r>
    <x v="11"/>
    <n v="1929"/>
    <x v="0"/>
    <x v="0"/>
    <x v="1"/>
    <x v="9"/>
    <n v="1663.8400000000001"/>
  </r>
  <r>
    <x v="11"/>
    <n v="1929"/>
    <x v="1"/>
    <x v="0"/>
    <x v="1"/>
    <x v="5"/>
    <n v="313.35000000000002"/>
  </r>
  <r>
    <x v="0"/>
    <n v="1930"/>
    <x v="1"/>
    <x v="1"/>
    <x v="0"/>
    <x v="6"/>
    <n v="26.76"/>
  </r>
  <r>
    <x v="0"/>
    <n v="1930"/>
    <x v="1"/>
    <x v="1"/>
    <x v="0"/>
    <x v="6"/>
    <n v="44.89"/>
  </r>
  <r>
    <x v="0"/>
    <n v="1930"/>
    <x v="1"/>
    <x v="1"/>
    <x v="0"/>
    <x v="6"/>
    <n v="26.77"/>
  </r>
  <r>
    <x v="0"/>
    <n v="1930"/>
    <x v="1"/>
    <x v="1"/>
    <x v="0"/>
    <x v="6"/>
    <n v="26.77"/>
  </r>
  <r>
    <x v="0"/>
    <n v="1930"/>
    <x v="1"/>
    <x v="1"/>
    <x v="0"/>
    <x v="6"/>
    <n v="31.58"/>
  </r>
  <r>
    <x v="0"/>
    <n v="1930"/>
    <x v="1"/>
    <x v="1"/>
    <x v="0"/>
    <x v="6"/>
    <n v="35.4"/>
  </r>
  <r>
    <x v="0"/>
    <n v="1930"/>
    <x v="1"/>
    <x v="1"/>
    <x v="0"/>
    <x v="6"/>
    <n v="26.76"/>
  </r>
  <r>
    <x v="0"/>
    <n v="1930"/>
    <x v="1"/>
    <x v="1"/>
    <x v="0"/>
    <x v="6"/>
    <n v="26.77"/>
  </r>
  <r>
    <x v="0"/>
    <n v="1930"/>
    <x v="1"/>
    <x v="1"/>
    <x v="0"/>
    <x v="6"/>
    <n v="26.76"/>
  </r>
  <r>
    <x v="0"/>
    <n v="1930"/>
    <x v="1"/>
    <x v="1"/>
    <x v="0"/>
    <x v="6"/>
    <n v="31.59"/>
  </r>
  <r>
    <x v="0"/>
    <n v="1930"/>
    <x v="1"/>
    <x v="1"/>
    <x v="0"/>
    <x v="6"/>
    <n v="26.77"/>
  </r>
  <r>
    <x v="1"/>
    <n v="1930"/>
    <x v="0"/>
    <x v="1"/>
    <x v="0"/>
    <x v="8"/>
    <n v="19.63"/>
  </r>
  <r>
    <x v="1"/>
    <n v="1930"/>
    <x v="0"/>
    <x v="1"/>
    <x v="0"/>
    <x v="8"/>
    <n v="19.63"/>
  </r>
  <r>
    <x v="1"/>
    <n v="1930"/>
    <x v="0"/>
    <x v="1"/>
    <x v="0"/>
    <x v="8"/>
    <n v="20.02"/>
  </r>
  <r>
    <x v="1"/>
    <n v="1930"/>
    <x v="0"/>
    <x v="1"/>
    <x v="0"/>
    <x v="8"/>
    <n v="19.63"/>
  </r>
  <r>
    <x v="1"/>
    <n v="1930"/>
    <x v="0"/>
    <x v="1"/>
    <x v="0"/>
    <x v="8"/>
    <n v="20.02"/>
  </r>
  <r>
    <x v="1"/>
    <n v="1930"/>
    <x v="0"/>
    <x v="1"/>
    <x v="0"/>
    <x v="8"/>
    <n v="19.62"/>
  </r>
  <r>
    <x v="1"/>
    <n v="1930"/>
    <x v="0"/>
    <x v="1"/>
    <x v="0"/>
    <x v="8"/>
    <n v="20.03"/>
  </r>
  <r>
    <x v="1"/>
    <n v="1930"/>
    <x v="0"/>
    <x v="1"/>
    <x v="0"/>
    <x v="8"/>
    <n v="20.02"/>
  </r>
  <r>
    <x v="1"/>
    <n v="1930"/>
    <x v="0"/>
    <x v="1"/>
    <x v="0"/>
    <x v="8"/>
    <n v="19.93"/>
  </r>
  <r>
    <x v="1"/>
    <n v="1930"/>
    <x v="0"/>
    <x v="1"/>
    <x v="0"/>
    <x v="8"/>
    <n v="19.63"/>
  </r>
  <r>
    <x v="1"/>
    <n v="1930"/>
    <x v="0"/>
    <x v="1"/>
    <x v="0"/>
    <x v="8"/>
    <n v="19.63"/>
  </r>
  <r>
    <x v="1"/>
    <n v="1930"/>
    <x v="0"/>
    <x v="1"/>
    <x v="0"/>
    <x v="8"/>
    <n v="7.34"/>
  </r>
  <r>
    <x v="1"/>
    <n v="1930"/>
    <x v="0"/>
    <x v="1"/>
    <x v="0"/>
    <x v="8"/>
    <n v="20.02"/>
  </r>
  <r>
    <x v="1"/>
    <n v="1930"/>
    <x v="1"/>
    <x v="1"/>
    <x v="0"/>
    <x v="8"/>
    <n v="18.57"/>
  </r>
  <r>
    <x v="1"/>
    <n v="1930"/>
    <x v="1"/>
    <x v="1"/>
    <x v="0"/>
    <x v="8"/>
    <n v="16.07"/>
  </r>
  <r>
    <x v="1"/>
    <n v="1930"/>
    <x v="1"/>
    <x v="1"/>
    <x v="0"/>
    <x v="8"/>
    <n v="18.71"/>
  </r>
  <r>
    <x v="1"/>
    <n v="1930"/>
    <x v="1"/>
    <x v="1"/>
    <x v="0"/>
    <x v="8"/>
    <n v="17.82"/>
  </r>
  <r>
    <x v="1"/>
    <n v="1930"/>
    <x v="1"/>
    <x v="1"/>
    <x v="0"/>
    <x v="8"/>
    <n v="16.07"/>
  </r>
  <r>
    <x v="1"/>
    <n v="1930"/>
    <x v="1"/>
    <x v="1"/>
    <x v="0"/>
    <x v="8"/>
    <n v="18.72"/>
  </r>
  <r>
    <x v="1"/>
    <n v="1930"/>
    <x v="1"/>
    <x v="1"/>
    <x v="0"/>
    <x v="8"/>
    <n v="18.72"/>
  </r>
  <r>
    <x v="1"/>
    <n v="1930"/>
    <x v="1"/>
    <x v="1"/>
    <x v="0"/>
    <x v="8"/>
    <n v="16.059999999999999"/>
  </r>
  <r>
    <x v="1"/>
    <n v="1930"/>
    <x v="1"/>
    <x v="1"/>
    <x v="0"/>
    <x v="8"/>
    <n v="20.02"/>
  </r>
  <r>
    <x v="2"/>
    <n v="1930"/>
    <x v="0"/>
    <x v="1"/>
    <x v="0"/>
    <x v="6"/>
    <n v="95.39"/>
  </r>
  <r>
    <x v="2"/>
    <n v="1930"/>
    <x v="0"/>
    <x v="1"/>
    <x v="0"/>
    <x v="6"/>
    <n v="97.48"/>
  </r>
  <r>
    <x v="2"/>
    <n v="1930"/>
    <x v="0"/>
    <x v="1"/>
    <x v="0"/>
    <x v="6"/>
    <n v="101.63"/>
  </r>
  <r>
    <x v="2"/>
    <n v="1930"/>
    <x v="0"/>
    <x v="1"/>
    <x v="0"/>
    <x v="8"/>
    <n v="20.81"/>
  </r>
  <r>
    <x v="2"/>
    <n v="1930"/>
    <x v="0"/>
    <x v="1"/>
    <x v="0"/>
    <x v="8"/>
    <n v="36.020000000000003"/>
  </r>
  <r>
    <x v="2"/>
    <n v="1930"/>
    <x v="0"/>
    <x v="1"/>
    <x v="0"/>
    <x v="6"/>
    <n v="110.87"/>
  </r>
  <r>
    <x v="2"/>
    <n v="1930"/>
    <x v="0"/>
    <x v="1"/>
    <x v="0"/>
    <x v="6"/>
    <n v="99.38"/>
  </r>
  <r>
    <x v="2"/>
    <n v="1930"/>
    <x v="0"/>
    <x v="1"/>
    <x v="0"/>
    <x v="6"/>
    <n v="138.44999999999999"/>
  </r>
  <r>
    <x v="2"/>
    <n v="1930"/>
    <x v="0"/>
    <x v="1"/>
    <x v="0"/>
    <x v="6"/>
    <n v="123.39"/>
  </r>
  <r>
    <x v="2"/>
    <n v="1930"/>
    <x v="0"/>
    <x v="1"/>
    <x v="0"/>
    <x v="6"/>
    <n v="107.73"/>
  </r>
  <r>
    <x v="2"/>
    <n v="1930"/>
    <x v="0"/>
    <x v="1"/>
    <x v="0"/>
    <x v="6"/>
    <n v="99.27"/>
  </r>
  <r>
    <x v="2"/>
    <n v="1930"/>
    <x v="0"/>
    <x v="1"/>
    <x v="0"/>
    <x v="8"/>
    <n v="12.01"/>
  </r>
  <r>
    <x v="2"/>
    <n v="1930"/>
    <x v="0"/>
    <x v="1"/>
    <x v="0"/>
    <x v="6"/>
    <n v="67.23"/>
  </r>
  <r>
    <x v="2"/>
    <n v="1930"/>
    <x v="0"/>
    <x v="1"/>
    <x v="0"/>
    <x v="6"/>
    <n v="43.39"/>
  </r>
  <r>
    <x v="2"/>
    <n v="1930"/>
    <x v="0"/>
    <x v="1"/>
    <x v="0"/>
    <x v="6"/>
    <n v="109.69"/>
  </r>
  <r>
    <x v="2"/>
    <n v="1930"/>
    <x v="0"/>
    <x v="1"/>
    <x v="0"/>
    <x v="6"/>
    <n v="106.2"/>
  </r>
  <r>
    <x v="2"/>
    <n v="1930"/>
    <x v="0"/>
    <x v="1"/>
    <x v="0"/>
    <x v="8"/>
    <n v="2.17"/>
  </r>
  <r>
    <x v="2"/>
    <n v="1930"/>
    <x v="1"/>
    <x v="1"/>
    <x v="0"/>
    <x v="8"/>
    <n v="81.22"/>
  </r>
  <r>
    <x v="2"/>
    <n v="1930"/>
    <x v="1"/>
    <x v="1"/>
    <x v="0"/>
    <x v="8"/>
    <n v="29"/>
  </r>
  <r>
    <x v="2"/>
    <n v="1930"/>
    <x v="1"/>
    <x v="1"/>
    <x v="0"/>
    <x v="6"/>
    <n v="40.89"/>
  </r>
  <r>
    <x v="2"/>
    <n v="1930"/>
    <x v="1"/>
    <x v="1"/>
    <x v="0"/>
    <x v="8"/>
    <n v="17.489999999999998"/>
  </r>
  <r>
    <x v="2"/>
    <n v="1930"/>
    <x v="1"/>
    <x v="1"/>
    <x v="0"/>
    <x v="6"/>
    <n v="40.89"/>
  </r>
  <r>
    <x v="2"/>
    <n v="1930"/>
    <x v="1"/>
    <x v="1"/>
    <x v="0"/>
    <x v="6"/>
    <n v="51.94"/>
  </r>
  <r>
    <x v="2"/>
    <n v="1930"/>
    <x v="1"/>
    <x v="1"/>
    <x v="0"/>
    <x v="6"/>
    <n v="40.9"/>
  </r>
  <r>
    <x v="2"/>
    <n v="1930"/>
    <x v="1"/>
    <x v="1"/>
    <x v="0"/>
    <x v="8"/>
    <n v="1.37"/>
  </r>
  <r>
    <x v="2"/>
    <n v="1930"/>
    <x v="1"/>
    <x v="1"/>
    <x v="0"/>
    <x v="6"/>
    <n v="98.18"/>
  </r>
  <r>
    <x v="2"/>
    <n v="1930"/>
    <x v="1"/>
    <x v="1"/>
    <x v="0"/>
    <x v="8"/>
    <n v="29"/>
  </r>
  <r>
    <x v="2"/>
    <n v="1930"/>
    <x v="1"/>
    <x v="1"/>
    <x v="0"/>
    <x v="8"/>
    <n v="17.47"/>
  </r>
  <r>
    <x v="2"/>
    <n v="1930"/>
    <x v="1"/>
    <x v="1"/>
    <x v="0"/>
    <x v="6"/>
    <n v="69.77"/>
  </r>
  <r>
    <x v="2"/>
    <n v="1930"/>
    <x v="1"/>
    <x v="1"/>
    <x v="0"/>
    <x v="6"/>
    <n v="70.760000000000005"/>
  </r>
  <r>
    <x v="2"/>
    <n v="1930"/>
    <x v="1"/>
    <x v="1"/>
    <x v="0"/>
    <x v="6"/>
    <n v="40.89"/>
  </r>
  <r>
    <x v="2"/>
    <n v="1930"/>
    <x v="1"/>
    <x v="1"/>
    <x v="0"/>
    <x v="6"/>
    <n v="51.09"/>
  </r>
  <r>
    <x v="2"/>
    <n v="1930"/>
    <x v="1"/>
    <x v="1"/>
    <x v="0"/>
    <x v="8"/>
    <n v="15.4"/>
  </r>
  <r>
    <x v="2"/>
    <n v="1930"/>
    <x v="1"/>
    <x v="1"/>
    <x v="0"/>
    <x v="8"/>
    <n v="10.01"/>
  </r>
  <r>
    <x v="2"/>
    <n v="1930"/>
    <x v="1"/>
    <x v="1"/>
    <x v="0"/>
    <x v="8"/>
    <n v="58"/>
  </r>
  <r>
    <x v="2"/>
    <n v="1930"/>
    <x v="1"/>
    <x v="1"/>
    <x v="0"/>
    <x v="8"/>
    <n v="18.89"/>
  </r>
  <r>
    <x v="2"/>
    <n v="1930"/>
    <x v="1"/>
    <x v="1"/>
    <x v="0"/>
    <x v="8"/>
    <n v="17.489999999999998"/>
  </r>
  <r>
    <x v="2"/>
    <n v="1930"/>
    <x v="1"/>
    <x v="1"/>
    <x v="0"/>
    <x v="8"/>
    <n v="0.7"/>
  </r>
  <r>
    <x v="2"/>
    <n v="1930"/>
    <x v="1"/>
    <x v="1"/>
    <x v="0"/>
    <x v="6"/>
    <n v="70.22"/>
  </r>
  <r>
    <x v="2"/>
    <n v="1930"/>
    <x v="1"/>
    <x v="1"/>
    <x v="0"/>
    <x v="6"/>
    <n v="58.16"/>
  </r>
  <r>
    <x v="2"/>
    <n v="1930"/>
    <x v="1"/>
    <x v="1"/>
    <x v="0"/>
    <x v="6"/>
    <n v="100.4"/>
  </r>
  <r>
    <x v="5"/>
    <n v="1930"/>
    <x v="1"/>
    <x v="1"/>
    <x v="0"/>
    <x v="6"/>
    <n v="41.61"/>
  </r>
  <r>
    <x v="5"/>
    <n v="1930"/>
    <x v="1"/>
    <x v="1"/>
    <x v="0"/>
    <x v="6"/>
    <n v="18.04"/>
  </r>
  <r>
    <x v="5"/>
    <n v="1930"/>
    <x v="1"/>
    <x v="1"/>
    <x v="0"/>
    <x v="6"/>
    <n v="42.21"/>
  </r>
  <r>
    <x v="5"/>
    <n v="1930"/>
    <x v="1"/>
    <x v="1"/>
    <x v="0"/>
    <x v="6"/>
    <n v="42.2"/>
  </r>
  <r>
    <x v="5"/>
    <n v="1930"/>
    <x v="1"/>
    <x v="1"/>
    <x v="0"/>
    <x v="6"/>
    <n v="42.21"/>
  </r>
  <r>
    <x v="5"/>
    <n v="1930"/>
    <x v="1"/>
    <x v="1"/>
    <x v="0"/>
    <x v="6"/>
    <n v="42.21"/>
  </r>
  <r>
    <x v="5"/>
    <n v="1930"/>
    <x v="1"/>
    <x v="1"/>
    <x v="0"/>
    <x v="6"/>
    <n v="42.21"/>
  </r>
  <r>
    <x v="5"/>
    <n v="1930"/>
    <x v="1"/>
    <x v="1"/>
    <x v="0"/>
    <x v="6"/>
    <n v="42.21"/>
  </r>
  <r>
    <x v="5"/>
    <n v="1930"/>
    <x v="1"/>
    <x v="1"/>
    <x v="0"/>
    <x v="6"/>
    <n v="42.21"/>
  </r>
  <r>
    <x v="6"/>
    <n v="1930"/>
    <x v="0"/>
    <x v="1"/>
    <x v="0"/>
    <x v="6"/>
    <n v="64.25"/>
  </r>
  <r>
    <x v="6"/>
    <n v="1930"/>
    <x v="0"/>
    <x v="1"/>
    <x v="0"/>
    <x v="6"/>
    <n v="63.52"/>
  </r>
  <r>
    <x v="6"/>
    <n v="1930"/>
    <x v="0"/>
    <x v="1"/>
    <x v="0"/>
    <x v="6"/>
    <n v="64.25"/>
  </r>
  <r>
    <x v="6"/>
    <n v="1930"/>
    <x v="0"/>
    <x v="1"/>
    <x v="0"/>
    <x v="6"/>
    <n v="65.7"/>
  </r>
  <r>
    <x v="6"/>
    <n v="1930"/>
    <x v="0"/>
    <x v="1"/>
    <x v="0"/>
    <x v="6"/>
    <n v="64.25"/>
  </r>
  <r>
    <x v="6"/>
    <n v="1930"/>
    <x v="0"/>
    <x v="1"/>
    <x v="0"/>
    <x v="6"/>
    <n v="64.25"/>
  </r>
  <r>
    <x v="8"/>
    <n v="1930"/>
    <x v="0"/>
    <x v="1"/>
    <x v="0"/>
    <x v="8"/>
    <n v="165.09"/>
  </r>
  <r>
    <x v="8"/>
    <n v="1930"/>
    <x v="0"/>
    <x v="1"/>
    <x v="0"/>
    <x v="6"/>
    <n v="-70.400000000000006"/>
  </r>
  <r>
    <x v="8"/>
    <n v="1930"/>
    <x v="0"/>
    <x v="1"/>
    <x v="0"/>
    <x v="8"/>
    <n v="37.61"/>
  </r>
  <r>
    <x v="8"/>
    <n v="1930"/>
    <x v="0"/>
    <x v="1"/>
    <x v="0"/>
    <x v="8"/>
    <n v="80.489999999999995"/>
  </r>
  <r>
    <x v="8"/>
    <n v="1930"/>
    <x v="0"/>
    <x v="1"/>
    <x v="0"/>
    <x v="8"/>
    <n v="40.380000000000003"/>
  </r>
  <r>
    <x v="8"/>
    <n v="1930"/>
    <x v="0"/>
    <x v="1"/>
    <x v="0"/>
    <x v="8"/>
    <n v="13.9"/>
  </r>
  <r>
    <x v="8"/>
    <n v="1930"/>
    <x v="0"/>
    <x v="1"/>
    <x v="0"/>
    <x v="8"/>
    <n v="21.15"/>
  </r>
  <r>
    <x v="8"/>
    <n v="1930"/>
    <x v="0"/>
    <x v="1"/>
    <x v="0"/>
    <x v="8"/>
    <n v="0.7"/>
  </r>
  <r>
    <x v="8"/>
    <n v="1930"/>
    <x v="1"/>
    <x v="1"/>
    <x v="0"/>
    <x v="6"/>
    <n v="33.770000000000003"/>
  </r>
  <r>
    <x v="8"/>
    <n v="1930"/>
    <x v="1"/>
    <x v="1"/>
    <x v="0"/>
    <x v="8"/>
    <n v="-15.93"/>
  </r>
  <r>
    <x v="8"/>
    <n v="1930"/>
    <x v="1"/>
    <x v="1"/>
    <x v="0"/>
    <x v="8"/>
    <n v="4.5"/>
  </r>
  <r>
    <x v="8"/>
    <n v="1930"/>
    <x v="1"/>
    <x v="1"/>
    <x v="0"/>
    <x v="6"/>
    <n v="163.66"/>
  </r>
  <r>
    <x v="8"/>
    <n v="1930"/>
    <x v="1"/>
    <x v="1"/>
    <x v="0"/>
    <x v="6"/>
    <n v="33.729999999999997"/>
  </r>
  <r>
    <x v="8"/>
    <n v="1930"/>
    <x v="1"/>
    <x v="1"/>
    <x v="0"/>
    <x v="8"/>
    <n v="21.02"/>
  </r>
  <r>
    <x v="8"/>
    <n v="1930"/>
    <x v="1"/>
    <x v="1"/>
    <x v="0"/>
    <x v="6"/>
    <n v="34.78"/>
  </r>
  <r>
    <x v="8"/>
    <n v="1930"/>
    <x v="1"/>
    <x v="1"/>
    <x v="0"/>
    <x v="8"/>
    <n v="4.51"/>
  </r>
  <r>
    <x v="8"/>
    <n v="1930"/>
    <x v="1"/>
    <x v="1"/>
    <x v="0"/>
    <x v="8"/>
    <n v="4.38"/>
  </r>
  <r>
    <x v="8"/>
    <n v="1930"/>
    <x v="1"/>
    <x v="1"/>
    <x v="0"/>
    <x v="6"/>
    <n v="-96.13"/>
  </r>
  <r>
    <x v="8"/>
    <n v="1930"/>
    <x v="1"/>
    <x v="1"/>
    <x v="0"/>
    <x v="6"/>
    <n v="33.770000000000003"/>
  </r>
  <r>
    <x v="8"/>
    <n v="1930"/>
    <x v="1"/>
    <x v="1"/>
    <x v="0"/>
    <x v="8"/>
    <n v="21.02"/>
  </r>
  <r>
    <x v="8"/>
    <n v="1930"/>
    <x v="1"/>
    <x v="1"/>
    <x v="0"/>
    <x v="6"/>
    <n v="33.729999999999997"/>
  </r>
  <r>
    <x v="8"/>
    <n v="1930"/>
    <x v="1"/>
    <x v="1"/>
    <x v="0"/>
    <x v="6"/>
    <n v="33.72"/>
  </r>
  <r>
    <x v="8"/>
    <n v="1930"/>
    <x v="1"/>
    <x v="1"/>
    <x v="0"/>
    <x v="6"/>
    <n v="50.59"/>
  </r>
  <r>
    <x v="8"/>
    <n v="1930"/>
    <x v="1"/>
    <x v="1"/>
    <x v="0"/>
    <x v="6"/>
    <n v="33.729999999999997"/>
  </r>
  <r>
    <x v="8"/>
    <n v="1930"/>
    <x v="1"/>
    <x v="1"/>
    <x v="0"/>
    <x v="8"/>
    <n v="83.05"/>
  </r>
  <r>
    <x v="8"/>
    <n v="1930"/>
    <x v="1"/>
    <x v="1"/>
    <x v="0"/>
    <x v="8"/>
    <n v="4.6399999999999997"/>
  </r>
  <r>
    <x v="8"/>
    <n v="1930"/>
    <x v="1"/>
    <x v="1"/>
    <x v="0"/>
    <x v="8"/>
    <n v="1.83"/>
  </r>
  <r>
    <x v="8"/>
    <n v="1930"/>
    <x v="1"/>
    <x v="1"/>
    <x v="0"/>
    <x v="8"/>
    <n v="4.37"/>
  </r>
  <r>
    <x v="8"/>
    <n v="1930"/>
    <x v="1"/>
    <x v="1"/>
    <x v="0"/>
    <x v="8"/>
    <n v="4.37"/>
  </r>
  <r>
    <x v="8"/>
    <n v="1930"/>
    <x v="1"/>
    <x v="1"/>
    <x v="0"/>
    <x v="8"/>
    <n v="39.340000000000003"/>
  </r>
  <r>
    <x v="8"/>
    <n v="1930"/>
    <x v="1"/>
    <x v="1"/>
    <x v="0"/>
    <x v="6"/>
    <n v="33.729999999999997"/>
  </r>
  <r>
    <x v="8"/>
    <n v="1930"/>
    <x v="1"/>
    <x v="1"/>
    <x v="0"/>
    <x v="8"/>
    <n v="6.36"/>
  </r>
  <r>
    <x v="8"/>
    <n v="1930"/>
    <x v="1"/>
    <x v="1"/>
    <x v="0"/>
    <x v="8"/>
    <n v="4.6399999999999997"/>
  </r>
  <r>
    <x v="8"/>
    <n v="1930"/>
    <x v="1"/>
    <x v="1"/>
    <x v="0"/>
    <x v="8"/>
    <n v="4.5"/>
  </r>
  <r>
    <x v="8"/>
    <n v="1930"/>
    <x v="1"/>
    <x v="1"/>
    <x v="0"/>
    <x v="8"/>
    <n v="184.42"/>
  </r>
  <r>
    <x v="8"/>
    <n v="1930"/>
    <x v="1"/>
    <x v="1"/>
    <x v="0"/>
    <x v="8"/>
    <n v="4.6399999999999997"/>
  </r>
  <r>
    <x v="8"/>
    <n v="1930"/>
    <x v="1"/>
    <x v="1"/>
    <x v="0"/>
    <x v="8"/>
    <n v="4.74"/>
  </r>
  <r>
    <x v="8"/>
    <n v="1930"/>
    <x v="1"/>
    <x v="1"/>
    <x v="0"/>
    <x v="8"/>
    <n v="10.48"/>
  </r>
  <r>
    <x v="8"/>
    <n v="1930"/>
    <x v="1"/>
    <x v="1"/>
    <x v="0"/>
    <x v="6"/>
    <n v="53.86"/>
  </r>
  <r>
    <x v="8"/>
    <n v="1930"/>
    <x v="1"/>
    <x v="1"/>
    <x v="0"/>
    <x v="8"/>
    <n v="21.03"/>
  </r>
  <r>
    <x v="8"/>
    <n v="1930"/>
    <x v="1"/>
    <x v="1"/>
    <x v="0"/>
    <x v="8"/>
    <n v="7.91"/>
  </r>
  <r>
    <x v="8"/>
    <n v="1930"/>
    <x v="1"/>
    <x v="1"/>
    <x v="0"/>
    <x v="8"/>
    <n v="21.03"/>
  </r>
  <r>
    <x v="9"/>
    <n v="1930"/>
    <x v="0"/>
    <x v="1"/>
    <x v="0"/>
    <x v="6"/>
    <n v="42.83"/>
  </r>
  <r>
    <x v="9"/>
    <n v="1930"/>
    <x v="0"/>
    <x v="1"/>
    <x v="0"/>
    <x v="6"/>
    <n v="42.82"/>
  </r>
  <r>
    <x v="9"/>
    <n v="1930"/>
    <x v="0"/>
    <x v="1"/>
    <x v="0"/>
    <x v="6"/>
    <n v="42.76"/>
  </r>
  <r>
    <x v="9"/>
    <n v="1930"/>
    <x v="0"/>
    <x v="1"/>
    <x v="0"/>
    <x v="6"/>
    <n v="42.77"/>
  </r>
  <r>
    <x v="9"/>
    <n v="1930"/>
    <x v="0"/>
    <x v="1"/>
    <x v="0"/>
    <x v="6"/>
    <n v="20.8"/>
  </r>
  <r>
    <x v="9"/>
    <n v="1930"/>
    <x v="0"/>
    <x v="1"/>
    <x v="0"/>
    <x v="6"/>
    <n v="42.77"/>
  </r>
  <r>
    <x v="9"/>
    <n v="1930"/>
    <x v="0"/>
    <x v="1"/>
    <x v="0"/>
    <x v="6"/>
    <n v="42.82"/>
  </r>
  <r>
    <x v="9"/>
    <n v="1930"/>
    <x v="0"/>
    <x v="1"/>
    <x v="0"/>
    <x v="6"/>
    <n v="42.98"/>
  </r>
  <r>
    <x v="9"/>
    <n v="1930"/>
    <x v="0"/>
    <x v="1"/>
    <x v="0"/>
    <x v="6"/>
    <n v="-90.45"/>
  </r>
  <r>
    <x v="9"/>
    <n v="1930"/>
    <x v="0"/>
    <x v="1"/>
    <x v="0"/>
    <x v="6"/>
    <n v="42.77"/>
  </r>
  <r>
    <x v="9"/>
    <n v="1930"/>
    <x v="0"/>
    <x v="1"/>
    <x v="0"/>
    <x v="6"/>
    <n v="42.76"/>
  </r>
  <r>
    <x v="11"/>
    <n v="1930"/>
    <x v="1"/>
    <x v="1"/>
    <x v="0"/>
    <x v="6"/>
    <n v="96.91"/>
  </r>
  <r>
    <x v="11"/>
    <n v="1930"/>
    <x v="1"/>
    <x v="1"/>
    <x v="0"/>
    <x v="6"/>
    <n v="96.74"/>
  </r>
  <r>
    <x v="11"/>
    <n v="1930"/>
    <x v="1"/>
    <x v="1"/>
    <x v="0"/>
    <x v="6"/>
    <n v="96.91"/>
  </r>
  <r>
    <x v="11"/>
    <n v="1930"/>
    <x v="1"/>
    <x v="1"/>
    <x v="0"/>
    <x v="6"/>
    <n v="96.74"/>
  </r>
  <r>
    <x v="11"/>
    <n v="1930"/>
    <x v="1"/>
    <x v="1"/>
    <x v="0"/>
    <x v="6"/>
    <n v="96.75"/>
  </r>
  <r>
    <x v="11"/>
    <n v="1930"/>
    <x v="1"/>
    <x v="1"/>
    <x v="0"/>
    <x v="6"/>
    <n v="96.74"/>
  </r>
  <r>
    <x v="11"/>
    <n v="1930"/>
    <x v="1"/>
    <x v="1"/>
    <x v="0"/>
    <x v="6"/>
    <n v="96.9"/>
  </r>
  <r>
    <x v="11"/>
    <n v="1930"/>
    <x v="1"/>
    <x v="1"/>
    <x v="0"/>
    <x v="8"/>
    <n v="11.15"/>
  </r>
  <r>
    <x v="11"/>
    <n v="1930"/>
    <x v="1"/>
    <x v="1"/>
    <x v="0"/>
    <x v="6"/>
    <n v="96.74"/>
  </r>
  <r>
    <x v="0"/>
    <n v="1930"/>
    <x v="1"/>
    <x v="1"/>
    <x v="1"/>
    <x v="5"/>
    <n v="2.94"/>
  </r>
  <r>
    <x v="1"/>
    <n v="1930"/>
    <x v="0"/>
    <x v="1"/>
    <x v="1"/>
    <x v="5"/>
    <n v="14.8"/>
  </r>
  <r>
    <x v="1"/>
    <n v="1930"/>
    <x v="1"/>
    <x v="1"/>
    <x v="1"/>
    <x v="5"/>
    <n v="24.11"/>
  </r>
  <r>
    <x v="2"/>
    <n v="1930"/>
    <x v="0"/>
    <x v="1"/>
    <x v="1"/>
    <x v="9"/>
    <n v="366.82"/>
  </r>
  <r>
    <x v="2"/>
    <n v="1930"/>
    <x v="1"/>
    <x v="1"/>
    <x v="1"/>
    <x v="5"/>
    <n v="71.89"/>
  </r>
  <r>
    <x v="2"/>
    <n v="1930"/>
    <x v="1"/>
    <x v="1"/>
    <x v="1"/>
    <x v="9"/>
    <n v="395.27"/>
  </r>
  <r>
    <x v="3"/>
    <n v="1930"/>
    <x v="0"/>
    <x v="1"/>
    <x v="1"/>
    <x v="5"/>
    <n v="1.66"/>
  </r>
  <r>
    <x v="3"/>
    <n v="1930"/>
    <x v="1"/>
    <x v="1"/>
    <x v="1"/>
    <x v="5"/>
    <n v="22.31"/>
  </r>
  <r>
    <x v="6"/>
    <n v="1930"/>
    <x v="1"/>
    <x v="1"/>
    <x v="1"/>
    <x v="9"/>
    <n v="107.47"/>
  </r>
  <r>
    <x v="7"/>
    <n v="1930"/>
    <x v="1"/>
    <x v="1"/>
    <x v="1"/>
    <x v="5"/>
    <n v="71.66"/>
  </r>
  <r>
    <x v="8"/>
    <n v="1930"/>
    <x v="0"/>
    <x v="1"/>
    <x v="1"/>
    <x v="9"/>
    <n v="286.15999999999997"/>
  </r>
  <r>
    <x v="8"/>
    <n v="1930"/>
    <x v="1"/>
    <x v="1"/>
    <x v="1"/>
    <x v="5"/>
    <n v="108.19999999999999"/>
  </r>
  <r>
    <x v="8"/>
    <n v="1930"/>
    <x v="1"/>
    <x v="1"/>
    <x v="1"/>
    <x v="9"/>
    <n v="1126.3999999999999"/>
  </r>
  <r>
    <x v="9"/>
    <n v="1930"/>
    <x v="0"/>
    <x v="1"/>
    <x v="1"/>
    <x v="9"/>
    <n v="1.0000000000001563E-2"/>
  </r>
  <r>
    <x v="11"/>
    <n v="1930"/>
    <x v="0"/>
    <x v="1"/>
    <x v="1"/>
    <x v="5"/>
    <n v="0"/>
  </r>
  <r>
    <x v="11"/>
    <n v="1930"/>
    <x v="0"/>
    <x v="1"/>
    <x v="1"/>
    <x v="9"/>
    <n v="389.12"/>
  </r>
  <r>
    <x v="11"/>
    <n v="1930"/>
    <x v="1"/>
    <x v="1"/>
    <x v="1"/>
    <x v="5"/>
    <n v="73.279999999999987"/>
  </r>
  <r>
    <x v="0"/>
    <n v="1931"/>
    <x v="1"/>
    <x v="2"/>
    <x v="0"/>
    <x v="1"/>
    <n v="9.2799999999999994"/>
  </r>
  <r>
    <x v="7"/>
    <n v="1931"/>
    <x v="1"/>
    <x v="2"/>
    <x v="0"/>
    <x v="1"/>
    <n v="148.76"/>
  </r>
  <r>
    <x v="0"/>
    <n v="1931"/>
    <x v="3"/>
    <x v="2"/>
    <x v="2"/>
    <x v="1"/>
    <n v="-9.2799999999999994"/>
  </r>
  <r>
    <x v="11"/>
    <n v="1931"/>
    <x v="2"/>
    <x v="2"/>
    <x v="2"/>
    <x v="0"/>
    <n v="0"/>
  </r>
  <r>
    <x v="0"/>
    <n v="1931"/>
    <x v="1"/>
    <x v="2"/>
    <x v="1"/>
    <x v="1"/>
    <n v="83.33"/>
  </r>
  <r>
    <x v="3"/>
    <n v="1931"/>
    <x v="1"/>
    <x v="2"/>
    <x v="1"/>
    <x v="1"/>
    <n v="79.7"/>
  </r>
  <r>
    <x v="2"/>
    <n v="1932"/>
    <x v="0"/>
    <x v="2"/>
    <x v="0"/>
    <x v="6"/>
    <n v="2247.71"/>
  </r>
  <r>
    <x v="2"/>
    <n v="1932"/>
    <x v="0"/>
    <x v="2"/>
    <x v="0"/>
    <x v="6"/>
    <n v="1543.42"/>
  </r>
  <r>
    <x v="2"/>
    <n v="1932"/>
    <x v="0"/>
    <x v="2"/>
    <x v="0"/>
    <x v="6"/>
    <n v="4450.88"/>
  </r>
  <r>
    <x v="2"/>
    <n v="1932"/>
    <x v="0"/>
    <x v="2"/>
    <x v="0"/>
    <x v="6"/>
    <n v="2410.35"/>
  </r>
  <r>
    <x v="2"/>
    <n v="1932"/>
    <x v="0"/>
    <x v="2"/>
    <x v="0"/>
    <x v="6"/>
    <n v="2530.17"/>
  </r>
  <r>
    <x v="2"/>
    <n v="1932"/>
    <x v="0"/>
    <x v="2"/>
    <x v="0"/>
    <x v="6"/>
    <n v="2493.61"/>
  </r>
  <r>
    <x v="2"/>
    <n v="1932"/>
    <x v="0"/>
    <x v="2"/>
    <x v="0"/>
    <x v="6"/>
    <n v="2053.94"/>
  </r>
  <r>
    <x v="2"/>
    <n v="1932"/>
    <x v="0"/>
    <x v="2"/>
    <x v="0"/>
    <x v="6"/>
    <n v="2467.98"/>
  </r>
  <r>
    <x v="2"/>
    <n v="1932"/>
    <x v="0"/>
    <x v="2"/>
    <x v="0"/>
    <x v="6"/>
    <n v="2113.9699999999998"/>
  </r>
  <r>
    <x v="2"/>
    <n v="1932"/>
    <x v="0"/>
    <x v="2"/>
    <x v="0"/>
    <x v="6"/>
    <n v="2513.92"/>
  </r>
  <r>
    <x v="2"/>
    <n v="1932"/>
    <x v="0"/>
    <x v="2"/>
    <x v="0"/>
    <x v="6"/>
    <n v="2507.3200000000002"/>
  </r>
  <r>
    <x v="2"/>
    <n v="1932"/>
    <x v="0"/>
    <x v="2"/>
    <x v="0"/>
    <x v="6"/>
    <n v="1547.46"/>
  </r>
  <r>
    <x v="2"/>
    <n v="1932"/>
    <x v="1"/>
    <x v="2"/>
    <x v="0"/>
    <x v="6"/>
    <n v="393.35"/>
  </r>
  <r>
    <x v="5"/>
    <n v="1932"/>
    <x v="1"/>
    <x v="2"/>
    <x v="0"/>
    <x v="6"/>
    <n v="464.26"/>
  </r>
  <r>
    <x v="5"/>
    <n v="1932"/>
    <x v="1"/>
    <x v="2"/>
    <x v="0"/>
    <x v="6"/>
    <n v="464.26"/>
  </r>
  <r>
    <x v="5"/>
    <n v="1932"/>
    <x v="1"/>
    <x v="2"/>
    <x v="0"/>
    <x v="6"/>
    <n v="464.26"/>
  </r>
  <r>
    <x v="5"/>
    <n v="1932"/>
    <x v="1"/>
    <x v="2"/>
    <x v="0"/>
    <x v="6"/>
    <n v="464.26"/>
  </r>
  <r>
    <x v="5"/>
    <n v="1932"/>
    <x v="1"/>
    <x v="2"/>
    <x v="0"/>
    <x v="6"/>
    <n v="913.4"/>
  </r>
  <r>
    <x v="5"/>
    <n v="1932"/>
    <x v="1"/>
    <x v="2"/>
    <x v="0"/>
    <x v="6"/>
    <n v="464.26"/>
  </r>
  <r>
    <x v="5"/>
    <n v="1932"/>
    <x v="1"/>
    <x v="2"/>
    <x v="0"/>
    <x v="6"/>
    <n v="464.26"/>
  </r>
  <r>
    <x v="6"/>
    <n v="1932"/>
    <x v="0"/>
    <x v="2"/>
    <x v="0"/>
    <x v="6"/>
    <n v="486.14"/>
  </r>
  <r>
    <x v="6"/>
    <n v="1932"/>
    <x v="0"/>
    <x v="2"/>
    <x v="0"/>
    <x v="6"/>
    <n v="-972.28"/>
  </r>
  <r>
    <x v="8"/>
    <n v="1932"/>
    <x v="0"/>
    <x v="2"/>
    <x v="0"/>
    <x v="6"/>
    <n v="-145.46"/>
  </r>
  <r>
    <x v="8"/>
    <n v="1932"/>
    <x v="0"/>
    <x v="2"/>
    <x v="0"/>
    <x v="6"/>
    <n v="967.56"/>
  </r>
  <r>
    <x v="8"/>
    <n v="1932"/>
    <x v="0"/>
    <x v="2"/>
    <x v="0"/>
    <x v="6"/>
    <n v="-1935.12"/>
  </r>
  <r>
    <x v="8"/>
    <n v="1932"/>
    <x v="1"/>
    <x v="2"/>
    <x v="0"/>
    <x v="6"/>
    <n v="713.36"/>
  </r>
  <r>
    <x v="8"/>
    <n v="1932"/>
    <x v="1"/>
    <x v="2"/>
    <x v="0"/>
    <x v="6"/>
    <n v="1383.8"/>
  </r>
  <r>
    <x v="8"/>
    <n v="1932"/>
    <x v="1"/>
    <x v="2"/>
    <x v="0"/>
    <x v="6"/>
    <n v="1426.72"/>
  </r>
  <r>
    <x v="8"/>
    <n v="1932"/>
    <x v="1"/>
    <x v="2"/>
    <x v="0"/>
    <x v="6"/>
    <n v="1426.72"/>
  </r>
  <r>
    <x v="8"/>
    <n v="1932"/>
    <x v="1"/>
    <x v="2"/>
    <x v="0"/>
    <x v="6"/>
    <n v="1426.72"/>
  </r>
  <r>
    <x v="8"/>
    <n v="1932"/>
    <x v="1"/>
    <x v="2"/>
    <x v="0"/>
    <x v="6"/>
    <n v="1383.8"/>
  </r>
  <r>
    <x v="8"/>
    <n v="1932"/>
    <x v="1"/>
    <x v="2"/>
    <x v="0"/>
    <x v="6"/>
    <n v="2140.08"/>
  </r>
  <r>
    <x v="8"/>
    <n v="1932"/>
    <x v="1"/>
    <x v="2"/>
    <x v="0"/>
    <x v="6"/>
    <n v="1383.8"/>
  </r>
  <r>
    <x v="8"/>
    <n v="1932"/>
    <x v="1"/>
    <x v="2"/>
    <x v="0"/>
    <x v="6"/>
    <n v="1426.72"/>
  </r>
  <r>
    <x v="8"/>
    <n v="1932"/>
    <x v="1"/>
    <x v="2"/>
    <x v="0"/>
    <x v="6"/>
    <n v="1383.8"/>
  </r>
  <r>
    <x v="8"/>
    <n v="1932"/>
    <x v="1"/>
    <x v="2"/>
    <x v="0"/>
    <x v="6"/>
    <n v="3463.08"/>
  </r>
  <r>
    <x v="11"/>
    <n v="1932"/>
    <x v="1"/>
    <x v="2"/>
    <x v="0"/>
    <x v="6"/>
    <n v="456.7"/>
  </r>
  <r>
    <x v="11"/>
    <n v="1932"/>
    <x v="1"/>
    <x v="2"/>
    <x v="0"/>
    <x v="6"/>
    <n v="464.26"/>
  </r>
  <r>
    <x v="11"/>
    <n v="1932"/>
    <x v="1"/>
    <x v="2"/>
    <x v="0"/>
    <x v="6"/>
    <n v="464.26"/>
  </r>
  <r>
    <x v="11"/>
    <n v="1932"/>
    <x v="1"/>
    <x v="2"/>
    <x v="0"/>
    <x v="6"/>
    <n v="456.7"/>
  </r>
  <r>
    <x v="11"/>
    <n v="1932"/>
    <x v="1"/>
    <x v="2"/>
    <x v="0"/>
    <x v="6"/>
    <n v="913.4"/>
  </r>
  <r>
    <x v="11"/>
    <n v="1932"/>
    <x v="1"/>
    <x v="2"/>
    <x v="0"/>
    <x v="6"/>
    <n v="456.7"/>
  </r>
  <r>
    <x v="11"/>
    <n v="1932"/>
    <x v="1"/>
    <x v="2"/>
    <x v="0"/>
    <x v="6"/>
    <n v="456.7"/>
  </r>
  <r>
    <x v="2"/>
    <n v="1932"/>
    <x v="0"/>
    <x v="2"/>
    <x v="1"/>
    <x v="9"/>
    <n v="10335.9"/>
  </r>
  <r>
    <x v="2"/>
    <n v="1932"/>
    <x v="1"/>
    <x v="2"/>
    <x v="1"/>
    <x v="9"/>
    <n v="3472.42"/>
  </r>
  <r>
    <x v="8"/>
    <n v="1932"/>
    <x v="0"/>
    <x v="2"/>
    <x v="1"/>
    <x v="9"/>
    <n v="7299.5699999999988"/>
  </r>
  <r>
    <x v="8"/>
    <n v="1932"/>
    <x v="1"/>
    <x v="2"/>
    <x v="1"/>
    <x v="9"/>
    <n v="17057.61"/>
  </r>
  <r>
    <x v="9"/>
    <n v="1932"/>
    <x v="0"/>
    <x v="2"/>
    <x v="1"/>
    <x v="9"/>
    <n v="168.75"/>
  </r>
  <r>
    <x v="11"/>
    <n v="1932"/>
    <x v="0"/>
    <x v="2"/>
    <x v="1"/>
    <x v="9"/>
    <n v="2002.0599999999997"/>
  </r>
  <r>
    <x v="1"/>
    <n v="1934"/>
    <x v="1"/>
    <x v="2"/>
    <x v="0"/>
    <x v="8"/>
    <n v="2287.7199999999998"/>
  </r>
  <r>
    <x v="1"/>
    <n v="1934"/>
    <x v="1"/>
    <x v="2"/>
    <x v="0"/>
    <x v="8"/>
    <n v="1287.71"/>
  </r>
  <r>
    <x v="1"/>
    <n v="1934"/>
    <x v="1"/>
    <x v="2"/>
    <x v="0"/>
    <x v="8"/>
    <n v="643.86"/>
  </r>
  <r>
    <x v="1"/>
    <n v="1934"/>
    <x v="1"/>
    <x v="2"/>
    <x v="0"/>
    <x v="8"/>
    <n v="643.86"/>
  </r>
  <r>
    <x v="1"/>
    <n v="1934"/>
    <x v="1"/>
    <x v="2"/>
    <x v="0"/>
    <x v="8"/>
    <n v="1490.42"/>
  </r>
  <r>
    <x v="1"/>
    <n v="1934"/>
    <x v="1"/>
    <x v="2"/>
    <x v="0"/>
    <x v="8"/>
    <n v="1490.42"/>
  </r>
  <r>
    <x v="1"/>
    <n v="1934"/>
    <x v="1"/>
    <x v="2"/>
    <x v="0"/>
    <x v="8"/>
    <n v="949.96"/>
  </r>
  <r>
    <x v="1"/>
    <n v="1934"/>
    <x v="1"/>
    <x v="2"/>
    <x v="0"/>
    <x v="8"/>
    <n v="1490.42"/>
  </r>
  <r>
    <x v="1"/>
    <n v="1934"/>
    <x v="1"/>
    <x v="2"/>
    <x v="0"/>
    <x v="8"/>
    <n v="-266.22000000000003"/>
  </r>
  <r>
    <x v="1"/>
    <n v="1934"/>
    <x v="1"/>
    <x v="2"/>
    <x v="0"/>
    <x v="8"/>
    <n v="693.46"/>
  </r>
  <r>
    <x v="2"/>
    <n v="1934"/>
    <x v="1"/>
    <x v="2"/>
    <x v="0"/>
    <x v="8"/>
    <n v="1157.78"/>
  </r>
  <r>
    <x v="2"/>
    <n v="1934"/>
    <x v="1"/>
    <x v="2"/>
    <x v="0"/>
    <x v="8"/>
    <n v="572.9"/>
  </r>
  <r>
    <x v="2"/>
    <n v="1934"/>
    <x v="1"/>
    <x v="2"/>
    <x v="0"/>
    <x v="8"/>
    <n v="1127.52"/>
  </r>
  <r>
    <x v="2"/>
    <n v="1934"/>
    <x v="1"/>
    <x v="2"/>
    <x v="0"/>
    <x v="8"/>
    <n v="1157.78"/>
  </r>
  <r>
    <x v="2"/>
    <n v="1934"/>
    <x v="1"/>
    <x v="2"/>
    <x v="0"/>
    <x v="8"/>
    <n v="2327.54"/>
  </r>
  <r>
    <x v="2"/>
    <n v="1934"/>
    <x v="1"/>
    <x v="2"/>
    <x v="0"/>
    <x v="8"/>
    <n v="563.76"/>
  </r>
  <r>
    <x v="2"/>
    <n v="1934"/>
    <x v="1"/>
    <x v="2"/>
    <x v="0"/>
    <x v="8"/>
    <n v="-705.36"/>
  </r>
  <r>
    <x v="2"/>
    <n v="1934"/>
    <x v="1"/>
    <x v="2"/>
    <x v="0"/>
    <x v="8"/>
    <n v="572.9"/>
  </r>
  <r>
    <x v="2"/>
    <n v="1934"/>
    <x v="1"/>
    <x v="2"/>
    <x v="0"/>
    <x v="8"/>
    <n v="572.9"/>
  </r>
  <r>
    <x v="2"/>
    <n v="1934"/>
    <x v="1"/>
    <x v="2"/>
    <x v="0"/>
    <x v="8"/>
    <n v="563.76"/>
  </r>
  <r>
    <x v="7"/>
    <n v="1934"/>
    <x v="1"/>
    <x v="2"/>
    <x v="0"/>
    <x v="8"/>
    <n v="521.26"/>
  </r>
  <r>
    <x v="7"/>
    <n v="1934"/>
    <x v="1"/>
    <x v="2"/>
    <x v="0"/>
    <x v="8"/>
    <n v="1042.52"/>
  </r>
  <r>
    <x v="7"/>
    <n v="1934"/>
    <x v="1"/>
    <x v="2"/>
    <x v="0"/>
    <x v="8"/>
    <n v="521.26"/>
  </r>
  <r>
    <x v="7"/>
    <n v="1934"/>
    <x v="1"/>
    <x v="2"/>
    <x v="0"/>
    <x v="8"/>
    <n v="558.38"/>
  </r>
  <r>
    <x v="8"/>
    <n v="1934"/>
    <x v="0"/>
    <x v="2"/>
    <x v="0"/>
    <x v="8"/>
    <n v="3788.4"/>
  </r>
  <r>
    <x v="8"/>
    <n v="1934"/>
    <x v="0"/>
    <x v="2"/>
    <x v="0"/>
    <x v="8"/>
    <n v="1773.6"/>
  </r>
  <r>
    <x v="8"/>
    <n v="1934"/>
    <x v="0"/>
    <x v="2"/>
    <x v="0"/>
    <x v="8"/>
    <n v="-509.42"/>
  </r>
  <r>
    <x v="8"/>
    <n v="1934"/>
    <x v="0"/>
    <x v="2"/>
    <x v="0"/>
    <x v="8"/>
    <n v="509.42"/>
  </r>
  <r>
    <x v="8"/>
    <n v="1934"/>
    <x v="0"/>
    <x v="2"/>
    <x v="0"/>
    <x v="8"/>
    <n v="3788.4"/>
  </r>
  <r>
    <x v="8"/>
    <n v="1934"/>
    <x v="0"/>
    <x v="2"/>
    <x v="0"/>
    <x v="8"/>
    <n v="3788.4"/>
  </r>
  <r>
    <x v="8"/>
    <n v="1934"/>
    <x v="0"/>
    <x v="2"/>
    <x v="0"/>
    <x v="8"/>
    <n v="2807.36"/>
  </r>
  <r>
    <x v="8"/>
    <n v="1934"/>
    <x v="0"/>
    <x v="2"/>
    <x v="0"/>
    <x v="8"/>
    <n v="3324.24"/>
  </r>
  <r>
    <x v="8"/>
    <n v="1934"/>
    <x v="0"/>
    <x v="2"/>
    <x v="0"/>
    <x v="8"/>
    <n v="930.56"/>
  </r>
  <r>
    <x v="8"/>
    <n v="1934"/>
    <x v="0"/>
    <x v="2"/>
    <x v="0"/>
    <x v="8"/>
    <n v="3788.4"/>
  </r>
  <r>
    <x v="8"/>
    <n v="1934"/>
    <x v="0"/>
    <x v="2"/>
    <x v="0"/>
    <x v="8"/>
    <n v="2807.36"/>
  </r>
  <r>
    <x v="8"/>
    <n v="1934"/>
    <x v="0"/>
    <x v="2"/>
    <x v="0"/>
    <x v="8"/>
    <n v="566.41999999999996"/>
  </r>
  <r>
    <x v="8"/>
    <n v="1934"/>
    <x v="0"/>
    <x v="2"/>
    <x v="0"/>
    <x v="8"/>
    <n v="8595.64"/>
  </r>
  <r>
    <x v="8"/>
    <n v="1934"/>
    <x v="0"/>
    <x v="2"/>
    <x v="0"/>
    <x v="8"/>
    <n v="1256.72"/>
  </r>
  <r>
    <x v="8"/>
    <n v="1934"/>
    <x v="0"/>
    <x v="2"/>
    <x v="0"/>
    <x v="8"/>
    <n v="2807.36"/>
  </r>
  <r>
    <x v="8"/>
    <n v="1934"/>
    <x v="1"/>
    <x v="2"/>
    <x v="0"/>
    <x v="8"/>
    <n v="105.19"/>
  </r>
  <r>
    <x v="8"/>
    <n v="1934"/>
    <x v="1"/>
    <x v="2"/>
    <x v="0"/>
    <x v="8"/>
    <n v="1018.84"/>
  </r>
  <r>
    <x v="8"/>
    <n v="1934"/>
    <x v="1"/>
    <x v="2"/>
    <x v="0"/>
    <x v="8"/>
    <n v="105.19"/>
  </r>
  <r>
    <x v="8"/>
    <n v="1934"/>
    <x v="1"/>
    <x v="2"/>
    <x v="0"/>
    <x v="8"/>
    <n v="105.19"/>
  </r>
  <r>
    <x v="8"/>
    <n v="1934"/>
    <x v="1"/>
    <x v="2"/>
    <x v="0"/>
    <x v="8"/>
    <n v="105.19"/>
  </r>
  <r>
    <x v="8"/>
    <n v="1934"/>
    <x v="1"/>
    <x v="2"/>
    <x v="0"/>
    <x v="8"/>
    <n v="1585.26"/>
  </r>
  <r>
    <x v="8"/>
    <n v="1934"/>
    <x v="1"/>
    <x v="2"/>
    <x v="0"/>
    <x v="8"/>
    <n v="2223.8200000000002"/>
  </r>
  <r>
    <x v="8"/>
    <n v="1934"/>
    <x v="1"/>
    <x v="2"/>
    <x v="0"/>
    <x v="8"/>
    <n v="1618.64"/>
  </r>
  <r>
    <x v="8"/>
    <n v="1934"/>
    <x v="1"/>
    <x v="2"/>
    <x v="0"/>
    <x v="8"/>
    <n v="105.19"/>
  </r>
  <r>
    <x v="8"/>
    <n v="1934"/>
    <x v="1"/>
    <x v="2"/>
    <x v="0"/>
    <x v="8"/>
    <n v="1585.26"/>
  </r>
  <r>
    <x v="8"/>
    <n v="1934"/>
    <x v="1"/>
    <x v="2"/>
    <x v="0"/>
    <x v="8"/>
    <n v="2223.8200000000002"/>
  </r>
  <r>
    <x v="8"/>
    <n v="1934"/>
    <x v="1"/>
    <x v="2"/>
    <x v="0"/>
    <x v="8"/>
    <n v="2223.8200000000002"/>
  </r>
  <r>
    <x v="8"/>
    <n v="1934"/>
    <x v="1"/>
    <x v="2"/>
    <x v="0"/>
    <x v="8"/>
    <n v="105.19"/>
  </r>
  <r>
    <x v="8"/>
    <n v="1934"/>
    <x v="1"/>
    <x v="2"/>
    <x v="0"/>
    <x v="8"/>
    <n v="2037.68"/>
  </r>
  <r>
    <x v="8"/>
    <n v="1934"/>
    <x v="1"/>
    <x v="2"/>
    <x v="0"/>
    <x v="8"/>
    <n v="2223.8200000000002"/>
  </r>
  <r>
    <x v="8"/>
    <n v="1934"/>
    <x v="1"/>
    <x v="2"/>
    <x v="0"/>
    <x v="8"/>
    <n v="2661.1"/>
  </r>
  <r>
    <x v="8"/>
    <n v="1934"/>
    <x v="1"/>
    <x v="2"/>
    <x v="0"/>
    <x v="8"/>
    <n v="2223.8200000000002"/>
  </r>
  <r>
    <x v="10"/>
    <n v="1934"/>
    <x v="1"/>
    <x v="2"/>
    <x v="0"/>
    <x v="8"/>
    <n v="260.56"/>
  </r>
  <r>
    <x v="11"/>
    <n v="1934"/>
    <x v="1"/>
    <x v="2"/>
    <x v="0"/>
    <x v="8"/>
    <n v="432.1"/>
  </r>
  <r>
    <x v="0"/>
    <n v="1934"/>
    <x v="1"/>
    <x v="2"/>
    <x v="1"/>
    <x v="5"/>
    <n v="15645.880000000001"/>
  </r>
  <r>
    <x v="1"/>
    <n v="1934"/>
    <x v="0"/>
    <x v="2"/>
    <x v="1"/>
    <x v="5"/>
    <n v="9087.0400000000009"/>
  </r>
  <r>
    <x v="1"/>
    <n v="1934"/>
    <x v="1"/>
    <x v="2"/>
    <x v="1"/>
    <x v="5"/>
    <n v="6520.4000000000005"/>
  </r>
  <r>
    <x v="2"/>
    <n v="1934"/>
    <x v="1"/>
    <x v="2"/>
    <x v="1"/>
    <x v="5"/>
    <n v="3750.16"/>
  </r>
  <r>
    <x v="3"/>
    <n v="1934"/>
    <x v="1"/>
    <x v="2"/>
    <x v="1"/>
    <x v="5"/>
    <n v="1396.08"/>
  </r>
  <r>
    <x v="8"/>
    <n v="1934"/>
    <x v="0"/>
    <x v="2"/>
    <x v="1"/>
    <x v="5"/>
    <n v="10814.519999999999"/>
  </r>
  <r>
    <x v="8"/>
    <n v="1934"/>
    <x v="1"/>
    <x v="2"/>
    <x v="1"/>
    <x v="5"/>
    <n v="28078.589999999997"/>
  </r>
  <r>
    <x v="11"/>
    <n v="1934"/>
    <x v="1"/>
    <x v="2"/>
    <x v="1"/>
    <x v="5"/>
    <n v="-657.68"/>
  </r>
  <r>
    <x v="0"/>
    <n v="1938"/>
    <x v="0"/>
    <x v="0"/>
    <x v="0"/>
    <x v="4"/>
    <n v="255.16"/>
  </r>
  <r>
    <x v="0"/>
    <n v="1938"/>
    <x v="0"/>
    <x v="0"/>
    <x v="0"/>
    <x v="4"/>
    <n v="163.37"/>
  </r>
  <r>
    <x v="0"/>
    <n v="1938"/>
    <x v="0"/>
    <x v="0"/>
    <x v="0"/>
    <x v="4"/>
    <n v="164.28"/>
  </r>
  <r>
    <x v="0"/>
    <n v="1938"/>
    <x v="0"/>
    <x v="0"/>
    <x v="0"/>
    <x v="4"/>
    <n v="73.28"/>
  </r>
  <r>
    <x v="0"/>
    <n v="1938"/>
    <x v="0"/>
    <x v="0"/>
    <x v="0"/>
    <x v="4"/>
    <n v="161.37"/>
  </r>
  <r>
    <x v="0"/>
    <n v="1938"/>
    <x v="0"/>
    <x v="0"/>
    <x v="0"/>
    <x v="4"/>
    <n v="163.49"/>
  </r>
  <r>
    <x v="0"/>
    <n v="1938"/>
    <x v="0"/>
    <x v="0"/>
    <x v="0"/>
    <x v="4"/>
    <n v="165.98"/>
  </r>
  <r>
    <x v="0"/>
    <n v="1938"/>
    <x v="0"/>
    <x v="0"/>
    <x v="0"/>
    <x v="4"/>
    <n v="163.9"/>
  </r>
  <r>
    <x v="0"/>
    <n v="1938"/>
    <x v="0"/>
    <x v="0"/>
    <x v="0"/>
    <x v="4"/>
    <n v="258.87"/>
  </r>
  <r>
    <x v="0"/>
    <n v="1938"/>
    <x v="0"/>
    <x v="0"/>
    <x v="0"/>
    <x v="4"/>
    <n v="171.94"/>
  </r>
  <r>
    <x v="0"/>
    <n v="1938"/>
    <x v="0"/>
    <x v="0"/>
    <x v="0"/>
    <x v="4"/>
    <n v="159.97999999999999"/>
  </r>
  <r>
    <x v="0"/>
    <n v="1938"/>
    <x v="0"/>
    <x v="0"/>
    <x v="0"/>
    <x v="4"/>
    <n v="162.44"/>
  </r>
  <r>
    <x v="0"/>
    <n v="1938"/>
    <x v="1"/>
    <x v="0"/>
    <x v="0"/>
    <x v="4"/>
    <n v="942.76"/>
  </r>
  <r>
    <x v="0"/>
    <n v="1938"/>
    <x v="1"/>
    <x v="0"/>
    <x v="0"/>
    <x v="4"/>
    <n v="386.58"/>
  </r>
  <r>
    <x v="0"/>
    <n v="1938"/>
    <x v="1"/>
    <x v="0"/>
    <x v="0"/>
    <x v="4"/>
    <n v="328.11"/>
  </r>
  <r>
    <x v="0"/>
    <n v="1938"/>
    <x v="1"/>
    <x v="0"/>
    <x v="0"/>
    <x v="4"/>
    <n v="184.76"/>
  </r>
  <r>
    <x v="0"/>
    <n v="1938"/>
    <x v="1"/>
    <x v="0"/>
    <x v="0"/>
    <x v="4"/>
    <n v="17.649999999999999"/>
  </r>
  <r>
    <x v="0"/>
    <n v="1938"/>
    <x v="1"/>
    <x v="0"/>
    <x v="0"/>
    <x v="4"/>
    <n v="802.5"/>
  </r>
  <r>
    <x v="0"/>
    <n v="1938"/>
    <x v="1"/>
    <x v="0"/>
    <x v="0"/>
    <x v="4"/>
    <n v="50.05"/>
  </r>
  <r>
    <x v="0"/>
    <n v="1938"/>
    <x v="1"/>
    <x v="0"/>
    <x v="0"/>
    <x v="4"/>
    <n v="1470.16"/>
  </r>
  <r>
    <x v="0"/>
    <n v="1938"/>
    <x v="1"/>
    <x v="0"/>
    <x v="0"/>
    <x v="4"/>
    <n v="373"/>
  </r>
  <r>
    <x v="0"/>
    <n v="1938"/>
    <x v="1"/>
    <x v="0"/>
    <x v="0"/>
    <x v="4"/>
    <n v="530.78"/>
  </r>
  <r>
    <x v="0"/>
    <n v="1938"/>
    <x v="1"/>
    <x v="0"/>
    <x v="0"/>
    <x v="4"/>
    <n v="331.77"/>
  </r>
  <r>
    <x v="0"/>
    <n v="1938"/>
    <x v="1"/>
    <x v="0"/>
    <x v="0"/>
    <x v="4"/>
    <n v="423.53"/>
  </r>
  <r>
    <x v="0"/>
    <n v="1938"/>
    <x v="1"/>
    <x v="0"/>
    <x v="0"/>
    <x v="4"/>
    <n v="432.44"/>
  </r>
  <r>
    <x v="0"/>
    <n v="1938"/>
    <x v="1"/>
    <x v="0"/>
    <x v="0"/>
    <x v="4"/>
    <n v="344.45"/>
  </r>
  <r>
    <x v="1"/>
    <n v="1938"/>
    <x v="0"/>
    <x v="0"/>
    <x v="0"/>
    <x v="4"/>
    <n v="212.81"/>
  </r>
  <r>
    <x v="1"/>
    <n v="1938"/>
    <x v="0"/>
    <x v="0"/>
    <x v="0"/>
    <x v="4"/>
    <n v="203.31"/>
  </r>
  <r>
    <x v="1"/>
    <n v="1938"/>
    <x v="0"/>
    <x v="0"/>
    <x v="0"/>
    <x v="4"/>
    <n v="197.3"/>
  </r>
  <r>
    <x v="1"/>
    <n v="1938"/>
    <x v="0"/>
    <x v="0"/>
    <x v="0"/>
    <x v="4"/>
    <n v="135.80000000000001"/>
  </r>
  <r>
    <x v="1"/>
    <n v="1938"/>
    <x v="0"/>
    <x v="0"/>
    <x v="0"/>
    <x v="4"/>
    <n v="-85.17"/>
  </r>
  <r>
    <x v="1"/>
    <n v="1938"/>
    <x v="0"/>
    <x v="0"/>
    <x v="0"/>
    <x v="4"/>
    <n v="79.69"/>
  </r>
  <r>
    <x v="1"/>
    <n v="1938"/>
    <x v="0"/>
    <x v="0"/>
    <x v="0"/>
    <x v="4"/>
    <n v="142.41999999999999"/>
  </r>
  <r>
    <x v="1"/>
    <n v="1938"/>
    <x v="0"/>
    <x v="0"/>
    <x v="0"/>
    <x v="4"/>
    <n v="203.03"/>
  </r>
  <r>
    <x v="1"/>
    <n v="1938"/>
    <x v="0"/>
    <x v="0"/>
    <x v="0"/>
    <x v="4"/>
    <n v="141.1"/>
  </r>
  <r>
    <x v="1"/>
    <n v="1938"/>
    <x v="0"/>
    <x v="0"/>
    <x v="0"/>
    <x v="4"/>
    <n v="138.99"/>
  </r>
  <r>
    <x v="1"/>
    <n v="1938"/>
    <x v="0"/>
    <x v="0"/>
    <x v="0"/>
    <x v="4"/>
    <n v="209.45"/>
  </r>
  <r>
    <x v="1"/>
    <n v="1938"/>
    <x v="0"/>
    <x v="0"/>
    <x v="0"/>
    <x v="4"/>
    <n v="126.2"/>
  </r>
  <r>
    <x v="1"/>
    <n v="1938"/>
    <x v="1"/>
    <x v="0"/>
    <x v="0"/>
    <x v="4"/>
    <n v="707.78"/>
  </r>
  <r>
    <x v="1"/>
    <n v="1938"/>
    <x v="1"/>
    <x v="0"/>
    <x v="0"/>
    <x v="4"/>
    <n v="147.72"/>
  </r>
  <r>
    <x v="1"/>
    <n v="1938"/>
    <x v="1"/>
    <x v="0"/>
    <x v="0"/>
    <x v="4"/>
    <n v="40.92"/>
  </r>
  <r>
    <x v="1"/>
    <n v="1938"/>
    <x v="1"/>
    <x v="0"/>
    <x v="0"/>
    <x v="4"/>
    <n v="147.57"/>
  </r>
  <r>
    <x v="1"/>
    <n v="1938"/>
    <x v="1"/>
    <x v="0"/>
    <x v="0"/>
    <x v="4"/>
    <n v="147.71"/>
  </r>
  <r>
    <x v="1"/>
    <n v="1938"/>
    <x v="1"/>
    <x v="0"/>
    <x v="0"/>
    <x v="4"/>
    <n v="342.14"/>
  </r>
  <r>
    <x v="1"/>
    <n v="1938"/>
    <x v="1"/>
    <x v="0"/>
    <x v="0"/>
    <x v="4"/>
    <n v="224.61"/>
  </r>
  <r>
    <x v="1"/>
    <n v="1938"/>
    <x v="1"/>
    <x v="0"/>
    <x v="0"/>
    <x v="4"/>
    <n v="337.75"/>
  </r>
  <r>
    <x v="1"/>
    <n v="1938"/>
    <x v="1"/>
    <x v="0"/>
    <x v="0"/>
    <x v="4"/>
    <n v="445.69"/>
  </r>
  <r>
    <x v="1"/>
    <n v="1938"/>
    <x v="1"/>
    <x v="0"/>
    <x v="0"/>
    <x v="4"/>
    <n v="499.02"/>
  </r>
  <r>
    <x v="1"/>
    <n v="1938"/>
    <x v="1"/>
    <x v="0"/>
    <x v="0"/>
    <x v="4"/>
    <n v="-813.76"/>
  </r>
  <r>
    <x v="1"/>
    <n v="1938"/>
    <x v="1"/>
    <x v="0"/>
    <x v="0"/>
    <x v="4"/>
    <n v="679.43"/>
  </r>
  <r>
    <x v="1"/>
    <n v="1938"/>
    <x v="1"/>
    <x v="0"/>
    <x v="0"/>
    <x v="4"/>
    <n v="449.89"/>
  </r>
  <r>
    <x v="1"/>
    <n v="1938"/>
    <x v="1"/>
    <x v="0"/>
    <x v="0"/>
    <x v="4"/>
    <n v="350.83"/>
  </r>
  <r>
    <x v="1"/>
    <n v="1938"/>
    <x v="1"/>
    <x v="0"/>
    <x v="0"/>
    <x v="4"/>
    <n v="152.81"/>
  </r>
  <r>
    <x v="1"/>
    <n v="1938"/>
    <x v="1"/>
    <x v="0"/>
    <x v="0"/>
    <x v="4"/>
    <n v="147.80000000000001"/>
  </r>
  <r>
    <x v="1"/>
    <n v="1938"/>
    <x v="1"/>
    <x v="0"/>
    <x v="0"/>
    <x v="4"/>
    <n v="147.72"/>
  </r>
  <r>
    <x v="1"/>
    <n v="1938"/>
    <x v="1"/>
    <x v="0"/>
    <x v="0"/>
    <x v="4"/>
    <n v="180.41"/>
  </r>
  <r>
    <x v="1"/>
    <n v="1938"/>
    <x v="1"/>
    <x v="0"/>
    <x v="0"/>
    <x v="4"/>
    <n v="392.4"/>
  </r>
  <r>
    <x v="1"/>
    <n v="1938"/>
    <x v="1"/>
    <x v="0"/>
    <x v="0"/>
    <x v="4"/>
    <n v="150.15"/>
  </r>
  <r>
    <x v="1"/>
    <n v="1938"/>
    <x v="1"/>
    <x v="0"/>
    <x v="0"/>
    <x v="4"/>
    <n v="468.53"/>
  </r>
  <r>
    <x v="1"/>
    <n v="1938"/>
    <x v="1"/>
    <x v="0"/>
    <x v="0"/>
    <x v="4"/>
    <n v="895.58"/>
  </r>
  <r>
    <x v="1"/>
    <n v="1938"/>
    <x v="1"/>
    <x v="0"/>
    <x v="0"/>
    <x v="4"/>
    <n v="632.39"/>
  </r>
  <r>
    <x v="2"/>
    <n v="1938"/>
    <x v="1"/>
    <x v="0"/>
    <x v="0"/>
    <x v="4"/>
    <n v="371.8"/>
  </r>
  <r>
    <x v="2"/>
    <n v="1938"/>
    <x v="1"/>
    <x v="0"/>
    <x v="0"/>
    <x v="4"/>
    <n v="8.09"/>
  </r>
  <r>
    <x v="2"/>
    <n v="1938"/>
    <x v="1"/>
    <x v="0"/>
    <x v="0"/>
    <x v="4"/>
    <n v="15.75"/>
  </r>
  <r>
    <x v="2"/>
    <n v="1938"/>
    <x v="1"/>
    <x v="0"/>
    <x v="0"/>
    <x v="4"/>
    <n v="23.86"/>
  </r>
  <r>
    <x v="2"/>
    <n v="1938"/>
    <x v="1"/>
    <x v="0"/>
    <x v="0"/>
    <x v="4"/>
    <n v="44.3"/>
  </r>
  <r>
    <x v="2"/>
    <n v="1938"/>
    <x v="1"/>
    <x v="0"/>
    <x v="0"/>
    <x v="4"/>
    <n v="4.16"/>
  </r>
  <r>
    <x v="2"/>
    <n v="1938"/>
    <x v="1"/>
    <x v="0"/>
    <x v="0"/>
    <x v="4"/>
    <n v="35.369999999999997"/>
  </r>
  <r>
    <x v="2"/>
    <n v="1938"/>
    <x v="1"/>
    <x v="0"/>
    <x v="0"/>
    <x v="4"/>
    <n v="238.96"/>
  </r>
  <r>
    <x v="2"/>
    <n v="1938"/>
    <x v="1"/>
    <x v="0"/>
    <x v="0"/>
    <x v="4"/>
    <n v="53.7"/>
  </r>
  <r>
    <x v="2"/>
    <n v="1938"/>
    <x v="1"/>
    <x v="0"/>
    <x v="0"/>
    <x v="4"/>
    <n v="1216.58"/>
  </r>
  <r>
    <x v="2"/>
    <n v="1938"/>
    <x v="1"/>
    <x v="0"/>
    <x v="0"/>
    <x v="4"/>
    <n v="43.45"/>
  </r>
  <r>
    <x v="2"/>
    <n v="1938"/>
    <x v="1"/>
    <x v="0"/>
    <x v="0"/>
    <x v="4"/>
    <n v="35.79"/>
  </r>
  <r>
    <x v="2"/>
    <n v="1938"/>
    <x v="1"/>
    <x v="0"/>
    <x v="0"/>
    <x v="4"/>
    <n v="105.02"/>
  </r>
  <r>
    <x v="2"/>
    <n v="1938"/>
    <x v="1"/>
    <x v="0"/>
    <x v="0"/>
    <x v="4"/>
    <n v="23.86"/>
  </r>
  <r>
    <x v="2"/>
    <n v="1938"/>
    <x v="1"/>
    <x v="0"/>
    <x v="0"/>
    <x v="4"/>
    <n v="35.799999999999997"/>
  </r>
  <r>
    <x v="2"/>
    <n v="1938"/>
    <x v="1"/>
    <x v="0"/>
    <x v="0"/>
    <x v="4"/>
    <n v="347.89"/>
  </r>
  <r>
    <x v="2"/>
    <n v="1938"/>
    <x v="1"/>
    <x v="0"/>
    <x v="0"/>
    <x v="4"/>
    <n v="23.85"/>
  </r>
  <r>
    <x v="2"/>
    <n v="1938"/>
    <x v="1"/>
    <x v="0"/>
    <x v="0"/>
    <x v="4"/>
    <n v="35.799999999999997"/>
  </r>
  <r>
    <x v="2"/>
    <n v="1938"/>
    <x v="1"/>
    <x v="0"/>
    <x v="0"/>
    <x v="4"/>
    <n v="1048.23"/>
  </r>
  <r>
    <x v="2"/>
    <n v="1938"/>
    <x v="1"/>
    <x v="0"/>
    <x v="0"/>
    <x v="4"/>
    <n v="456.76"/>
  </r>
  <r>
    <x v="2"/>
    <n v="1938"/>
    <x v="1"/>
    <x v="0"/>
    <x v="0"/>
    <x v="4"/>
    <n v="23.86"/>
  </r>
  <r>
    <x v="2"/>
    <n v="1938"/>
    <x v="1"/>
    <x v="0"/>
    <x v="0"/>
    <x v="4"/>
    <n v="231.97"/>
  </r>
  <r>
    <x v="2"/>
    <n v="1938"/>
    <x v="1"/>
    <x v="0"/>
    <x v="0"/>
    <x v="4"/>
    <n v="8"/>
  </r>
  <r>
    <x v="2"/>
    <n v="1938"/>
    <x v="1"/>
    <x v="0"/>
    <x v="0"/>
    <x v="4"/>
    <n v="-14.9"/>
  </r>
  <r>
    <x v="2"/>
    <n v="1938"/>
    <x v="1"/>
    <x v="0"/>
    <x v="0"/>
    <x v="4"/>
    <n v="-6.52"/>
  </r>
  <r>
    <x v="3"/>
    <n v="1938"/>
    <x v="0"/>
    <x v="0"/>
    <x v="0"/>
    <x v="4"/>
    <n v="79.61"/>
  </r>
  <r>
    <x v="3"/>
    <n v="1938"/>
    <x v="0"/>
    <x v="0"/>
    <x v="0"/>
    <x v="4"/>
    <n v="57.57"/>
  </r>
  <r>
    <x v="3"/>
    <n v="1938"/>
    <x v="0"/>
    <x v="0"/>
    <x v="0"/>
    <x v="4"/>
    <n v="123.54"/>
  </r>
  <r>
    <x v="3"/>
    <n v="1938"/>
    <x v="0"/>
    <x v="0"/>
    <x v="0"/>
    <x v="4"/>
    <n v="123.97"/>
  </r>
  <r>
    <x v="3"/>
    <n v="1938"/>
    <x v="0"/>
    <x v="0"/>
    <x v="0"/>
    <x v="4"/>
    <n v="24.8"/>
  </r>
  <r>
    <x v="3"/>
    <n v="1938"/>
    <x v="0"/>
    <x v="0"/>
    <x v="0"/>
    <x v="4"/>
    <n v="125.11"/>
  </r>
  <r>
    <x v="3"/>
    <n v="1938"/>
    <x v="0"/>
    <x v="0"/>
    <x v="0"/>
    <x v="4"/>
    <n v="107.41"/>
  </r>
  <r>
    <x v="3"/>
    <n v="1938"/>
    <x v="0"/>
    <x v="0"/>
    <x v="0"/>
    <x v="4"/>
    <n v="-47.04"/>
  </r>
  <r>
    <x v="3"/>
    <n v="1938"/>
    <x v="0"/>
    <x v="0"/>
    <x v="0"/>
    <x v="4"/>
    <n v="112.71"/>
  </r>
  <r>
    <x v="3"/>
    <n v="1938"/>
    <x v="0"/>
    <x v="0"/>
    <x v="0"/>
    <x v="4"/>
    <n v="127.09"/>
  </r>
  <r>
    <x v="3"/>
    <n v="1938"/>
    <x v="0"/>
    <x v="0"/>
    <x v="0"/>
    <x v="4"/>
    <n v="121.74"/>
  </r>
  <r>
    <x v="3"/>
    <n v="1938"/>
    <x v="0"/>
    <x v="0"/>
    <x v="0"/>
    <x v="4"/>
    <n v="186.06"/>
  </r>
  <r>
    <x v="3"/>
    <n v="1938"/>
    <x v="0"/>
    <x v="0"/>
    <x v="0"/>
    <x v="4"/>
    <n v="177.91"/>
  </r>
  <r>
    <x v="3"/>
    <n v="1938"/>
    <x v="0"/>
    <x v="0"/>
    <x v="0"/>
    <x v="4"/>
    <n v="26.63"/>
  </r>
  <r>
    <x v="3"/>
    <n v="1938"/>
    <x v="0"/>
    <x v="0"/>
    <x v="0"/>
    <x v="4"/>
    <n v="123.71"/>
  </r>
  <r>
    <x v="3"/>
    <n v="1938"/>
    <x v="1"/>
    <x v="0"/>
    <x v="0"/>
    <x v="4"/>
    <n v="128.34"/>
  </r>
  <r>
    <x v="3"/>
    <n v="1938"/>
    <x v="1"/>
    <x v="0"/>
    <x v="0"/>
    <x v="4"/>
    <n v="114.89"/>
  </r>
  <r>
    <x v="3"/>
    <n v="1938"/>
    <x v="1"/>
    <x v="0"/>
    <x v="0"/>
    <x v="4"/>
    <n v="301.27"/>
  </r>
  <r>
    <x v="3"/>
    <n v="1938"/>
    <x v="1"/>
    <x v="0"/>
    <x v="0"/>
    <x v="4"/>
    <n v="120.05"/>
  </r>
  <r>
    <x v="3"/>
    <n v="1938"/>
    <x v="1"/>
    <x v="0"/>
    <x v="0"/>
    <x v="4"/>
    <n v="107.18"/>
  </r>
  <r>
    <x v="3"/>
    <n v="1938"/>
    <x v="1"/>
    <x v="0"/>
    <x v="0"/>
    <x v="4"/>
    <n v="120.04"/>
  </r>
  <r>
    <x v="3"/>
    <n v="1938"/>
    <x v="1"/>
    <x v="0"/>
    <x v="0"/>
    <x v="4"/>
    <n v="306.07"/>
  </r>
  <r>
    <x v="3"/>
    <n v="1938"/>
    <x v="1"/>
    <x v="0"/>
    <x v="0"/>
    <x v="4"/>
    <n v="1138.04"/>
  </r>
  <r>
    <x v="3"/>
    <n v="1938"/>
    <x v="1"/>
    <x v="0"/>
    <x v="0"/>
    <x v="4"/>
    <n v="793.52"/>
  </r>
  <r>
    <x v="3"/>
    <n v="1938"/>
    <x v="1"/>
    <x v="0"/>
    <x v="0"/>
    <x v="4"/>
    <n v="298.26"/>
  </r>
  <r>
    <x v="3"/>
    <n v="1938"/>
    <x v="1"/>
    <x v="0"/>
    <x v="0"/>
    <x v="4"/>
    <n v="112.27"/>
  </r>
  <r>
    <x v="3"/>
    <n v="1938"/>
    <x v="1"/>
    <x v="0"/>
    <x v="0"/>
    <x v="4"/>
    <n v="188.61"/>
  </r>
  <r>
    <x v="3"/>
    <n v="1938"/>
    <x v="1"/>
    <x v="0"/>
    <x v="0"/>
    <x v="4"/>
    <n v="767.26"/>
  </r>
  <r>
    <x v="3"/>
    <n v="1938"/>
    <x v="1"/>
    <x v="0"/>
    <x v="0"/>
    <x v="4"/>
    <n v="109.11"/>
  </r>
  <r>
    <x v="3"/>
    <n v="1938"/>
    <x v="1"/>
    <x v="0"/>
    <x v="0"/>
    <x v="4"/>
    <n v="156.93"/>
  </r>
  <r>
    <x v="3"/>
    <n v="1938"/>
    <x v="1"/>
    <x v="0"/>
    <x v="0"/>
    <x v="4"/>
    <n v="769.05"/>
  </r>
  <r>
    <x v="3"/>
    <n v="1938"/>
    <x v="1"/>
    <x v="0"/>
    <x v="0"/>
    <x v="4"/>
    <n v="156.94"/>
  </r>
  <r>
    <x v="3"/>
    <n v="1938"/>
    <x v="1"/>
    <x v="0"/>
    <x v="0"/>
    <x v="4"/>
    <n v="469.92"/>
  </r>
  <r>
    <x v="3"/>
    <n v="1938"/>
    <x v="1"/>
    <x v="0"/>
    <x v="0"/>
    <x v="4"/>
    <n v="306.06"/>
  </r>
  <r>
    <x v="3"/>
    <n v="1938"/>
    <x v="1"/>
    <x v="0"/>
    <x v="0"/>
    <x v="4"/>
    <n v="109.41"/>
  </r>
  <r>
    <x v="3"/>
    <n v="1938"/>
    <x v="1"/>
    <x v="0"/>
    <x v="0"/>
    <x v="4"/>
    <n v="105.1"/>
  </r>
  <r>
    <x v="3"/>
    <n v="1938"/>
    <x v="1"/>
    <x v="0"/>
    <x v="0"/>
    <x v="4"/>
    <n v="532.75"/>
  </r>
  <r>
    <x v="4"/>
    <n v="1938"/>
    <x v="1"/>
    <x v="0"/>
    <x v="0"/>
    <x v="4"/>
    <n v="100.95"/>
  </r>
  <r>
    <x v="4"/>
    <n v="1938"/>
    <x v="1"/>
    <x v="0"/>
    <x v="0"/>
    <x v="4"/>
    <n v="73.36"/>
  </r>
  <r>
    <x v="4"/>
    <n v="1938"/>
    <x v="1"/>
    <x v="0"/>
    <x v="0"/>
    <x v="4"/>
    <n v="100.14"/>
  </r>
  <r>
    <x v="4"/>
    <n v="1938"/>
    <x v="1"/>
    <x v="0"/>
    <x v="0"/>
    <x v="4"/>
    <n v="413.17"/>
  </r>
  <r>
    <x v="4"/>
    <n v="1938"/>
    <x v="1"/>
    <x v="0"/>
    <x v="0"/>
    <x v="4"/>
    <n v="79.72"/>
  </r>
  <r>
    <x v="4"/>
    <n v="1938"/>
    <x v="1"/>
    <x v="0"/>
    <x v="0"/>
    <x v="4"/>
    <n v="682.65"/>
  </r>
  <r>
    <x v="4"/>
    <n v="1938"/>
    <x v="1"/>
    <x v="0"/>
    <x v="0"/>
    <x v="4"/>
    <n v="73.459999999999994"/>
  </r>
  <r>
    <x v="4"/>
    <n v="1938"/>
    <x v="1"/>
    <x v="0"/>
    <x v="0"/>
    <x v="4"/>
    <n v="66.89"/>
  </r>
  <r>
    <x v="4"/>
    <n v="1938"/>
    <x v="1"/>
    <x v="0"/>
    <x v="0"/>
    <x v="4"/>
    <n v="746.19"/>
  </r>
  <r>
    <x v="4"/>
    <n v="1938"/>
    <x v="1"/>
    <x v="0"/>
    <x v="0"/>
    <x v="4"/>
    <n v="79.540000000000006"/>
  </r>
  <r>
    <x v="4"/>
    <n v="1938"/>
    <x v="1"/>
    <x v="0"/>
    <x v="0"/>
    <x v="4"/>
    <n v="383.63"/>
  </r>
  <r>
    <x v="4"/>
    <n v="1938"/>
    <x v="1"/>
    <x v="0"/>
    <x v="0"/>
    <x v="4"/>
    <n v="63.05"/>
  </r>
  <r>
    <x v="4"/>
    <n v="1938"/>
    <x v="1"/>
    <x v="0"/>
    <x v="0"/>
    <x v="4"/>
    <n v="51.13"/>
  </r>
  <r>
    <x v="4"/>
    <n v="1938"/>
    <x v="1"/>
    <x v="0"/>
    <x v="0"/>
    <x v="4"/>
    <n v="2.69"/>
  </r>
  <r>
    <x v="4"/>
    <n v="1938"/>
    <x v="1"/>
    <x v="0"/>
    <x v="0"/>
    <x v="4"/>
    <n v="89.23"/>
  </r>
  <r>
    <x v="4"/>
    <n v="1938"/>
    <x v="1"/>
    <x v="0"/>
    <x v="0"/>
    <x v="4"/>
    <n v="74.12"/>
  </r>
  <r>
    <x v="5"/>
    <n v="1938"/>
    <x v="0"/>
    <x v="0"/>
    <x v="0"/>
    <x v="4"/>
    <n v="43.54"/>
  </r>
  <r>
    <x v="5"/>
    <n v="1938"/>
    <x v="0"/>
    <x v="0"/>
    <x v="0"/>
    <x v="4"/>
    <n v="55.77"/>
  </r>
  <r>
    <x v="5"/>
    <n v="1938"/>
    <x v="1"/>
    <x v="0"/>
    <x v="0"/>
    <x v="4"/>
    <n v="249.72"/>
  </r>
  <r>
    <x v="5"/>
    <n v="1938"/>
    <x v="1"/>
    <x v="0"/>
    <x v="0"/>
    <x v="4"/>
    <n v="127.94"/>
  </r>
  <r>
    <x v="5"/>
    <n v="1938"/>
    <x v="1"/>
    <x v="0"/>
    <x v="0"/>
    <x v="4"/>
    <n v="129.78"/>
  </r>
  <r>
    <x v="5"/>
    <n v="1938"/>
    <x v="1"/>
    <x v="0"/>
    <x v="0"/>
    <x v="4"/>
    <n v="136.71"/>
  </r>
  <r>
    <x v="5"/>
    <n v="1938"/>
    <x v="1"/>
    <x v="0"/>
    <x v="0"/>
    <x v="4"/>
    <n v="221.25"/>
  </r>
  <r>
    <x v="5"/>
    <n v="1938"/>
    <x v="1"/>
    <x v="0"/>
    <x v="0"/>
    <x v="4"/>
    <n v="655.83"/>
  </r>
  <r>
    <x v="5"/>
    <n v="1938"/>
    <x v="1"/>
    <x v="0"/>
    <x v="0"/>
    <x v="4"/>
    <n v="619.85"/>
  </r>
  <r>
    <x v="5"/>
    <n v="1938"/>
    <x v="1"/>
    <x v="0"/>
    <x v="0"/>
    <x v="4"/>
    <n v="158.69999999999999"/>
  </r>
  <r>
    <x v="5"/>
    <n v="1938"/>
    <x v="1"/>
    <x v="0"/>
    <x v="0"/>
    <x v="4"/>
    <n v="622.80999999999995"/>
  </r>
  <r>
    <x v="5"/>
    <n v="1938"/>
    <x v="1"/>
    <x v="0"/>
    <x v="0"/>
    <x v="4"/>
    <n v="154.77000000000001"/>
  </r>
  <r>
    <x v="5"/>
    <n v="1938"/>
    <x v="1"/>
    <x v="0"/>
    <x v="0"/>
    <x v="4"/>
    <n v="723.92"/>
  </r>
  <r>
    <x v="5"/>
    <n v="1938"/>
    <x v="1"/>
    <x v="0"/>
    <x v="0"/>
    <x v="4"/>
    <n v="209.61"/>
  </r>
  <r>
    <x v="5"/>
    <n v="1938"/>
    <x v="1"/>
    <x v="0"/>
    <x v="0"/>
    <x v="4"/>
    <n v="614.78"/>
  </r>
  <r>
    <x v="5"/>
    <n v="1938"/>
    <x v="1"/>
    <x v="0"/>
    <x v="0"/>
    <x v="4"/>
    <n v="355"/>
  </r>
  <r>
    <x v="5"/>
    <n v="1938"/>
    <x v="1"/>
    <x v="0"/>
    <x v="0"/>
    <x v="4"/>
    <n v="376.79"/>
  </r>
  <r>
    <x v="5"/>
    <n v="1938"/>
    <x v="1"/>
    <x v="0"/>
    <x v="0"/>
    <x v="4"/>
    <n v="412.19"/>
  </r>
  <r>
    <x v="5"/>
    <n v="1938"/>
    <x v="1"/>
    <x v="0"/>
    <x v="0"/>
    <x v="4"/>
    <n v="438.01"/>
  </r>
  <r>
    <x v="5"/>
    <n v="1938"/>
    <x v="1"/>
    <x v="0"/>
    <x v="0"/>
    <x v="4"/>
    <n v="63.29"/>
  </r>
  <r>
    <x v="5"/>
    <n v="1938"/>
    <x v="1"/>
    <x v="0"/>
    <x v="0"/>
    <x v="4"/>
    <n v="307.97000000000003"/>
  </r>
  <r>
    <x v="5"/>
    <n v="1938"/>
    <x v="1"/>
    <x v="0"/>
    <x v="0"/>
    <x v="4"/>
    <n v="971.86"/>
  </r>
  <r>
    <x v="5"/>
    <n v="1938"/>
    <x v="1"/>
    <x v="0"/>
    <x v="0"/>
    <x v="4"/>
    <n v="210.43"/>
  </r>
  <r>
    <x v="5"/>
    <n v="1938"/>
    <x v="1"/>
    <x v="0"/>
    <x v="0"/>
    <x v="4"/>
    <n v="982.93"/>
  </r>
  <r>
    <x v="5"/>
    <n v="1938"/>
    <x v="1"/>
    <x v="0"/>
    <x v="0"/>
    <x v="4"/>
    <n v="128.41999999999999"/>
  </r>
  <r>
    <x v="6"/>
    <n v="1938"/>
    <x v="1"/>
    <x v="0"/>
    <x v="0"/>
    <x v="4"/>
    <n v="568.19000000000005"/>
  </r>
  <r>
    <x v="6"/>
    <n v="1938"/>
    <x v="1"/>
    <x v="0"/>
    <x v="0"/>
    <x v="4"/>
    <n v="422.08"/>
  </r>
  <r>
    <x v="6"/>
    <n v="1938"/>
    <x v="1"/>
    <x v="0"/>
    <x v="0"/>
    <x v="4"/>
    <n v="388.18"/>
  </r>
  <r>
    <x v="6"/>
    <n v="1938"/>
    <x v="1"/>
    <x v="0"/>
    <x v="0"/>
    <x v="4"/>
    <n v="290.33"/>
  </r>
  <r>
    <x v="6"/>
    <n v="1938"/>
    <x v="1"/>
    <x v="0"/>
    <x v="0"/>
    <x v="4"/>
    <n v="191.02"/>
  </r>
  <r>
    <x v="6"/>
    <n v="1938"/>
    <x v="1"/>
    <x v="0"/>
    <x v="0"/>
    <x v="4"/>
    <n v="148.80000000000001"/>
  </r>
  <r>
    <x v="6"/>
    <n v="1938"/>
    <x v="1"/>
    <x v="0"/>
    <x v="0"/>
    <x v="4"/>
    <n v="99.2"/>
  </r>
  <r>
    <x v="6"/>
    <n v="1938"/>
    <x v="1"/>
    <x v="0"/>
    <x v="0"/>
    <x v="4"/>
    <n v="99.2"/>
  </r>
  <r>
    <x v="6"/>
    <n v="1938"/>
    <x v="1"/>
    <x v="0"/>
    <x v="0"/>
    <x v="4"/>
    <n v="502.98"/>
  </r>
  <r>
    <x v="6"/>
    <n v="1938"/>
    <x v="1"/>
    <x v="0"/>
    <x v="0"/>
    <x v="4"/>
    <n v="99.2"/>
  </r>
  <r>
    <x v="6"/>
    <n v="1938"/>
    <x v="1"/>
    <x v="0"/>
    <x v="0"/>
    <x v="4"/>
    <n v="51.56"/>
  </r>
  <r>
    <x v="6"/>
    <n v="1938"/>
    <x v="1"/>
    <x v="0"/>
    <x v="0"/>
    <x v="4"/>
    <n v="14.88"/>
  </r>
  <r>
    <x v="6"/>
    <n v="1938"/>
    <x v="1"/>
    <x v="0"/>
    <x v="0"/>
    <x v="4"/>
    <n v="19.95"/>
  </r>
  <r>
    <x v="7"/>
    <n v="1938"/>
    <x v="0"/>
    <x v="0"/>
    <x v="0"/>
    <x v="4"/>
    <n v="23.97"/>
  </r>
  <r>
    <x v="7"/>
    <n v="1938"/>
    <x v="0"/>
    <x v="0"/>
    <x v="0"/>
    <x v="4"/>
    <n v="23.69"/>
  </r>
  <r>
    <x v="7"/>
    <n v="1938"/>
    <x v="0"/>
    <x v="0"/>
    <x v="0"/>
    <x v="4"/>
    <n v="81.41"/>
  </r>
  <r>
    <x v="7"/>
    <n v="1938"/>
    <x v="0"/>
    <x v="0"/>
    <x v="0"/>
    <x v="4"/>
    <n v="24.22"/>
  </r>
  <r>
    <x v="7"/>
    <n v="1938"/>
    <x v="0"/>
    <x v="0"/>
    <x v="0"/>
    <x v="4"/>
    <n v="39.49"/>
  </r>
  <r>
    <x v="7"/>
    <n v="1938"/>
    <x v="0"/>
    <x v="0"/>
    <x v="0"/>
    <x v="4"/>
    <n v="24.47"/>
  </r>
  <r>
    <x v="7"/>
    <n v="1938"/>
    <x v="0"/>
    <x v="0"/>
    <x v="0"/>
    <x v="4"/>
    <n v="25.38"/>
  </r>
  <r>
    <x v="7"/>
    <n v="1938"/>
    <x v="1"/>
    <x v="0"/>
    <x v="0"/>
    <x v="4"/>
    <n v="4.24"/>
  </r>
  <r>
    <x v="7"/>
    <n v="1938"/>
    <x v="1"/>
    <x v="0"/>
    <x v="0"/>
    <x v="4"/>
    <n v="64.099999999999994"/>
  </r>
  <r>
    <x v="7"/>
    <n v="1938"/>
    <x v="1"/>
    <x v="0"/>
    <x v="0"/>
    <x v="4"/>
    <n v="553.53"/>
  </r>
  <r>
    <x v="7"/>
    <n v="1938"/>
    <x v="1"/>
    <x v="0"/>
    <x v="0"/>
    <x v="4"/>
    <n v="586.26"/>
  </r>
  <r>
    <x v="7"/>
    <n v="1938"/>
    <x v="1"/>
    <x v="0"/>
    <x v="0"/>
    <x v="4"/>
    <n v="1365.93"/>
  </r>
  <r>
    <x v="7"/>
    <n v="1938"/>
    <x v="1"/>
    <x v="0"/>
    <x v="0"/>
    <x v="4"/>
    <n v="1026.8900000000001"/>
  </r>
  <r>
    <x v="7"/>
    <n v="1938"/>
    <x v="1"/>
    <x v="0"/>
    <x v="0"/>
    <x v="4"/>
    <n v="642.09"/>
  </r>
  <r>
    <x v="7"/>
    <n v="1938"/>
    <x v="1"/>
    <x v="0"/>
    <x v="0"/>
    <x v="4"/>
    <n v="649.66999999999996"/>
  </r>
  <r>
    <x v="7"/>
    <n v="1938"/>
    <x v="1"/>
    <x v="0"/>
    <x v="0"/>
    <x v="4"/>
    <n v="676.9"/>
  </r>
  <r>
    <x v="7"/>
    <n v="1938"/>
    <x v="1"/>
    <x v="0"/>
    <x v="0"/>
    <x v="4"/>
    <n v="701.24"/>
  </r>
  <r>
    <x v="7"/>
    <n v="1938"/>
    <x v="1"/>
    <x v="0"/>
    <x v="0"/>
    <x v="4"/>
    <n v="66.400000000000006"/>
  </r>
  <r>
    <x v="7"/>
    <n v="1938"/>
    <x v="1"/>
    <x v="0"/>
    <x v="0"/>
    <x v="4"/>
    <n v="12.43"/>
  </r>
  <r>
    <x v="7"/>
    <n v="1938"/>
    <x v="1"/>
    <x v="0"/>
    <x v="0"/>
    <x v="4"/>
    <n v="638.57000000000005"/>
  </r>
  <r>
    <x v="7"/>
    <n v="1938"/>
    <x v="1"/>
    <x v="0"/>
    <x v="0"/>
    <x v="4"/>
    <n v="537.5"/>
  </r>
  <r>
    <x v="7"/>
    <n v="1938"/>
    <x v="1"/>
    <x v="0"/>
    <x v="0"/>
    <x v="4"/>
    <n v="61.94"/>
  </r>
  <r>
    <x v="7"/>
    <n v="1938"/>
    <x v="1"/>
    <x v="0"/>
    <x v="0"/>
    <x v="4"/>
    <n v="633.05999999999995"/>
  </r>
  <r>
    <x v="7"/>
    <n v="1938"/>
    <x v="1"/>
    <x v="0"/>
    <x v="0"/>
    <x v="4"/>
    <n v="-6.17"/>
  </r>
  <r>
    <x v="7"/>
    <n v="1938"/>
    <x v="1"/>
    <x v="0"/>
    <x v="0"/>
    <x v="4"/>
    <n v="808.08"/>
  </r>
  <r>
    <x v="7"/>
    <n v="1938"/>
    <x v="1"/>
    <x v="0"/>
    <x v="0"/>
    <x v="4"/>
    <n v="6.17"/>
  </r>
  <r>
    <x v="7"/>
    <n v="1938"/>
    <x v="1"/>
    <x v="0"/>
    <x v="0"/>
    <x v="4"/>
    <n v="-4.24"/>
  </r>
  <r>
    <x v="8"/>
    <n v="1938"/>
    <x v="0"/>
    <x v="0"/>
    <x v="0"/>
    <x v="4"/>
    <n v="212.61"/>
  </r>
  <r>
    <x v="8"/>
    <n v="1938"/>
    <x v="0"/>
    <x v="0"/>
    <x v="0"/>
    <x v="4"/>
    <n v="99.48"/>
  </r>
  <r>
    <x v="8"/>
    <n v="1938"/>
    <x v="0"/>
    <x v="0"/>
    <x v="0"/>
    <x v="4"/>
    <n v="99.59"/>
  </r>
  <r>
    <x v="8"/>
    <n v="1938"/>
    <x v="0"/>
    <x v="0"/>
    <x v="0"/>
    <x v="4"/>
    <n v="113.57"/>
  </r>
  <r>
    <x v="8"/>
    <n v="1938"/>
    <x v="0"/>
    <x v="0"/>
    <x v="0"/>
    <x v="4"/>
    <n v="102.29"/>
  </r>
  <r>
    <x v="8"/>
    <n v="1938"/>
    <x v="0"/>
    <x v="0"/>
    <x v="0"/>
    <x v="4"/>
    <n v="243.58"/>
  </r>
  <r>
    <x v="8"/>
    <n v="1938"/>
    <x v="0"/>
    <x v="0"/>
    <x v="0"/>
    <x v="4"/>
    <n v="110.47"/>
  </r>
  <r>
    <x v="8"/>
    <n v="1938"/>
    <x v="0"/>
    <x v="0"/>
    <x v="0"/>
    <x v="4"/>
    <n v="102.45"/>
  </r>
  <r>
    <x v="8"/>
    <n v="1938"/>
    <x v="0"/>
    <x v="0"/>
    <x v="0"/>
    <x v="4"/>
    <n v="154.94"/>
  </r>
  <r>
    <x v="8"/>
    <n v="1938"/>
    <x v="0"/>
    <x v="0"/>
    <x v="0"/>
    <x v="4"/>
    <n v="118.61"/>
  </r>
  <r>
    <x v="8"/>
    <n v="1938"/>
    <x v="0"/>
    <x v="0"/>
    <x v="0"/>
    <x v="4"/>
    <n v="99.98"/>
  </r>
  <r>
    <x v="8"/>
    <n v="1938"/>
    <x v="0"/>
    <x v="0"/>
    <x v="0"/>
    <x v="4"/>
    <n v="97.22"/>
  </r>
  <r>
    <x v="8"/>
    <n v="1938"/>
    <x v="0"/>
    <x v="0"/>
    <x v="0"/>
    <x v="4"/>
    <n v="157.58000000000001"/>
  </r>
  <r>
    <x v="8"/>
    <n v="1938"/>
    <x v="1"/>
    <x v="0"/>
    <x v="0"/>
    <x v="4"/>
    <n v="228.77"/>
  </r>
  <r>
    <x v="8"/>
    <n v="1938"/>
    <x v="1"/>
    <x v="0"/>
    <x v="0"/>
    <x v="4"/>
    <n v="179.55"/>
  </r>
  <r>
    <x v="8"/>
    <n v="1938"/>
    <x v="1"/>
    <x v="0"/>
    <x v="0"/>
    <x v="4"/>
    <n v="281.88"/>
  </r>
  <r>
    <x v="8"/>
    <n v="1938"/>
    <x v="1"/>
    <x v="0"/>
    <x v="0"/>
    <x v="4"/>
    <n v="141.12"/>
  </r>
  <r>
    <x v="8"/>
    <n v="1938"/>
    <x v="1"/>
    <x v="0"/>
    <x v="0"/>
    <x v="4"/>
    <n v="142.96"/>
  </r>
  <r>
    <x v="8"/>
    <n v="1938"/>
    <x v="1"/>
    <x v="0"/>
    <x v="0"/>
    <x v="4"/>
    <n v="221.26"/>
  </r>
  <r>
    <x v="8"/>
    <n v="1938"/>
    <x v="1"/>
    <x v="0"/>
    <x v="0"/>
    <x v="4"/>
    <n v="190.84"/>
  </r>
  <r>
    <x v="8"/>
    <n v="1938"/>
    <x v="1"/>
    <x v="0"/>
    <x v="0"/>
    <x v="4"/>
    <n v="442.32"/>
  </r>
  <r>
    <x v="8"/>
    <n v="1938"/>
    <x v="1"/>
    <x v="0"/>
    <x v="0"/>
    <x v="4"/>
    <n v="147.69999999999999"/>
  </r>
  <r>
    <x v="8"/>
    <n v="1938"/>
    <x v="1"/>
    <x v="0"/>
    <x v="0"/>
    <x v="4"/>
    <n v="307.64"/>
  </r>
  <r>
    <x v="8"/>
    <n v="1938"/>
    <x v="1"/>
    <x v="0"/>
    <x v="0"/>
    <x v="4"/>
    <n v="292.64"/>
  </r>
  <r>
    <x v="8"/>
    <n v="1938"/>
    <x v="1"/>
    <x v="0"/>
    <x v="0"/>
    <x v="4"/>
    <n v="202.84"/>
  </r>
  <r>
    <x v="8"/>
    <n v="1938"/>
    <x v="1"/>
    <x v="0"/>
    <x v="0"/>
    <x v="4"/>
    <n v="207.49"/>
  </r>
  <r>
    <x v="8"/>
    <n v="1938"/>
    <x v="1"/>
    <x v="0"/>
    <x v="0"/>
    <x v="4"/>
    <n v="303.92"/>
  </r>
  <r>
    <x v="8"/>
    <n v="1938"/>
    <x v="1"/>
    <x v="0"/>
    <x v="0"/>
    <x v="4"/>
    <n v="268.07"/>
  </r>
  <r>
    <x v="8"/>
    <n v="1938"/>
    <x v="1"/>
    <x v="0"/>
    <x v="0"/>
    <x v="4"/>
    <n v="151.56"/>
  </r>
  <r>
    <x v="8"/>
    <n v="1938"/>
    <x v="1"/>
    <x v="0"/>
    <x v="0"/>
    <x v="4"/>
    <n v="143.35"/>
  </r>
  <r>
    <x v="8"/>
    <n v="1938"/>
    <x v="1"/>
    <x v="0"/>
    <x v="0"/>
    <x v="4"/>
    <n v="147.55000000000001"/>
  </r>
  <r>
    <x v="8"/>
    <n v="1938"/>
    <x v="1"/>
    <x v="0"/>
    <x v="0"/>
    <x v="4"/>
    <n v="190.85"/>
  </r>
  <r>
    <x v="8"/>
    <n v="1938"/>
    <x v="1"/>
    <x v="0"/>
    <x v="0"/>
    <x v="4"/>
    <n v="148.41"/>
  </r>
  <r>
    <x v="8"/>
    <n v="1938"/>
    <x v="1"/>
    <x v="0"/>
    <x v="0"/>
    <x v="4"/>
    <n v="-47.25"/>
  </r>
  <r>
    <x v="8"/>
    <n v="1938"/>
    <x v="1"/>
    <x v="0"/>
    <x v="0"/>
    <x v="4"/>
    <n v="183.63"/>
  </r>
  <r>
    <x v="8"/>
    <n v="1938"/>
    <x v="1"/>
    <x v="0"/>
    <x v="0"/>
    <x v="4"/>
    <n v="195.44"/>
  </r>
  <r>
    <x v="8"/>
    <n v="1938"/>
    <x v="1"/>
    <x v="0"/>
    <x v="0"/>
    <x v="4"/>
    <n v="190.3"/>
  </r>
  <r>
    <x v="9"/>
    <n v="1938"/>
    <x v="1"/>
    <x v="0"/>
    <x v="0"/>
    <x v="4"/>
    <n v="148.38999999999999"/>
  </r>
  <r>
    <x v="9"/>
    <n v="1938"/>
    <x v="1"/>
    <x v="0"/>
    <x v="0"/>
    <x v="4"/>
    <n v="133.94"/>
  </r>
  <r>
    <x v="9"/>
    <n v="1938"/>
    <x v="1"/>
    <x v="0"/>
    <x v="0"/>
    <x v="4"/>
    <n v="85.71"/>
  </r>
  <r>
    <x v="9"/>
    <n v="1938"/>
    <x v="1"/>
    <x v="0"/>
    <x v="0"/>
    <x v="4"/>
    <n v="51.18"/>
  </r>
  <r>
    <x v="9"/>
    <n v="1938"/>
    <x v="1"/>
    <x v="0"/>
    <x v="0"/>
    <x v="4"/>
    <n v="100.95"/>
  </r>
  <r>
    <x v="9"/>
    <n v="1938"/>
    <x v="1"/>
    <x v="0"/>
    <x v="0"/>
    <x v="4"/>
    <n v="77.86"/>
  </r>
  <r>
    <x v="9"/>
    <n v="1938"/>
    <x v="1"/>
    <x v="0"/>
    <x v="0"/>
    <x v="4"/>
    <n v="98.93"/>
  </r>
  <r>
    <x v="9"/>
    <n v="1938"/>
    <x v="1"/>
    <x v="0"/>
    <x v="0"/>
    <x v="4"/>
    <n v="86.77"/>
  </r>
  <r>
    <x v="9"/>
    <n v="1938"/>
    <x v="1"/>
    <x v="0"/>
    <x v="0"/>
    <x v="4"/>
    <n v="30.15"/>
  </r>
  <r>
    <x v="9"/>
    <n v="1938"/>
    <x v="1"/>
    <x v="0"/>
    <x v="0"/>
    <x v="4"/>
    <n v="100.97"/>
  </r>
  <r>
    <x v="9"/>
    <n v="1938"/>
    <x v="1"/>
    <x v="0"/>
    <x v="0"/>
    <x v="4"/>
    <n v="144.72"/>
  </r>
  <r>
    <x v="9"/>
    <n v="1938"/>
    <x v="1"/>
    <x v="0"/>
    <x v="0"/>
    <x v="4"/>
    <n v="115.79"/>
  </r>
  <r>
    <x v="10"/>
    <n v="1938"/>
    <x v="1"/>
    <x v="0"/>
    <x v="0"/>
    <x v="4"/>
    <n v="105.74"/>
  </r>
  <r>
    <x v="10"/>
    <n v="1938"/>
    <x v="1"/>
    <x v="0"/>
    <x v="0"/>
    <x v="4"/>
    <n v="105.3"/>
  </r>
  <r>
    <x v="10"/>
    <n v="1938"/>
    <x v="1"/>
    <x v="0"/>
    <x v="0"/>
    <x v="4"/>
    <n v="89.86"/>
  </r>
  <r>
    <x v="10"/>
    <n v="1938"/>
    <x v="1"/>
    <x v="0"/>
    <x v="0"/>
    <x v="4"/>
    <n v="99.79"/>
  </r>
  <r>
    <x v="10"/>
    <n v="1938"/>
    <x v="1"/>
    <x v="0"/>
    <x v="0"/>
    <x v="4"/>
    <n v="57.93"/>
  </r>
  <r>
    <x v="10"/>
    <n v="1938"/>
    <x v="1"/>
    <x v="0"/>
    <x v="0"/>
    <x v="4"/>
    <n v="30.07"/>
  </r>
  <r>
    <x v="10"/>
    <n v="1938"/>
    <x v="1"/>
    <x v="0"/>
    <x v="0"/>
    <x v="4"/>
    <n v="105.36"/>
  </r>
  <r>
    <x v="10"/>
    <n v="1938"/>
    <x v="1"/>
    <x v="0"/>
    <x v="0"/>
    <x v="4"/>
    <n v="105.74"/>
  </r>
  <r>
    <x v="10"/>
    <n v="1938"/>
    <x v="1"/>
    <x v="0"/>
    <x v="0"/>
    <x v="4"/>
    <n v="176.31"/>
  </r>
  <r>
    <x v="10"/>
    <n v="1938"/>
    <x v="1"/>
    <x v="0"/>
    <x v="0"/>
    <x v="4"/>
    <n v="105.73"/>
  </r>
  <r>
    <x v="10"/>
    <n v="1938"/>
    <x v="1"/>
    <x v="0"/>
    <x v="0"/>
    <x v="4"/>
    <n v="106.54"/>
  </r>
  <r>
    <x v="11"/>
    <n v="1938"/>
    <x v="0"/>
    <x v="0"/>
    <x v="0"/>
    <x v="4"/>
    <n v="11.61"/>
  </r>
  <r>
    <x v="11"/>
    <n v="1938"/>
    <x v="1"/>
    <x v="0"/>
    <x v="0"/>
    <x v="4"/>
    <n v="1279.07"/>
  </r>
  <r>
    <x v="11"/>
    <n v="1938"/>
    <x v="1"/>
    <x v="0"/>
    <x v="0"/>
    <x v="4"/>
    <n v="443.43"/>
  </r>
  <r>
    <x v="11"/>
    <n v="1938"/>
    <x v="1"/>
    <x v="0"/>
    <x v="0"/>
    <x v="4"/>
    <n v="119.04"/>
  </r>
  <r>
    <x v="11"/>
    <n v="1938"/>
    <x v="1"/>
    <x v="0"/>
    <x v="0"/>
    <x v="4"/>
    <n v="357.84"/>
  </r>
  <r>
    <x v="11"/>
    <n v="1938"/>
    <x v="1"/>
    <x v="0"/>
    <x v="0"/>
    <x v="4"/>
    <n v="800.82"/>
  </r>
  <r>
    <x v="11"/>
    <n v="1938"/>
    <x v="1"/>
    <x v="0"/>
    <x v="0"/>
    <x v="4"/>
    <n v="834.79"/>
  </r>
  <r>
    <x v="11"/>
    <n v="1938"/>
    <x v="1"/>
    <x v="0"/>
    <x v="0"/>
    <x v="4"/>
    <n v="887.23"/>
  </r>
  <r>
    <x v="11"/>
    <n v="1938"/>
    <x v="1"/>
    <x v="0"/>
    <x v="0"/>
    <x v="4"/>
    <n v="861.42"/>
  </r>
  <r>
    <x v="11"/>
    <n v="1938"/>
    <x v="1"/>
    <x v="0"/>
    <x v="0"/>
    <x v="4"/>
    <n v="297.60000000000002"/>
  </r>
  <r>
    <x v="11"/>
    <n v="1938"/>
    <x v="1"/>
    <x v="0"/>
    <x v="0"/>
    <x v="4"/>
    <n v="148.80000000000001"/>
  </r>
  <r>
    <x v="11"/>
    <n v="1938"/>
    <x v="1"/>
    <x v="0"/>
    <x v="0"/>
    <x v="4"/>
    <n v="217.59"/>
  </r>
  <r>
    <x v="11"/>
    <n v="1938"/>
    <x v="1"/>
    <x v="0"/>
    <x v="0"/>
    <x v="4"/>
    <n v="853.67"/>
  </r>
  <r>
    <x v="11"/>
    <n v="1938"/>
    <x v="1"/>
    <x v="0"/>
    <x v="0"/>
    <x v="4"/>
    <n v="849.37"/>
  </r>
  <r>
    <x v="11"/>
    <n v="1938"/>
    <x v="1"/>
    <x v="0"/>
    <x v="0"/>
    <x v="4"/>
    <n v="206.58"/>
  </r>
  <r>
    <x v="11"/>
    <n v="1938"/>
    <x v="1"/>
    <x v="0"/>
    <x v="0"/>
    <x v="4"/>
    <n v="499.85"/>
  </r>
  <r>
    <x v="11"/>
    <n v="1938"/>
    <x v="1"/>
    <x v="0"/>
    <x v="0"/>
    <x v="4"/>
    <n v="148.36000000000001"/>
  </r>
  <r>
    <x v="0"/>
    <n v="1938"/>
    <x v="0"/>
    <x v="0"/>
    <x v="1"/>
    <x v="4"/>
    <n v="3796.41"/>
  </r>
  <r>
    <x v="0"/>
    <n v="1938"/>
    <x v="1"/>
    <x v="0"/>
    <x v="1"/>
    <x v="4"/>
    <n v="6900.3899999999994"/>
  </r>
  <r>
    <x v="1"/>
    <n v="1938"/>
    <x v="0"/>
    <x v="0"/>
    <x v="1"/>
    <x v="4"/>
    <n v="1639.7300000000002"/>
  </r>
  <r>
    <x v="1"/>
    <n v="1938"/>
    <x v="1"/>
    <x v="0"/>
    <x v="1"/>
    <x v="4"/>
    <n v="5869.9400000000005"/>
  </r>
  <r>
    <x v="2"/>
    <n v="1938"/>
    <x v="0"/>
    <x v="0"/>
    <x v="1"/>
    <x v="4"/>
    <n v="-554.63"/>
  </r>
  <r>
    <x v="2"/>
    <n v="1938"/>
    <x v="1"/>
    <x v="0"/>
    <x v="1"/>
    <x v="4"/>
    <n v="2863.8300000000004"/>
  </r>
  <r>
    <x v="3"/>
    <n v="1938"/>
    <x v="0"/>
    <x v="0"/>
    <x v="1"/>
    <x v="4"/>
    <n v="2982.75"/>
  </r>
  <r>
    <x v="3"/>
    <n v="1938"/>
    <x v="1"/>
    <x v="0"/>
    <x v="1"/>
    <x v="4"/>
    <n v="78043.88"/>
  </r>
  <r>
    <x v="4"/>
    <n v="1938"/>
    <x v="0"/>
    <x v="0"/>
    <x v="1"/>
    <x v="4"/>
    <n v="295.81"/>
  </r>
  <r>
    <x v="4"/>
    <n v="1938"/>
    <x v="1"/>
    <x v="0"/>
    <x v="1"/>
    <x v="4"/>
    <n v="792.99999999999989"/>
  </r>
  <r>
    <x v="5"/>
    <n v="1938"/>
    <x v="0"/>
    <x v="0"/>
    <x v="1"/>
    <x v="4"/>
    <n v="1550.0900000000001"/>
  </r>
  <r>
    <x v="5"/>
    <n v="1938"/>
    <x v="1"/>
    <x v="0"/>
    <x v="1"/>
    <x v="4"/>
    <n v="3700.4799999999996"/>
  </r>
  <r>
    <x v="6"/>
    <n v="1938"/>
    <x v="1"/>
    <x v="0"/>
    <x v="1"/>
    <x v="4"/>
    <n v="401.17999999999995"/>
  </r>
  <r>
    <x v="7"/>
    <n v="1938"/>
    <x v="0"/>
    <x v="0"/>
    <x v="1"/>
    <x v="4"/>
    <n v="0.82"/>
  </r>
  <r>
    <x v="7"/>
    <n v="1938"/>
    <x v="1"/>
    <x v="0"/>
    <x v="1"/>
    <x v="4"/>
    <n v="5026.2700000000004"/>
  </r>
  <r>
    <x v="8"/>
    <n v="1938"/>
    <x v="0"/>
    <x v="0"/>
    <x v="1"/>
    <x v="4"/>
    <n v="1433.1100000000004"/>
  </r>
  <r>
    <x v="8"/>
    <n v="1938"/>
    <x v="1"/>
    <x v="0"/>
    <x v="1"/>
    <x v="4"/>
    <n v="6109.6900000000005"/>
  </r>
  <r>
    <x v="11"/>
    <n v="1938"/>
    <x v="1"/>
    <x v="0"/>
    <x v="1"/>
    <x v="4"/>
    <n v="3829.46"/>
  </r>
  <r>
    <x v="0"/>
    <n v="1939"/>
    <x v="0"/>
    <x v="1"/>
    <x v="0"/>
    <x v="4"/>
    <n v="38.229999999999997"/>
  </r>
  <r>
    <x v="0"/>
    <n v="1939"/>
    <x v="0"/>
    <x v="1"/>
    <x v="0"/>
    <x v="4"/>
    <n v="59.67"/>
  </r>
  <r>
    <x v="0"/>
    <n v="1939"/>
    <x v="0"/>
    <x v="1"/>
    <x v="0"/>
    <x v="4"/>
    <n v="38.340000000000003"/>
  </r>
  <r>
    <x v="0"/>
    <n v="1939"/>
    <x v="0"/>
    <x v="1"/>
    <x v="0"/>
    <x v="4"/>
    <n v="38.21"/>
  </r>
  <r>
    <x v="0"/>
    <n v="1939"/>
    <x v="0"/>
    <x v="1"/>
    <x v="0"/>
    <x v="4"/>
    <n v="40.21"/>
  </r>
  <r>
    <x v="0"/>
    <n v="1939"/>
    <x v="0"/>
    <x v="1"/>
    <x v="0"/>
    <x v="4"/>
    <n v="38.82"/>
  </r>
  <r>
    <x v="0"/>
    <n v="1939"/>
    <x v="0"/>
    <x v="1"/>
    <x v="0"/>
    <x v="4"/>
    <n v="17.14"/>
  </r>
  <r>
    <x v="0"/>
    <n v="1939"/>
    <x v="0"/>
    <x v="1"/>
    <x v="0"/>
    <x v="4"/>
    <n v="38.42"/>
  </r>
  <r>
    <x v="0"/>
    <n v="1939"/>
    <x v="0"/>
    <x v="1"/>
    <x v="0"/>
    <x v="4"/>
    <n v="37.42"/>
  </r>
  <r>
    <x v="0"/>
    <n v="1939"/>
    <x v="0"/>
    <x v="1"/>
    <x v="0"/>
    <x v="4"/>
    <n v="37.74"/>
  </r>
  <r>
    <x v="0"/>
    <n v="1939"/>
    <x v="0"/>
    <x v="1"/>
    <x v="0"/>
    <x v="4"/>
    <n v="60.54"/>
  </r>
  <r>
    <x v="0"/>
    <n v="1939"/>
    <x v="0"/>
    <x v="1"/>
    <x v="0"/>
    <x v="4"/>
    <n v="37.99"/>
  </r>
  <r>
    <x v="0"/>
    <n v="1939"/>
    <x v="1"/>
    <x v="1"/>
    <x v="0"/>
    <x v="4"/>
    <n v="124.11"/>
  </r>
  <r>
    <x v="0"/>
    <n v="1939"/>
    <x v="1"/>
    <x v="1"/>
    <x v="0"/>
    <x v="4"/>
    <n v="187.64"/>
  </r>
  <r>
    <x v="0"/>
    <n v="1939"/>
    <x v="1"/>
    <x v="1"/>
    <x v="0"/>
    <x v="4"/>
    <n v="4.1399999999999997"/>
  </r>
  <r>
    <x v="0"/>
    <n v="1939"/>
    <x v="1"/>
    <x v="1"/>
    <x v="0"/>
    <x v="4"/>
    <n v="76.709999999999994"/>
  </r>
  <r>
    <x v="0"/>
    <n v="1939"/>
    <x v="1"/>
    <x v="1"/>
    <x v="0"/>
    <x v="4"/>
    <n v="220.49"/>
  </r>
  <r>
    <x v="0"/>
    <n v="1939"/>
    <x v="1"/>
    <x v="1"/>
    <x v="0"/>
    <x v="4"/>
    <n v="87.22"/>
  </r>
  <r>
    <x v="0"/>
    <n v="1939"/>
    <x v="1"/>
    <x v="1"/>
    <x v="0"/>
    <x v="4"/>
    <n v="80.58"/>
  </r>
  <r>
    <x v="0"/>
    <n v="1939"/>
    <x v="1"/>
    <x v="1"/>
    <x v="0"/>
    <x v="4"/>
    <n v="99.04"/>
  </r>
  <r>
    <x v="0"/>
    <n v="1939"/>
    <x v="1"/>
    <x v="1"/>
    <x v="0"/>
    <x v="4"/>
    <n v="343.81"/>
  </r>
  <r>
    <x v="0"/>
    <n v="1939"/>
    <x v="1"/>
    <x v="1"/>
    <x v="0"/>
    <x v="4"/>
    <n v="77.58"/>
  </r>
  <r>
    <x v="0"/>
    <n v="1939"/>
    <x v="1"/>
    <x v="1"/>
    <x v="0"/>
    <x v="4"/>
    <n v="101.13"/>
  </r>
  <r>
    <x v="0"/>
    <n v="1939"/>
    <x v="1"/>
    <x v="1"/>
    <x v="0"/>
    <x v="4"/>
    <n v="11.69"/>
  </r>
  <r>
    <x v="0"/>
    <n v="1939"/>
    <x v="1"/>
    <x v="1"/>
    <x v="0"/>
    <x v="4"/>
    <n v="43.2"/>
  </r>
  <r>
    <x v="0"/>
    <n v="1939"/>
    <x v="1"/>
    <x v="1"/>
    <x v="0"/>
    <x v="4"/>
    <n v="90.42"/>
  </r>
  <r>
    <x v="1"/>
    <n v="1939"/>
    <x v="0"/>
    <x v="1"/>
    <x v="0"/>
    <x v="4"/>
    <n v="18.64"/>
  </r>
  <r>
    <x v="1"/>
    <n v="1939"/>
    <x v="0"/>
    <x v="1"/>
    <x v="0"/>
    <x v="4"/>
    <n v="33.270000000000003"/>
  </r>
  <r>
    <x v="1"/>
    <n v="1939"/>
    <x v="0"/>
    <x v="1"/>
    <x v="0"/>
    <x v="4"/>
    <n v="47.58"/>
  </r>
  <r>
    <x v="1"/>
    <n v="1939"/>
    <x v="0"/>
    <x v="1"/>
    <x v="0"/>
    <x v="4"/>
    <n v="49"/>
  </r>
  <r>
    <x v="1"/>
    <n v="1939"/>
    <x v="0"/>
    <x v="1"/>
    <x v="0"/>
    <x v="4"/>
    <n v="47.47"/>
  </r>
  <r>
    <x v="1"/>
    <n v="1939"/>
    <x v="0"/>
    <x v="1"/>
    <x v="0"/>
    <x v="4"/>
    <n v="46.13"/>
  </r>
  <r>
    <x v="1"/>
    <n v="1939"/>
    <x v="0"/>
    <x v="1"/>
    <x v="0"/>
    <x v="4"/>
    <n v="33.049999999999997"/>
  </r>
  <r>
    <x v="1"/>
    <n v="1939"/>
    <x v="0"/>
    <x v="1"/>
    <x v="0"/>
    <x v="4"/>
    <n v="49.78"/>
  </r>
  <r>
    <x v="1"/>
    <n v="1939"/>
    <x v="0"/>
    <x v="1"/>
    <x v="0"/>
    <x v="4"/>
    <n v="31.75"/>
  </r>
  <r>
    <x v="1"/>
    <n v="1939"/>
    <x v="0"/>
    <x v="1"/>
    <x v="0"/>
    <x v="4"/>
    <n v="29.53"/>
  </r>
  <r>
    <x v="1"/>
    <n v="1939"/>
    <x v="0"/>
    <x v="1"/>
    <x v="0"/>
    <x v="4"/>
    <n v="-19.940000000000001"/>
  </r>
  <r>
    <x v="1"/>
    <n v="1939"/>
    <x v="0"/>
    <x v="1"/>
    <x v="0"/>
    <x v="4"/>
    <n v="32.53"/>
  </r>
  <r>
    <x v="1"/>
    <n v="1939"/>
    <x v="1"/>
    <x v="1"/>
    <x v="0"/>
    <x v="4"/>
    <n v="35.729999999999997"/>
  </r>
  <r>
    <x v="1"/>
    <n v="1939"/>
    <x v="1"/>
    <x v="1"/>
    <x v="0"/>
    <x v="4"/>
    <n v="42.2"/>
  </r>
  <r>
    <x v="1"/>
    <n v="1939"/>
    <x v="1"/>
    <x v="1"/>
    <x v="0"/>
    <x v="4"/>
    <n v="209.44"/>
  </r>
  <r>
    <x v="1"/>
    <n v="1939"/>
    <x v="1"/>
    <x v="1"/>
    <x v="0"/>
    <x v="4"/>
    <n v="82.04"/>
  </r>
  <r>
    <x v="1"/>
    <n v="1939"/>
    <x v="1"/>
    <x v="1"/>
    <x v="0"/>
    <x v="4"/>
    <n v="91.78"/>
  </r>
  <r>
    <x v="1"/>
    <n v="1939"/>
    <x v="1"/>
    <x v="1"/>
    <x v="0"/>
    <x v="4"/>
    <n v="34.51"/>
  </r>
  <r>
    <x v="1"/>
    <n v="1939"/>
    <x v="1"/>
    <x v="1"/>
    <x v="0"/>
    <x v="4"/>
    <n v="104.24"/>
  </r>
  <r>
    <x v="1"/>
    <n v="1939"/>
    <x v="1"/>
    <x v="1"/>
    <x v="0"/>
    <x v="4"/>
    <n v="158.88999999999999"/>
  </r>
  <r>
    <x v="1"/>
    <n v="1939"/>
    <x v="1"/>
    <x v="1"/>
    <x v="0"/>
    <x v="4"/>
    <n v="80.02"/>
  </r>
  <r>
    <x v="1"/>
    <n v="1939"/>
    <x v="1"/>
    <x v="1"/>
    <x v="0"/>
    <x v="4"/>
    <n v="52.53"/>
  </r>
  <r>
    <x v="1"/>
    <n v="1939"/>
    <x v="1"/>
    <x v="1"/>
    <x v="0"/>
    <x v="4"/>
    <n v="116.68"/>
  </r>
  <r>
    <x v="1"/>
    <n v="1939"/>
    <x v="1"/>
    <x v="1"/>
    <x v="0"/>
    <x v="4"/>
    <n v="9.57"/>
  </r>
  <r>
    <x v="1"/>
    <n v="1939"/>
    <x v="1"/>
    <x v="1"/>
    <x v="0"/>
    <x v="4"/>
    <n v="34.549999999999997"/>
  </r>
  <r>
    <x v="1"/>
    <n v="1939"/>
    <x v="1"/>
    <x v="1"/>
    <x v="0"/>
    <x v="4"/>
    <n v="34.54"/>
  </r>
  <r>
    <x v="1"/>
    <n v="1939"/>
    <x v="1"/>
    <x v="1"/>
    <x v="0"/>
    <x v="4"/>
    <n v="34.54"/>
  </r>
  <r>
    <x v="1"/>
    <n v="1939"/>
    <x v="1"/>
    <x v="1"/>
    <x v="0"/>
    <x v="4"/>
    <n v="105.2"/>
  </r>
  <r>
    <x v="1"/>
    <n v="1939"/>
    <x v="1"/>
    <x v="1"/>
    <x v="0"/>
    <x v="4"/>
    <n v="147.94"/>
  </r>
  <r>
    <x v="1"/>
    <n v="1939"/>
    <x v="1"/>
    <x v="1"/>
    <x v="0"/>
    <x v="4"/>
    <n v="34.57"/>
  </r>
  <r>
    <x v="1"/>
    <n v="1939"/>
    <x v="1"/>
    <x v="1"/>
    <x v="0"/>
    <x v="4"/>
    <n v="-190.38"/>
  </r>
  <r>
    <x v="1"/>
    <n v="1939"/>
    <x v="1"/>
    <x v="1"/>
    <x v="0"/>
    <x v="4"/>
    <n v="165.52"/>
  </r>
  <r>
    <x v="1"/>
    <n v="1939"/>
    <x v="1"/>
    <x v="1"/>
    <x v="0"/>
    <x v="4"/>
    <n v="109.57"/>
  </r>
  <r>
    <x v="1"/>
    <n v="1939"/>
    <x v="1"/>
    <x v="1"/>
    <x v="0"/>
    <x v="4"/>
    <n v="35.119999999999997"/>
  </r>
  <r>
    <x v="1"/>
    <n v="1939"/>
    <x v="1"/>
    <x v="1"/>
    <x v="0"/>
    <x v="4"/>
    <n v="78.989999999999995"/>
  </r>
  <r>
    <x v="2"/>
    <n v="1939"/>
    <x v="1"/>
    <x v="1"/>
    <x v="0"/>
    <x v="4"/>
    <n v="-1.53"/>
  </r>
  <r>
    <x v="2"/>
    <n v="1939"/>
    <x v="1"/>
    <x v="1"/>
    <x v="0"/>
    <x v="4"/>
    <n v="86.96"/>
  </r>
  <r>
    <x v="2"/>
    <n v="1939"/>
    <x v="1"/>
    <x v="1"/>
    <x v="0"/>
    <x v="4"/>
    <n v="5.57"/>
  </r>
  <r>
    <x v="2"/>
    <n v="1939"/>
    <x v="1"/>
    <x v="1"/>
    <x v="0"/>
    <x v="4"/>
    <n v="24.56"/>
  </r>
  <r>
    <x v="2"/>
    <n v="1939"/>
    <x v="1"/>
    <x v="1"/>
    <x v="0"/>
    <x v="4"/>
    <n v="54.26"/>
  </r>
  <r>
    <x v="2"/>
    <n v="1939"/>
    <x v="1"/>
    <x v="1"/>
    <x v="0"/>
    <x v="4"/>
    <n v="106.81"/>
  </r>
  <r>
    <x v="2"/>
    <n v="1939"/>
    <x v="1"/>
    <x v="1"/>
    <x v="0"/>
    <x v="4"/>
    <n v="12.54"/>
  </r>
  <r>
    <x v="2"/>
    <n v="1939"/>
    <x v="1"/>
    <x v="1"/>
    <x v="0"/>
    <x v="4"/>
    <n v="8.36"/>
  </r>
  <r>
    <x v="2"/>
    <n v="1939"/>
    <x v="1"/>
    <x v="1"/>
    <x v="0"/>
    <x v="4"/>
    <n v="245.13"/>
  </r>
  <r>
    <x v="2"/>
    <n v="1939"/>
    <x v="1"/>
    <x v="1"/>
    <x v="0"/>
    <x v="4"/>
    <n v="0.98"/>
  </r>
  <r>
    <x v="2"/>
    <n v="1939"/>
    <x v="1"/>
    <x v="1"/>
    <x v="0"/>
    <x v="4"/>
    <n v="3.66"/>
  </r>
  <r>
    <x v="2"/>
    <n v="1939"/>
    <x v="1"/>
    <x v="1"/>
    <x v="0"/>
    <x v="4"/>
    <n v="81.38"/>
  </r>
  <r>
    <x v="2"/>
    <n v="1939"/>
    <x v="1"/>
    <x v="1"/>
    <x v="0"/>
    <x v="4"/>
    <n v="8.26"/>
  </r>
  <r>
    <x v="2"/>
    <n v="1939"/>
    <x v="1"/>
    <x v="1"/>
    <x v="0"/>
    <x v="4"/>
    <n v="8.36"/>
  </r>
  <r>
    <x v="2"/>
    <n v="1939"/>
    <x v="1"/>
    <x v="1"/>
    <x v="0"/>
    <x v="4"/>
    <n v="1.87"/>
  </r>
  <r>
    <x v="2"/>
    <n v="1939"/>
    <x v="1"/>
    <x v="1"/>
    <x v="0"/>
    <x v="4"/>
    <n v="5.57"/>
  </r>
  <r>
    <x v="2"/>
    <n v="1939"/>
    <x v="1"/>
    <x v="1"/>
    <x v="0"/>
    <x v="4"/>
    <n v="5.57"/>
  </r>
  <r>
    <x v="2"/>
    <n v="1939"/>
    <x v="1"/>
    <x v="1"/>
    <x v="0"/>
    <x v="4"/>
    <n v="55.89"/>
  </r>
  <r>
    <x v="2"/>
    <n v="1939"/>
    <x v="1"/>
    <x v="1"/>
    <x v="0"/>
    <x v="4"/>
    <n v="8.36"/>
  </r>
  <r>
    <x v="2"/>
    <n v="1939"/>
    <x v="1"/>
    <x v="1"/>
    <x v="0"/>
    <x v="4"/>
    <n v="1.89"/>
  </r>
  <r>
    <x v="2"/>
    <n v="1939"/>
    <x v="1"/>
    <x v="1"/>
    <x v="0"/>
    <x v="4"/>
    <n v="10.38"/>
  </r>
  <r>
    <x v="2"/>
    <n v="1939"/>
    <x v="1"/>
    <x v="1"/>
    <x v="0"/>
    <x v="4"/>
    <n v="-3.49"/>
  </r>
  <r>
    <x v="2"/>
    <n v="1939"/>
    <x v="1"/>
    <x v="1"/>
    <x v="0"/>
    <x v="4"/>
    <n v="284.52"/>
  </r>
  <r>
    <x v="2"/>
    <n v="1939"/>
    <x v="1"/>
    <x v="1"/>
    <x v="0"/>
    <x v="4"/>
    <n v="5.56"/>
  </r>
  <r>
    <x v="2"/>
    <n v="1939"/>
    <x v="1"/>
    <x v="1"/>
    <x v="0"/>
    <x v="4"/>
    <n v="10.15"/>
  </r>
  <r>
    <x v="3"/>
    <n v="1939"/>
    <x v="0"/>
    <x v="1"/>
    <x v="0"/>
    <x v="4"/>
    <n v="29.26"/>
  </r>
  <r>
    <x v="3"/>
    <n v="1939"/>
    <x v="0"/>
    <x v="1"/>
    <x v="0"/>
    <x v="4"/>
    <n v="41.61"/>
  </r>
  <r>
    <x v="3"/>
    <n v="1939"/>
    <x v="0"/>
    <x v="1"/>
    <x v="0"/>
    <x v="4"/>
    <n v="6.23"/>
  </r>
  <r>
    <x v="3"/>
    <n v="1939"/>
    <x v="0"/>
    <x v="1"/>
    <x v="0"/>
    <x v="4"/>
    <n v="28.9"/>
  </r>
  <r>
    <x v="3"/>
    <n v="1939"/>
    <x v="0"/>
    <x v="1"/>
    <x v="0"/>
    <x v="4"/>
    <n v="25.12"/>
  </r>
  <r>
    <x v="3"/>
    <n v="1939"/>
    <x v="0"/>
    <x v="1"/>
    <x v="0"/>
    <x v="4"/>
    <n v="43.51"/>
  </r>
  <r>
    <x v="3"/>
    <n v="1939"/>
    <x v="0"/>
    <x v="1"/>
    <x v="0"/>
    <x v="4"/>
    <n v="28.99"/>
  </r>
  <r>
    <x v="3"/>
    <n v="1939"/>
    <x v="0"/>
    <x v="1"/>
    <x v="0"/>
    <x v="4"/>
    <n v="29.73"/>
  </r>
  <r>
    <x v="3"/>
    <n v="1939"/>
    <x v="0"/>
    <x v="1"/>
    <x v="0"/>
    <x v="4"/>
    <n v="13.46"/>
  </r>
  <r>
    <x v="3"/>
    <n v="1939"/>
    <x v="0"/>
    <x v="1"/>
    <x v="0"/>
    <x v="4"/>
    <n v="-11"/>
  </r>
  <r>
    <x v="3"/>
    <n v="1939"/>
    <x v="0"/>
    <x v="1"/>
    <x v="0"/>
    <x v="4"/>
    <n v="18.62"/>
  </r>
  <r>
    <x v="3"/>
    <n v="1939"/>
    <x v="0"/>
    <x v="1"/>
    <x v="0"/>
    <x v="4"/>
    <n v="28.93"/>
  </r>
  <r>
    <x v="3"/>
    <n v="1939"/>
    <x v="0"/>
    <x v="1"/>
    <x v="0"/>
    <x v="4"/>
    <n v="28.47"/>
  </r>
  <r>
    <x v="3"/>
    <n v="1939"/>
    <x v="0"/>
    <x v="1"/>
    <x v="0"/>
    <x v="4"/>
    <n v="26.36"/>
  </r>
  <r>
    <x v="3"/>
    <n v="1939"/>
    <x v="0"/>
    <x v="1"/>
    <x v="0"/>
    <x v="4"/>
    <n v="5.8"/>
  </r>
  <r>
    <x v="3"/>
    <n v="1939"/>
    <x v="1"/>
    <x v="1"/>
    <x v="0"/>
    <x v="4"/>
    <n v="26.86"/>
  </r>
  <r>
    <x v="3"/>
    <n v="1939"/>
    <x v="1"/>
    <x v="1"/>
    <x v="0"/>
    <x v="4"/>
    <n v="25.51"/>
  </r>
  <r>
    <x v="3"/>
    <n v="1939"/>
    <x v="1"/>
    <x v="1"/>
    <x v="0"/>
    <x v="4"/>
    <n v="26.26"/>
  </r>
  <r>
    <x v="3"/>
    <n v="1939"/>
    <x v="1"/>
    <x v="1"/>
    <x v="0"/>
    <x v="4"/>
    <n v="25.59"/>
  </r>
  <r>
    <x v="3"/>
    <n v="1939"/>
    <x v="1"/>
    <x v="1"/>
    <x v="0"/>
    <x v="4"/>
    <n v="36.700000000000003"/>
  </r>
  <r>
    <x v="3"/>
    <n v="1939"/>
    <x v="1"/>
    <x v="1"/>
    <x v="0"/>
    <x v="4"/>
    <n v="25.07"/>
  </r>
  <r>
    <x v="3"/>
    <n v="1939"/>
    <x v="1"/>
    <x v="1"/>
    <x v="0"/>
    <x v="4"/>
    <n v="179.86"/>
  </r>
  <r>
    <x v="3"/>
    <n v="1939"/>
    <x v="1"/>
    <x v="1"/>
    <x v="0"/>
    <x v="4"/>
    <n v="28.08"/>
  </r>
  <r>
    <x v="3"/>
    <n v="1939"/>
    <x v="1"/>
    <x v="1"/>
    <x v="0"/>
    <x v="4"/>
    <n v="36.700000000000003"/>
  </r>
  <r>
    <x v="3"/>
    <n v="1939"/>
    <x v="1"/>
    <x v="1"/>
    <x v="0"/>
    <x v="4"/>
    <n v="124.6"/>
  </r>
  <r>
    <x v="3"/>
    <n v="1939"/>
    <x v="1"/>
    <x v="1"/>
    <x v="0"/>
    <x v="4"/>
    <n v="266.14999999999998"/>
  </r>
  <r>
    <x v="3"/>
    <n v="1939"/>
    <x v="1"/>
    <x v="1"/>
    <x v="0"/>
    <x v="4"/>
    <n v="71.58"/>
  </r>
  <r>
    <x v="3"/>
    <n v="1939"/>
    <x v="1"/>
    <x v="1"/>
    <x v="0"/>
    <x v="4"/>
    <n v="30.02"/>
  </r>
  <r>
    <x v="3"/>
    <n v="1939"/>
    <x v="1"/>
    <x v="1"/>
    <x v="0"/>
    <x v="4"/>
    <n v="179.42"/>
  </r>
  <r>
    <x v="3"/>
    <n v="1939"/>
    <x v="1"/>
    <x v="1"/>
    <x v="0"/>
    <x v="4"/>
    <n v="185.59"/>
  </r>
  <r>
    <x v="3"/>
    <n v="1939"/>
    <x v="1"/>
    <x v="1"/>
    <x v="0"/>
    <x v="4"/>
    <n v="69.75"/>
  </r>
  <r>
    <x v="3"/>
    <n v="1939"/>
    <x v="1"/>
    <x v="1"/>
    <x v="0"/>
    <x v="4"/>
    <n v="109.9"/>
  </r>
  <r>
    <x v="3"/>
    <n v="1939"/>
    <x v="1"/>
    <x v="1"/>
    <x v="0"/>
    <x v="4"/>
    <n v="70.47"/>
  </r>
  <r>
    <x v="3"/>
    <n v="1939"/>
    <x v="1"/>
    <x v="1"/>
    <x v="0"/>
    <x v="4"/>
    <n v="44.11"/>
  </r>
  <r>
    <x v="3"/>
    <n v="1939"/>
    <x v="1"/>
    <x v="1"/>
    <x v="0"/>
    <x v="4"/>
    <n v="28.08"/>
  </r>
  <r>
    <x v="3"/>
    <n v="1939"/>
    <x v="1"/>
    <x v="1"/>
    <x v="0"/>
    <x v="4"/>
    <n v="71.58"/>
  </r>
  <r>
    <x v="3"/>
    <n v="1939"/>
    <x v="1"/>
    <x v="1"/>
    <x v="0"/>
    <x v="4"/>
    <n v="24.58"/>
  </r>
  <r>
    <x v="4"/>
    <n v="1939"/>
    <x v="1"/>
    <x v="1"/>
    <x v="0"/>
    <x v="4"/>
    <n v="17.34"/>
  </r>
  <r>
    <x v="4"/>
    <n v="1939"/>
    <x v="1"/>
    <x v="1"/>
    <x v="0"/>
    <x v="4"/>
    <n v="159.61000000000001"/>
  </r>
  <r>
    <x v="4"/>
    <n v="1939"/>
    <x v="1"/>
    <x v="1"/>
    <x v="0"/>
    <x v="4"/>
    <n v="174.52"/>
  </r>
  <r>
    <x v="4"/>
    <n v="1939"/>
    <x v="1"/>
    <x v="1"/>
    <x v="0"/>
    <x v="4"/>
    <n v="18.66"/>
  </r>
  <r>
    <x v="4"/>
    <n v="1939"/>
    <x v="1"/>
    <x v="1"/>
    <x v="0"/>
    <x v="4"/>
    <n v="14.75"/>
  </r>
  <r>
    <x v="4"/>
    <n v="1939"/>
    <x v="1"/>
    <x v="1"/>
    <x v="0"/>
    <x v="4"/>
    <n v="0.63"/>
  </r>
  <r>
    <x v="4"/>
    <n v="1939"/>
    <x v="1"/>
    <x v="1"/>
    <x v="0"/>
    <x v="4"/>
    <n v="89.71"/>
  </r>
  <r>
    <x v="4"/>
    <n v="1939"/>
    <x v="1"/>
    <x v="1"/>
    <x v="0"/>
    <x v="4"/>
    <n v="18.600000000000001"/>
  </r>
  <r>
    <x v="4"/>
    <n v="1939"/>
    <x v="1"/>
    <x v="1"/>
    <x v="0"/>
    <x v="4"/>
    <n v="23.41"/>
  </r>
  <r>
    <x v="4"/>
    <n v="1939"/>
    <x v="1"/>
    <x v="1"/>
    <x v="0"/>
    <x v="4"/>
    <n v="96.65"/>
  </r>
  <r>
    <x v="4"/>
    <n v="1939"/>
    <x v="1"/>
    <x v="1"/>
    <x v="0"/>
    <x v="4"/>
    <n v="20.87"/>
  </r>
  <r>
    <x v="4"/>
    <n v="1939"/>
    <x v="1"/>
    <x v="1"/>
    <x v="0"/>
    <x v="4"/>
    <n v="15.64"/>
  </r>
  <r>
    <x v="4"/>
    <n v="1939"/>
    <x v="1"/>
    <x v="1"/>
    <x v="0"/>
    <x v="4"/>
    <n v="17.16"/>
  </r>
  <r>
    <x v="4"/>
    <n v="1939"/>
    <x v="1"/>
    <x v="1"/>
    <x v="0"/>
    <x v="4"/>
    <n v="11.95"/>
  </r>
  <r>
    <x v="4"/>
    <n v="1939"/>
    <x v="1"/>
    <x v="1"/>
    <x v="0"/>
    <x v="4"/>
    <n v="17.190000000000001"/>
  </r>
  <r>
    <x v="4"/>
    <n v="1939"/>
    <x v="1"/>
    <x v="1"/>
    <x v="0"/>
    <x v="4"/>
    <n v="23.6"/>
  </r>
  <r>
    <x v="5"/>
    <n v="1939"/>
    <x v="0"/>
    <x v="1"/>
    <x v="0"/>
    <x v="4"/>
    <n v="13.05"/>
  </r>
  <r>
    <x v="5"/>
    <n v="1939"/>
    <x v="0"/>
    <x v="1"/>
    <x v="0"/>
    <x v="4"/>
    <n v="10.18"/>
  </r>
  <r>
    <x v="5"/>
    <n v="1939"/>
    <x v="1"/>
    <x v="1"/>
    <x v="0"/>
    <x v="4"/>
    <n v="30.03"/>
  </r>
  <r>
    <x v="5"/>
    <n v="1939"/>
    <x v="1"/>
    <x v="1"/>
    <x v="0"/>
    <x v="4"/>
    <n v="83.05"/>
  </r>
  <r>
    <x v="5"/>
    <n v="1939"/>
    <x v="1"/>
    <x v="1"/>
    <x v="0"/>
    <x v="4"/>
    <n v="49.02"/>
  </r>
  <r>
    <x v="5"/>
    <n v="1939"/>
    <x v="1"/>
    <x v="1"/>
    <x v="0"/>
    <x v="4"/>
    <n v="31.98"/>
  </r>
  <r>
    <x v="5"/>
    <n v="1939"/>
    <x v="1"/>
    <x v="1"/>
    <x v="0"/>
    <x v="4"/>
    <n v="227.29"/>
  </r>
  <r>
    <x v="5"/>
    <n v="1939"/>
    <x v="1"/>
    <x v="1"/>
    <x v="0"/>
    <x v="4"/>
    <n v="36.200000000000003"/>
  </r>
  <r>
    <x v="5"/>
    <n v="1939"/>
    <x v="1"/>
    <x v="1"/>
    <x v="0"/>
    <x v="4"/>
    <n v="72.03"/>
  </r>
  <r>
    <x v="5"/>
    <n v="1939"/>
    <x v="1"/>
    <x v="1"/>
    <x v="0"/>
    <x v="4"/>
    <n v="144.97"/>
  </r>
  <r>
    <x v="5"/>
    <n v="1939"/>
    <x v="1"/>
    <x v="1"/>
    <x v="0"/>
    <x v="4"/>
    <n v="143.75"/>
  </r>
  <r>
    <x v="5"/>
    <n v="1939"/>
    <x v="1"/>
    <x v="1"/>
    <x v="0"/>
    <x v="4"/>
    <n v="169.31"/>
  </r>
  <r>
    <x v="5"/>
    <n v="1939"/>
    <x v="1"/>
    <x v="1"/>
    <x v="0"/>
    <x v="4"/>
    <n v="153.38"/>
  </r>
  <r>
    <x v="5"/>
    <n v="1939"/>
    <x v="1"/>
    <x v="1"/>
    <x v="0"/>
    <x v="4"/>
    <n v="229.88"/>
  </r>
  <r>
    <x v="5"/>
    <n v="1939"/>
    <x v="1"/>
    <x v="1"/>
    <x v="0"/>
    <x v="4"/>
    <n v="145.65"/>
  </r>
  <r>
    <x v="5"/>
    <n v="1939"/>
    <x v="1"/>
    <x v="1"/>
    <x v="0"/>
    <x v="4"/>
    <n v="51.74"/>
  </r>
  <r>
    <x v="5"/>
    <n v="1939"/>
    <x v="1"/>
    <x v="1"/>
    <x v="0"/>
    <x v="4"/>
    <n v="49.23"/>
  </r>
  <r>
    <x v="5"/>
    <n v="1939"/>
    <x v="1"/>
    <x v="1"/>
    <x v="0"/>
    <x v="4"/>
    <n v="30.35"/>
  </r>
  <r>
    <x v="5"/>
    <n v="1939"/>
    <x v="1"/>
    <x v="1"/>
    <x v="0"/>
    <x v="4"/>
    <n v="96.4"/>
  </r>
  <r>
    <x v="5"/>
    <n v="1939"/>
    <x v="1"/>
    <x v="1"/>
    <x v="0"/>
    <x v="4"/>
    <n v="29.92"/>
  </r>
  <r>
    <x v="5"/>
    <n v="1939"/>
    <x v="1"/>
    <x v="1"/>
    <x v="0"/>
    <x v="4"/>
    <n v="102.42"/>
  </r>
  <r>
    <x v="5"/>
    <n v="1939"/>
    <x v="1"/>
    <x v="1"/>
    <x v="0"/>
    <x v="4"/>
    <n v="37.119999999999997"/>
  </r>
  <r>
    <x v="5"/>
    <n v="1939"/>
    <x v="1"/>
    <x v="1"/>
    <x v="0"/>
    <x v="4"/>
    <n v="88.12"/>
  </r>
  <r>
    <x v="5"/>
    <n v="1939"/>
    <x v="1"/>
    <x v="1"/>
    <x v="0"/>
    <x v="4"/>
    <n v="14.8"/>
  </r>
  <r>
    <x v="5"/>
    <n v="1939"/>
    <x v="1"/>
    <x v="1"/>
    <x v="0"/>
    <x v="4"/>
    <n v="58.4"/>
  </r>
  <r>
    <x v="6"/>
    <n v="1939"/>
    <x v="1"/>
    <x v="1"/>
    <x v="0"/>
    <x v="4"/>
    <n v="117.68"/>
  </r>
  <r>
    <x v="6"/>
    <n v="1939"/>
    <x v="1"/>
    <x v="1"/>
    <x v="0"/>
    <x v="4"/>
    <n v="23.2"/>
  </r>
  <r>
    <x v="6"/>
    <n v="1939"/>
    <x v="1"/>
    <x v="1"/>
    <x v="0"/>
    <x v="4"/>
    <n v="12.06"/>
  </r>
  <r>
    <x v="6"/>
    <n v="1939"/>
    <x v="1"/>
    <x v="1"/>
    <x v="0"/>
    <x v="4"/>
    <n v="98.73"/>
  </r>
  <r>
    <x v="6"/>
    <n v="1939"/>
    <x v="1"/>
    <x v="1"/>
    <x v="0"/>
    <x v="4"/>
    <n v="34.799999999999997"/>
  </r>
  <r>
    <x v="6"/>
    <n v="1939"/>
    <x v="1"/>
    <x v="1"/>
    <x v="0"/>
    <x v="4"/>
    <n v="67.900000000000006"/>
  </r>
  <r>
    <x v="6"/>
    <n v="1939"/>
    <x v="1"/>
    <x v="1"/>
    <x v="0"/>
    <x v="4"/>
    <n v="4.67"/>
  </r>
  <r>
    <x v="6"/>
    <n v="1939"/>
    <x v="1"/>
    <x v="1"/>
    <x v="0"/>
    <x v="4"/>
    <n v="44.69"/>
  </r>
  <r>
    <x v="6"/>
    <n v="1939"/>
    <x v="1"/>
    <x v="1"/>
    <x v="0"/>
    <x v="4"/>
    <n v="90.73"/>
  </r>
  <r>
    <x v="6"/>
    <n v="1939"/>
    <x v="1"/>
    <x v="1"/>
    <x v="0"/>
    <x v="4"/>
    <n v="132.9"/>
  </r>
  <r>
    <x v="6"/>
    <n v="1939"/>
    <x v="1"/>
    <x v="1"/>
    <x v="0"/>
    <x v="4"/>
    <n v="23.2"/>
  </r>
  <r>
    <x v="6"/>
    <n v="1939"/>
    <x v="1"/>
    <x v="1"/>
    <x v="0"/>
    <x v="4"/>
    <n v="23.2"/>
  </r>
  <r>
    <x v="6"/>
    <n v="1939"/>
    <x v="1"/>
    <x v="1"/>
    <x v="0"/>
    <x v="4"/>
    <n v="3.48"/>
  </r>
  <r>
    <x v="7"/>
    <n v="1939"/>
    <x v="0"/>
    <x v="1"/>
    <x v="0"/>
    <x v="4"/>
    <n v="5.55"/>
  </r>
  <r>
    <x v="7"/>
    <n v="1939"/>
    <x v="0"/>
    <x v="1"/>
    <x v="0"/>
    <x v="4"/>
    <n v="5.65"/>
  </r>
  <r>
    <x v="7"/>
    <n v="1939"/>
    <x v="0"/>
    <x v="1"/>
    <x v="0"/>
    <x v="4"/>
    <n v="5.71"/>
  </r>
  <r>
    <x v="7"/>
    <n v="1939"/>
    <x v="0"/>
    <x v="1"/>
    <x v="0"/>
    <x v="4"/>
    <n v="5.6"/>
  </r>
  <r>
    <x v="7"/>
    <n v="1939"/>
    <x v="0"/>
    <x v="1"/>
    <x v="0"/>
    <x v="4"/>
    <n v="5.93"/>
  </r>
  <r>
    <x v="7"/>
    <n v="1939"/>
    <x v="0"/>
    <x v="1"/>
    <x v="0"/>
    <x v="4"/>
    <n v="19.07"/>
  </r>
  <r>
    <x v="7"/>
    <n v="1939"/>
    <x v="0"/>
    <x v="1"/>
    <x v="0"/>
    <x v="4"/>
    <n v="9.2200000000000006"/>
  </r>
  <r>
    <x v="7"/>
    <n v="1939"/>
    <x v="1"/>
    <x v="1"/>
    <x v="0"/>
    <x v="4"/>
    <n v="319.44"/>
  </r>
  <r>
    <x v="7"/>
    <n v="1939"/>
    <x v="1"/>
    <x v="1"/>
    <x v="0"/>
    <x v="4"/>
    <n v="129.41999999999999"/>
  </r>
  <r>
    <x v="7"/>
    <n v="1939"/>
    <x v="1"/>
    <x v="1"/>
    <x v="0"/>
    <x v="4"/>
    <n v="2.9"/>
  </r>
  <r>
    <x v="7"/>
    <n v="1939"/>
    <x v="1"/>
    <x v="1"/>
    <x v="0"/>
    <x v="4"/>
    <n v="15.01"/>
  </r>
  <r>
    <x v="7"/>
    <n v="1939"/>
    <x v="1"/>
    <x v="1"/>
    <x v="0"/>
    <x v="4"/>
    <n v="158.30000000000001"/>
  </r>
  <r>
    <x v="7"/>
    <n v="1939"/>
    <x v="1"/>
    <x v="1"/>
    <x v="0"/>
    <x v="4"/>
    <n v="-1"/>
  </r>
  <r>
    <x v="7"/>
    <n v="1939"/>
    <x v="1"/>
    <x v="1"/>
    <x v="0"/>
    <x v="4"/>
    <n v="240.15"/>
  </r>
  <r>
    <x v="7"/>
    <n v="1939"/>
    <x v="1"/>
    <x v="1"/>
    <x v="0"/>
    <x v="4"/>
    <n v="150.16999999999999"/>
  </r>
  <r>
    <x v="7"/>
    <n v="1939"/>
    <x v="1"/>
    <x v="1"/>
    <x v="0"/>
    <x v="4"/>
    <n v="163.96"/>
  </r>
  <r>
    <x v="7"/>
    <n v="1939"/>
    <x v="1"/>
    <x v="1"/>
    <x v="0"/>
    <x v="4"/>
    <n v="149.33000000000001"/>
  </r>
  <r>
    <x v="7"/>
    <n v="1939"/>
    <x v="1"/>
    <x v="1"/>
    <x v="0"/>
    <x v="4"/>
    <n v="148.07"/>
  </r>
  <r>
    <x v="7"/>
    <n v="1939"/>
    <x v="1"/>
    <x v="1"/>
    <x v="0"/>
    <x v="4"/>
    <n v="151.86000000000001"/>
  </r>
  <r>
    <x v="7"/>
    <n v="1939"/>
    <x v="1"/>
    <x v="1"/>
    <x v="0"/>
    <x v="4"/>
    <n v="-1.44"/>
  </r>
  <r>
    <x v="7"/>
    <n v="1939"/>
    <x v="1"/>
    <x v="1"/>
    <x v="0"/>
    <x v="4"/>
    <n v="188.98"/>
  </r>
  <r>
    <x v="7"/>
    <n v="1939"/>
    <x v="1"/>
    <x v="1"/>
    <x v="0"/>
    <x v="4"/>
    <n v="0.99"/>
  </r>
  <r>
    <x v="7"/>
    <n v="1939"/>
    <x v="1"/>
    <x v="1"/>
    <x v="0"/>
    <x v="4"/>
    <n v="15.54"/>
  </r>
  <r>
    <x v="7"/>
    <n v="1939"/>
    <x v="1"/>
    <x v="1"/>
    <x v="0"/>
    <x v="4"/>
    <n v="14.49"/>
  </r>
  <r>
    <x v="7"/>
    <n v="1939"/>
    <x v="1"/>
    <x v="1"/>
    <x v="0"/>
    <x v="4"/>
    <n v="125.73"/>
  </r>
  <r>
    <x v="7"/>
    <n v="1939"/>
    <x v="1"/>
    <x v="1"/>
    <x v="0"/>
    <x v="4"/>
    <n v="137.11000000000001"/>
  </r>
  <r>
    <x v="7"/>
    <n v="1939"/>
    <x v="1"/>
    <x v="1"/>
    <x v="0"/>
    <x v="4"/>
    <n v="1.44"/>
  </r>
  <r>
    <x v="8"/>
    <n v="1939"/>
    <x v="0"/>
    <x v="1"/>
    <x v="0"/>
    <x v="4"/>
    <n v="26.56"/>
  </r>
  <r>
    <x v="8"/>
    <n v="1939"/>
    <x v="0"/>
    <x v="1"/>
    <x v="0"/>
    <x v="4"/>
    <n v="22.74"/>
  </r>
  <r>
    <x v="8"/>
    <n v="1939"/>
    <x v="0"/>
    <x v="1"/>
    <x v="0"/>
    <x v="4"/>
    <n v="23.26"/>
  </r>
  <r>
    <x v="8"/>
    <n v="1939"/>
    <x v="0"/>
    <x v="1"/>
    <x v="0"/>
    <x v="4"/>
    <n v="56.96"/>
  </r>
  <r>
    <x v="8"/>
    <n v="1939"/>
    <x v="0"/>
    <x v="1"/>
    <x v="0"/>
    <x v="4"/>
    <n v="23.92"/>
  </r>
  <r>
    <x v="8"/>
    <n v="1939"/>
    <x v="0"/>
    <x v="1"/>
    <x v="0"/>
    <x v="4"/>
    <n v="23.29"/>
  </r>
  <r>
    <x v="8"/>
    <n v="1939"/>
    <x v="0"/>
    <x v="1"/>
    <x v="0"/>
    <x v="4"/>
    <n v="25.84"/>
  </r>
  <r>
    <x v="8"/>
    <n v="1939"/>
    <x v="0"/>
    <x v="1"/>
    <x v="0"/>
    <x v="4"/>
    <n v="23.96"/>
  </r>
  <r>
    <x v="8"/>
    <n v="1939"/>
    <x v="0"/>
    <x v="1"/>
    <x v="0"/>
    <x v="4"/>
    <n v="49.71"/>
  </r>
  <r>
    <x v="8"/>
    <n v="1939"/>
    <x v="0"/>
    <x v="1"/>
    <x v="0"/>
    <x v="4"/>
    <n v="27.73"/>
  </r>
  <r>
    <x v="8"/>
    <n v="1939"/>
    <x v="0"/>
    <x v="1"/>
    <x v="0"/>
    <x v="4"/>
    <n v="36.24"/>
  </r>
  <r>
    <x v="8"/>
    <n v="1939"/>
    <x v="0"/>
    <x v="1"/>
    <x v="0"/>
    <x v="4"/>
    <n v="23.38"/>
  </r>
  <r>
    <x v="8"/>
    <n v="1939"/>
    <x v="0"/>
    <x v="1"/>
    <x v="0"/>
    <x v="4"/>
    <n v="36.85"/>
  </r>
  <r>
    <x v="8"/>
    <n v="1939"/>
    <x v="1"/>
    <x v="1"/>
    <x v="0"/>
    <x v="4"/>
    <n v="51.74"/>
  </r>
  <r>
    <x v="8"/>
    <n v="1939"/>
    <x v="1"/>
    <x v="1"/>
    <x v="0"/>
    <x v="4"/>
    <n v="34.51"/>
  </r>
  <r>
    <x v="8"/>
    <n v="1939"/>
    <x v="1"/>
    <x v="1"/>
    <x v="0"/>
    <x v="4"/>
    <n v="71.95"/>
  </r>
  <r>
    <x v="8"/>
    <n v="1939"/>
    <x v="1"/>
    <x v="1"/>
    <x v="0"/>
    <x v="4"/>
    <n v="42.94"/>
  </r>
  <r>
    <x v="8"/>
    <n v="1939"/>
    <x v="1"/>
    <x v="1"/>
    <x v="0"/>
    <x v="4"/>
    <n v="33.450000000000003"/>
  </r>
  <r>
    <x v="8"/>
    <n v="1939"/>
    <x v="1"/>
    <x v="1"/>
    <x v="0"/>
    <x v="4"/>
    <n v="53.5"/>
  </r>
  <r>
    <x v="8"/>
    <n v="1939"/>
    <x v="1"/>
    <x v="1"/>
    <x v="0"/>
    <x v="4"/>
    <n v="45.71"/>
  </r>
  <r>
    <x v="8"/>
    <n v="1939"/>
    <x v="1"/>
    <x v="1"/>
    <x v="0"/>
    <x v="4"/>
    <n v="62.7"/>
  </r>
  <r>
    <x v="8"/>
    <n v="1939"/>
    <x v="1"/>
    <x v="1"/>
    <x v="0"/>
    <x v="4"/>
    <n v="33.549999999999997"/>
  </r>
  <r>
    <x v="8"/>
    <n v="1939"/>
    <x v="1"/>
    <x v="1"/>
    <x v="0"/>
    <x v="4"/>
    <n v="71.08"/>
  </r>
  <r>
    <x v="8"/>
    <n v="1939"/>
    <x v="1"/>
    <x v="1"/>
    <x v="0"/>
    <x v="4"/>
    <n v="44.63"/>
  </r>
  <r>
    <x v="8"/>
    <n v="1939"/>
    <x v="1"/>
    <x v="1"/>
    <x v="0"/>
    <x v="4"/>
    <n v="44.64"/>
  </r>
  <r>
    <x v="8"/>
    <n v="1939"/>
    <x v="1"/>
    <x v="1"/>
    <x v="0"/>
    <x v="4"/>
    <n v="48.53"/>
  </r>
  <r>
    <x v="8"/>
    <n v="1939"/>
    <x v="1"/>
    <x v="1"/>
    <x v="0"/>
    <x v="4"/>
    <n v="47.44"/>
  </r>
  <r>
    <x v="8"/>
    <n v="1939"/>
    <x v="1"/>
    <x v="1"/>
    <x v="0"/>
    <x v="4"/>
    <n v="35.450000000000003"/>
  </r>
  <r>
    <x v="8"/>
    <n v="1939"/>
    <x v="1"/>
    <x v="1"/>
    <x v="0"/>
    <x v="4"/>
    <n v="33.020000000000003"/>
  </r>
  <r>
    <x v="8"/>
    <n v="1939"/>
    <x v="1"/>
    <x v="1"/>
    <x v="0"/>
    <x v="4"/>
    <n v="34.54"/>
  </r>
  <r>
    <x v="8"/>
    <n v="1939"/>
    <x v="1"/>
    <x v="1"/>
    <x v="0"/>
    <x v="4"/>
    <n v="41.99"/>
  </r>
  <r>
    <x v="8"/>
    <n v="1939"/>
    <x v="1"/>
    <x v="1"/>
    <x v="0"/>
    <x v="4"/>
    <n v="44.5"/>
  </r>
  <r>
    <x v="8"/>
    <n v="1939"/>
    <x v="1"/>
    <x v="1"/>
    <x v="0"/>
    <x v="4"/>
    <n v="34.700000000000003"/>
  </r>
  <r>
    <x v="8"/>
    <n v="1939"/>
    <x v="1"/>
    <x v="1"/>
    <x v="0"/>
    <x v="4"/>
    <n v="68.45"/>
  </r>
  <r>
    <x v="8"/>
    <n v="1939"/>
    <x v="1"/>
    <x v="1"/>
    <x v="0"/>
    <x v="4"/>
    <n v="65.91"/>
  </r>
  <r>
    <x v="8"/>
    <n v="1939"/>
    <x v="1"/>
    <x v="1"/>
    <x v="0"/>
    <x v="4"/>
    <n v="103.45"/>
  </r>
  <r>
    <x v="8"/>
    <n v="1939"/>
    <x v="1"/>
    <x v="1"/>
    <x v="0"/>
    <x v="4"/>
    <n v="-11.04"/>
  </r>
  <r>
    <x v="9"/>
    <n v="1939"/>
    <x v="1"/>
    <x v="1"/>
    <x v="0"/>
    <x v="4"/>
    <n v="11.97"/>
  </r>
  <r>
    <x v="9"/>
    <n v="1939"/>
    <x v="1"/>
    <x v="1"/>
    <x v="0"/>
    <x v="4"/>
    <n v="23.6"/>
  </r>
  <r>
    <x v="9"/>
    <n v="1939"/>
    <x v="1"/>
    <x v="1"/>
    <x v="0"/>
    <x v="4"/>
    <n v="23.14"/>
  </r>
  <r>
    <x v="9"/>
    <n v="1939"/>
    <x v="1"/>
    <x v="1"/>
    <x v="0"/>
    <x v="4"/>
    <n v="23.62"/>
  </r>
  <r>
    <x v="9"/>
    <n v="1939"/>
    <x v="1"/>
    <x v="1"/>
    <x v="0"/>
    <x v="4"/>
    <n v="18.21"/>
  </r>
  <r>
    <x v="9"/>
    <n v="1939"/>
    <x v="1"/>
    <x v="1"/>
    <x v="0"/>
    <x v="4"/>
    <n v="20.29"/>
  </r>
  <r>
    <x v="9"/>
    <n v="1939"/>
    <x v="1"/>
    <x v="1"/>
    <x v="0"/>
    <x v="4"/>
    <n v="20.05"/>
  </r>
  <r>
    <x v="9"/>
    <n v="1939"/>
    <x v="1"/>
    <x v="1"/>
    <x v="0"/>
    <x v="4"/>
    <n v="33.840000000000003"/>
  </r>
  <r>
    <x v="9"/>
    <n v="1939"/>
    <x v="1"/>
    <x v="1"/>
    <x v="0"/>
    <x v="4"/>
    <n v="27.07"/>
  </r>
  <r>
    <x v="9"/>
    <n v="1939"/>
    <x v="1"/>
    <x v="1"/>
    <x v="0"/>
    <x v="4"/>
    <n v="34.700000000000003"/>
  </r>
  <r>
    <x v="9"/>
    <n v="1939"/>
    <x v="1"/>
    <x v="1"/>
    <x v="0"/>
    <x v="4"/>
    <n v="7.05"/>
  </r>
  <r>
    <x v="9"/>
    <n v="1939"/>
    <x v="1"/>
    <x v="1"/>
    <x v="0"/>
    <x v="4"/>
    <n v="31.32"/>
  </r>
  <r>
    <x v="10"/>
    <n v="1939"/>
    <x v="1"/>
    <x v="1"/>
    <x v="0"/>
    <x v="4"/>
    <n v="41.23"/>
  </r>
  <r>
    <x v="10"/>
    <n v="1939"/>
    <x v="1"/>
    <x v="1"/>
    <x v="0"/>
    <x v="4"/>
    <n v="24.73"/>
  </r>
  <r>
    <x v="10"/>
    <n v="1939"/>
    <x v="1"/>
    <x v="1"/>
    <x v="0"/>
    <x v="4"/>
    <n v="21.01"/>
  </r>
  <r>
    <x v="10"/>
    <n v="1939"/>
    <x v="1"/>
    <x v="1"/>
    <x v="0"/>
    <x v="4"/>
    <n v="24.73"/>
  </r>
  <r>
    <x v="10"/>
    <n v="1939"/>
    <x v="1"/>
    <x v="1"/>
    <x v="0"/>
    <x v="4"/>
    <n v="24.92"/>
  </r>
  <r>
    <x v="10"/>
    <n v="1939"/>
    <x v="1"/>
    <x v="1"/>
    <x v="0"/>
    <x v="4"/>
    <n v="7.03"/>
  </r>
  <r>
    <x v="10"/>
    <n v="1939"/>
    <x v="1"/>
    <x v="1"/>
    <x v="0"/>
    <x v="4"/>
    <n v="24.73"/>
  </r>
  <r>
    <x v="10"/>
    <n v="1939"/>
    <x v="1"/>
    <x v="1"/>
    <x v="0"/>
    <x v="4"/>
    <n v="24.63"/>
  </r>
  <r>
    <x v="10"/>
    <n v="1939"/>
    <x v="1"/>
    <x v="1"/>
    <x v="0"/>
    <x v="4"/>
    <n v="13.55"/>
  </r>
  <r>
    <x v="10"/>
    <n v="1939"/>
    <x v="1"/>
    <x v="1"/>
    <x v="0"/>
    <x v="4"/>
    <n v="23.34"/>
  </r>
  <r>
    <x v="10"/>
    <n v="1939"/>
    <x v="1"/>
    <x v="1"/>
    <x v="0"/>
    <x v="4"/>
    <n v="24.64"/>
  </r>
  <r>
    <x v="11"/>
    <n v="1939"/>
    <x v="0"/>
    <x v="1"/>
    <x v="0"/>
    <x v="4"/>
    <n v="2.71"/>
  </r>
  <r>
    <x v="11"/>
    <n v="1939"/>
    <x v="1"/>
    <x v="1"/>
    <x v="0"/>
    <x v="4"/>
    <n v="116.87"/>
  </r>
  <r>
    <x v="11"/>
    <n v="1939"/>
    <x v="1"/>
    <x v="1"/>
    <x v="0"/>
    <x v="4"/>
    <n v="83.68"/>
  </r>
  <r>
    <x v="11"/>
    <n v="1939"/>
    <x v="1"/>
    <x v="1"/>
    <x v="0"/>
    <x v="4"/>
    <n v="34.799999999999997"/>
  </r>
  <r>
    <x v="11"/>
    <n v="1939"/>
    <x v="1"/>
    <x v="1"/>
    <x v="0"/>
    <x v="4"/>
    <n v="48.33"/>
  </r>
  <r>
    <x v="11"/>
    <n v="1939"/>
    <x v="1"/>
    <x v="1"/>
    <x v="0"/>
    <x v="4"/>
    <n v="50.89"/>
  </r>
  <r>
    <x v="11"/>
    <n v="1939"/>
    <x v="1"/>
    <x v="1"/>
    <x v="0"/>
    <x v="4"/>
    <n v="187.3"/>
  </r>
  <r>
    <x v="11"/>
    <n v="1939"/>
    <x v="1"/>
    <x v="1"/>
    <x v="0"/>
    <x v="4"/>
    <n v="201.46"/>
  </r>
  <r>
    <x v="11"/>
    <n v="1939"/>
    <x v="1"/>
    <x v="1"/>
    <x v="0"/>
    <x v="4"/>
    <n v="195.23"/>
  </r>
  <r>
    <x v="11"/>
    <n v="1939"/>
    <x v="1"/>
    <x v="1"/>
    <x v="0"/>
    <x v="4"/>
    <n v="199.67"/>
  </r>
  <r>
    <x v="11"/>
    <n v="1939"/>
    <x v="1"/>
    <x v="1"/>
    <x v="0"/>
    <x v="4"/>
    <n v="69.599999999999994"/>
  </r>
  <r>
    <x v="11"/>
    <n v="1939"/>
    <x v="1"/>
    <x v="1"/>
    <x v="0"/>
    <x v="4"/>
    <n v="34.72"/>
  </r>
  <r>
    <x v="11"/>
    <n v="1939"/>
    <x v="1"/>
    <x v="1"/>
    <x v="0"/>
    <x v="4"/>
    <n v="207.54"/>
  </r>
  <r>
    <x v="11"/>
    <n v="1939"/>
    <x v="1"/>
    <x v="1"/>
    <x v="0"/>
    <x v="4"/>
    <n v="299.17"/>
  </r>
  <r>
    <x v="11"/>
    <n v="1939"/>
    <x v="1"/>
    <x v="1"/>
    <x v="0"/>
    <x v="4"/>
    <n v="103.71"/>
  </r>
  <r>
    <x v="11"/>
    <n v="1939"/>
    <x v="1"/>
    <x v="1"/>
    <x v="0"/>
    <x v="4"/>
    <n v="27.84"/>
  </r>
  <r>
    <x v="11"/>
    <n v="1939"/>
    <x v="1"/>
    <x v="1"/>
    <x v="0"/>
    <x v="4"/>
    <n v="198.66"/>
  </r>
  <r>
    <x v="0"/>
    <n v="1939"/>
    <x v="0"/>
    <x v="1"/>
    <x v="1"/>
    <x v="4"/>
    <n v="887.87"/>
  </r>
  <r>
    <x v="0"/>
    <n v="1939"/>
    <x v="1"/>
    <x v="1"/>
    <x v="1"/>
    <x v="4"/>
    <n v="1613.57"/>
  </r>
  <r>
    <x v="1"/>
    <n v="1939"/>
    <x v="0"/>
    <x v="1"/>
    <x v="1"/>
    <x v="4"/>
    <n v="383.46999999999991"/>
  </r>
  <r>
    <x v="1"/>
    <n v="1939"/>
    <x v="1"/>
    <x v="1"/>
    <x v="1"/>
    <x v="4"/>
    <n v="1372.94"/>
  </r>
  <r>
    <x v="2"/>
    <n v="1939"/>
    <x v="0"/>
    <x v="1"/>
    <x v="1"/>
    <x v="4"/>
    <n v="-129.71"/>
  </r>
  <r>
    <x v="2"/>
    <n v="1939"/>
    <x v="1"/>
    <x v="1"/>
    <x v="1"/>
    <x v="4"/>
    <n v="669.74"/>
  </r>
  <r>
    <x v="3"/>
    <n v="1939"/>
    <x v="0"/>
    <x v="1"/>
    <x v="1"/>
    <x v="4"/>
    <n v="697.58999999999992"/>
  </r>
  <r>
    <x v="3"/>
    <n v="1939"/>
    <x v="1"/>
    <x v="1"/>
    <x v="1"/>
    <x v="4"/>
    <n v="18252.240000000002"/>
  </r>
  <r>
    <x v="4"/>
    <n v="1939"/>
    <x v="0"/>
    <x v="1"/>
    <x v="1"/>
    <x v="4"/>
    <n v="69.19"/>
  </r>
  <r>
    <x v="4"/>
    <n v="1939"/>
    <x v="1"/>
    <x v="1"/>
    <x v="1"/>
    <x v="4"/>
    <n v="185.46"/>
  </r>
  <r>
    <x v="5"/>
    <n v="1939"/>
    <x v="0"/>
    <x v="1"/>
    <x v="1"/>
    <x v="4"/>
    <n v="362.55"/>
  </r>
  <r>
    <x v="5"/>
    <n v="1939"/>
    <x v="1"/>
    <x v="1"/>
    <x v="1"/>
    <x v="4"/>
    <n v="865.40999999999985"/>
  </r>
  <r>
    <x v="6"/>
    <n v="1939"/>
    <x v="1"/>
    <x v="1"/>
    <x v="1"/>
    <x v="4"/>
    <n v="93.820000000000007"/>
  </r>
  <r>
    <x v="7"/>
    <n v="1939"/>
    <x v="0"/>
    <x v="1"/>
    <x v="1"/>
    <x v="4"/>
    <n v="0.19"/>
  </r>
  <r>
    <x v="7"/>
    <n v="1939"/>
    <x v="1"/>
    <x v="1"/>
    <x v="1"/>
    <x v="4"/>
    <n v="1175.3800000000001"/>
  </r>
  <r>
    <x v="8"/>
    <n v="1939"/>
    <x v="0"/>
    <x v="1"/>
    <x v="1"/>
    <x v="4"/>
    <n v="335.15999999999997"/>
  </r>
  <r>
    <x v="8"/>
    <n v="1939"/>
    <x v="1"/>
    <x v="1"/>
    <x v="1"/>
    <x v="4"/>
    <n v="1428.86"/>
  </r>
  <r>
    <x v="11"/>
    <n v="1939"/>
    <x v="1"/>
    <x v="1"/>
    <x v="1"/>
    <x v="4"/>
    <n v="895.74"/>
  </r>
  <r>
    <x v="0"/>
    <n v="1940"/>
    <x v="0"/>
    <x v="2"/>
    <x v="0"/>
    <x v="4"/>
    <n v="1899.82"/>
  </r>
  <r>
    <x v="0"/>
    <n v="1940"/>
    <x v="0"/>
    <x v="2"/>
    <x v="0"/>
    <x v="4"/>
    <n v="1829.14"/>
  </r>
  <r>
    <x v="0"/>
    <n v="1940"/>
    <x v="0"/>
    <x v="2"/>
    <x v="0"/>
    <x v="4"/>
    <n v="1829.14"/>
  </r>
  <r>
    <x v="0"/>
    <n v="1940"/>
    <x v="0"/>
    <x v="2"/>
    <x v="0"/>
    <x v="4"/>
    <n v="949.91"/>
  </r>
  <r>
    <x v="0"/>
    <n v="1940"/>
    <x v="0"/>
    <x v="2"/>
    <x v="0"/>
    <x v="4"/>
    <n v="1829.14"/>
  </r>
  <r>
    <x v="0"/>
    <n v="1940"/>
    <x v="0"/>
    <x v="2"/>
    <x v="0"/>
    <x v="4"/>
    <n v="3658.28"/>
  </r>
  <r>
    <x v="0"/>
    <n v="1940"/>
    <x v="0"/>
    <x v="2"/>
    <x v="0"/>
    <x v="4"/>
    <n v="2849.73"/>
  </r>
  <r>
    <x v="0"/>
    <n v="1940"/>
    <x v="0"/>
    <x v="2"/>
    <x v="0"/>
    <x v="4"/>
    <n v="1899.82"/>
  </r>
  <r>
    <x v="0"/>
    <n v="1940"/>
    <x v="0"/>
    <x v="2"/>
    <x v="0"/>
    <x v="4"/>
    <n v="1899.82"/>
  </r>
  <r>
    <x v="0"/>
    <n v="1940"/>
    <x v="0"/>
    <x v="2"/>
    <x v="0"/>
    <x v="4"/>
    <n v="1899.82"/>
  </r>
  <r>
    <x v="0"/>
    <n v="1940"/>
    <x v="0"/>
    <x v="2"/>
    <x v="0"/>
    <x v="4"/>
    <n v="1829.14"/>
  </r>
  <r>
    <x v="0"/>
    <n v="1940"/>
    <x v="1"/>
    <x v="2"/>
    <x v="0"/>
    <x v="4"/>
    <n v="31.25"/>
  </r>
  <r>
    <x v="0"/>
    <n v="1940"/>
    <x v="1"/>
    <x v="2"/>
    <x v="0"/>
    <x v="4"/>
    <n v="12506.24"/>
  </r>
  <r>
    <x v="0"/>
    <n v="1940"/>
    <x v="1"/>
    <x v="2"/>
    <x v="0"/>
    <x v="4"/>
    <n v="46.85"/>
  </r>
  <r>
    <x v="0"/>
    <n v="1940"/>
    <x v="1"/>
    <x v="2"/>
    <x v="0"/>
    <x v="4"/>
    <n v="4849.26"/>
  </r>
  <r>
    <x v="0"/>
    <n v="1940"/>
    <x v="1"/>
    <x v="2"/>
    <x v="0"/>
    <x v="4"/>
    <n v="-688.03"/>
  </r>
  <r>
    <x v="0"/>
    <n v="1940"/>
    <x v="1"/>
    <x v="2"/>
    <x v="0"/>
    <x v="4"/>
    <n v="30.41"/>
  </r>
  <r>
    <x v="0"/>
    <n v="1940"/>
    <x v="1"/>
    <x v="2"/>
    <x v="0"/>
    <x v="4"/>
    <n v="4767.93"/>
  </r>
  <r>
    <x v="0"/>
    <n v="1940"/>
    <x v="1"/>
    <x v="2"/>
    <x v="0"/>
    <x v="4"/>
    <n v="457.26"/>
  </r>
  <r>
    <x v="0"/>
    <n v="1940"/>
    <x v="1"/>
    <x v="2"/>
    <x v="0"/>
    <x v="4"/>
    <n v="3845.33"/>
  </r>
  <r>
    <x v="0"/>
    <n v="1940"/>
    <x v="1"/>
    <x v="2"/>
    <x v="0"/>
    <x v="4"/>
    <n v="31.24"/>
  </r>
  <r>
    <x v="0"/>
    <n v="1940"/>
    <x v="1"/>
    <x v="2"/>
    <x v="0"/>
    <x v="4"/>
    <n v="440.86"/>
  </r>
  <r>
    <x v="0"/>
    <n v="1940"/>
    <x v="1"/>
    <x v="2"/>
    <x v="0"/>
    <x v="4"/>
    <n v="8348.9500000000007"/>
  </r>
  <r>
    <x v="0"/>
    <n v="1940"/>
    <x v="1"/>
    <x v="2"/>
    <x v="0"/>
    <x v="4"/>
    <n v="31.25"/>
  </r>
  <r>
    <x v="0"/>
    <n v="1940"/>
    <x v="1"/>
    <x v="2"/>
    <x v="0"/>
    <x v="4"/>
    <n v="15.62"/>
  </r>
  <r>
    <x v="0"/>
    <n v="1940"/>
    <x v="1"/>
    <x v="2"/>
    <x v="0"/>
    <x v="4"/>
    <n v="125"/>
  </r>
  <r>
    <x v="0"/>
    <n v="1940"/>
    <x v="1"/>
    <x v="2"/>
    <x v="0"/>
    <x v="4"/>
    <n v="5240.46"/>
  </r>
  <r>
    <x v="0"/>
    <n v="1940"/>
    <x v="1"/>
    <x v="2"/>
    <x v="0"/>
    <x v="4"/>
    <n v="8126.19"/>
  </r>
  <r>
    <x v="0"/>
    <n v="1940"/>
    <x v="1"/>
    <x v="2"/>
    <x v="0"/>
    <x v="4"/>
    <n v="4849.2299999999996"/>
  </r>
  <r>
    <x v="0"/>
    <n v="1940"/>
    <x v="1"/>
    <x v="2"/>
    <x v="0"/>
    <x v="4"/>
    <n v="31.23"/>
  </r>
  <r>
    <x v="0"/>
    <n v="1940"/>
    <x v="1"/>
    <x v="2"/>
    <x v="0"/>
    <x v="4"/>
    <n v="5308.71"/>
  </r>
  <r>
    <x v="0"/>
    <n v="1940"/>
    <x v="1"/>
    <x v="2"/>
    <x v="0"/>
    <x v="4"/>
    <n v="4767.9399999999996"/>
  </r>
  <r>
    <x v="0"/>
    <n v="1940"/>
    <x v="1"/>
    <x v="2"/>
    <x v="0"/>
    <x v="4"/>
    <n v="0.01"/>
  </r>
  <r>
    <x v="1"/>
    <n v="1940"/>
    <x v="0"/>
    <x v="2"/>
    <x v="0"/>
    <x v="4"/>
    <n v="574.36"/>
  </r>
  <r>
    <x v="1"/>
    <n v="1940"/>
    <x v="0"/>
    <x v="2"/>
    <x v="0"/>
    <x v="4"/>
    <n v="28.14"/>
  </r>
  <r>
    <x v="1"/>
    <n v="1940"/>
    <x v="0"/>
    <x v="2"/>
    <x v="0"/>
    <x v="4"/>
    <n v="3617.86"/>
  </r>
  <r>
    <x v="1"/>
    <n v="1940"/>
    <x v="0"/>
    <x v="2"/>
    <x v="0"/>
    <x v="4"/>
    <n v="642.98"/>
  </r>
  <r>
    <x v="1"/>
    <n v="1940"/>
    <x v="0"/>
    <x v="2"/>
    <x v="0"/>
    <x v="4"/>
    <n v="951.53"/>
  </r>
  <r>
    <x v="1"/>
    <n v="1940"/>
    <x v="0"/>
    <x v="2"/>
    <x v="0"/>
    <x v="4"/>
    <n v="904.93"/>
  </r>
  <r>
    <x v="1"/>
    <n v="1940"/>
    <x v="0"/>
    <x v="2"/>
    <x v="0"/>
    <x v="4"/>
    <n v="1765.73"/>
  </r>
  <r>
    <x v="1"/>
    <n v="1940"/>
    <x v="0"/>
    <x v="2"/>
    <x v="0"/>
    <x v="4"/>
    <n v="28.14"/>
  </r>
  <r>
    <x v="1"/>
    <n v="1940"/>
    <x v="0"/>
    <x v="2"/>
    <x v="0"/>
    <x v="4"/>
    <n v="951.49"/>
  </r>
  <r>
    <x v="1"/>
    <n v="1940"/>
    <x v="0"/>
    <x v="2"/>
    <x v="0"/>
    <x v="4"/>
    <n v="18.77"/>
  </r>
  <r>
    <x v="1"/>
    <n v="1940"/>
    <x v="0"/>
    <x v="2"/>
    <x v="0"/>
    <x v="4"/>
    <n v="18.71"/>
  </r>
  <r>
    <x v="1"/>
    <n v="1940"/>
    <x v="0"/>
    <x v="2"/>
    <x v="0"/>
    <x v="4"/>
    <n v="14.07"/>
  </r>
  <r>
    <x v="1"/>
    <n v="1940"/>
    <x v="0"/>
    <x v="2"/>
    <x v="0"/>
    <x v="4"/>
    <n v="14.06"/>
  </r>
  <r>
    <x v="1"/>
    <n v="1940"/>
    <x v="0"/>
    <x v="2"/>
    <x v="0"/>
    <x v="4"/>
    <n v="14.07"/>
  </r>
  <r>
    <x v="1"/>
    <n v="1940"/>
    <x v="0"/>
    <x v="2"/>
    <x v="0"/>
    <x v="4"/>
    <n v="999.46"/>
  </r>
  <r>
    <x v="1"/>
    <n v="1940"/>
    <x v="0"/>
    <x v="2"/>
    <x v="0"/>
    <x v="4"/>
    <n v="1077.83"/>
  </r>
  <r>
    <x v="1"/>
    <n v="1940"/>
    <x v="0"/>
    <x v="2"/>
    <x v="0"/>
    <x v="4"/>
    <n v="0.01"/>
  </r>
  <r>
    <x v="1"/>
    <n v="1940"/>
    <x v="0"/>
    <x v="2"/>
    <x v="0"/>
    <x v="4"/>
    <n v="1431.23"/>
  </r>
  <r>
    <x v="1"/>
    <n v="1940"/>
    <x v="0"/>
    <x v="2"/>
    <x v="0"/>
    <x v="4"/>
    <n v="1349.13"/>
  </r>
  <r>
    <x v="1"/>
    <n v="1940"/>
    <x v="0"/>
    <x v="2"/>
    <x v="0"/>
    <x v="4"/>
    <n v="28.13"/>
  </r>
  <r>
    <x v="1"/>
    <n v="1940"/>
    <x v="1"/>
    <x v="2"/>
    <x v="0"/>
    <x v="4"/>
    <n v="2468.1"/>
  </r>
  <r>
    <x v="1"/>
    <n v="1940"/>
    <x v="1"/>
    <x v="2"/>
    <x v="0"/>
    <x v="4"/>
    <n v="700.48"/>
  </r>
  <r>
    <x v="1"/>
    <n v="1940"/>
    <x v="1"/>
    <x v="2"/>
    <x v="0"/>
    <x v="4"/>
    <n v="736.6"/>
  </r>
  <r>
    <x v="1"/>
    <n v="1940"/>
    <x v="1"/>
    <x v="2"/>
    <x v="0"/>
    <x v="4"/>
    <n v="1400.96"/>
  </r>
  <r>
    <x v="1"/>
    <n v="1940"/>
    <x v="1"/>
    <x v="2"/>
    <x v="0"/>
    <x v="4"/>
    <n v="3510.33"/>
  </r>
  <r>
    <x v="1"/>
    <n v="1940"/>
    <x v="1"/>
    <x v="2"/>
    <x v="0"/>
    <x v="4"/>
    <n v="1483.8"/>
  </r>
  <r>
    <x v="1"/>
    <n v="1940"/>
    <x v="1"/>
    <x v="2"/>
    <x v="0"/>
    <x v="4"/>
    <n v="12.02"/>
  </r>
  <r>
    <x v="1"/>
    <n v="1940"/>
    <x v="1"/>
    <x v="2"/>
    <x v="0"/>
    <x v="4"/>
    <n v="736.6"/>
  </r>
  <r>
    <x v="1"/>
    <n v="1940"/>
    <x v="1"/>
    <x v="2"/>
    <x v="0"/>
    <x v="4"/>
    <n v="700.48"/>
  </r>
  <r>
    <x v="1"/>
    <n v="1940"/>
    <x v="1"/>
    <x v="2"/>
    <x v="0"/>
    <x v="4"/>
    <n v="2247.69"/>
  </r>
  <r>
    <x v="1"/>
    <n v="1940"/>
    <x v="1"/>
    <x v="2"/>
    <x v="0"/>
    <x v="4"/>
    <n v="24.05"/>
  </r>
  <r>
    <x v="1"/>
    <n v="1940"/>
    <x v="1"/>
    <x v="2"/>
    <x v="0"/>
    <x v="4"/>
    <n v="700.48"/>
  </r>
  <r>
    <x v="1"/>
    <n v="1940"/>
    <x v="1"/>
    <x v="2"/>
    <x v="0"/>
    <x v="4"/>
    <n v="53.29"/>
  </r>
  <r>
    <x v="1"/>
    <n v="1940"/>
    <x v="1"/>
    <x v="2"/>
    <x v="0"/>
    <x v="4"/>
    <n v="2566.0300000000002"/>
  </r>
  <r>
    <x v="1"/>
    <n v="1940"/>
    <x v="1"/>
    <x v="2"/>
    <x v="0"/>
    <x v="4"/>
    <n v="-5336.89"/>
  </r>
  <r>
    <x v="1"/>
    <n v="1940"/>
    <x v="1"/>
    <x v="2"/>
    <x v="0"/>
    <x v="4"/>
    <n v="26.57"/>
  </r>
  <r>
    <x v="1"/>
    <n v="1940"/>
    <x v="1"/>
    <x v="2"/>
    <x v="0"/>
    <x v="4"/>
    <n v="3220.59"/>
  </r>
  <r>
    <x v="1"/>
    <n v="1940"/>
    <x v="1"/>
    <x v="2"/>
    <x v="0"/>
    <x v="4"/>
    <n v="736.6"/>
  </r>
  <r>
    <x v="1"/>
    <n v="1940"/>
    <x v="1"/>
    <x v="2"/>
    <x v="0"/>
    <x v="4"/>
    <n v="24.05"/>
  </r>
  <r>
    <x v="1"/>
    <n v="1940"/>
    <x v="1"/>
    <x v="2"/>
    <x v="0"/>
    <x v="4"/>
    <n v="39.85"/>
  </r>
  <r>
    <x v="1"/>
    <n v="1940"/>
    <x v="1"/>
    <x v="2"/>
    <x v="0"/>
    <x v="4"/>
    <n v="12.03"/>
  </r>
  <r>
    <x v="1"/>
    <n v="1940"/>
    <x v="1"/>
    <x v="2"/>
    <x v="0"/>
    <x v="4"/>
    <n v="140.62"/>
  </r>
  <r>
    <x v="1"/>
    <n v="1940"/>
    <x v="1"/>
    <x v="2"/>
    <x v="0"/>
    <x v="4"/>
    <n v="700.48"/>
  </r>
  <r>
    <x v="1"/>
    <n v="1940"/>
    <x v="1"/>
    <x v="2"/>
    <x v="0"/>
    <x v="4"/>
    <n v="12.02"/>
  </r>
  <r>
    <x v="1"/>
    <n v="1940"/>
    <x v="1"/>
    <x v="2"/>
    <x v="0"/>
    <x v="4"/>
    <n v="1774.46"/>
  </r>
  <r>
    <x v="1"/>
    <n v="1940"/>
    <x v="1"/>
    <x v="2"/>
    <x v="0"/>
    <x v="4"/>
    <n v="3632.8"/>
  </r>
  <r>
    <x v="1"/>
    <n v="1940"/>
    <x v="1"/>
    <x v="2"/>
    <x v="0"/>
    <x v="4"/>
    <n v="207.83"/>
  </r>
  <r>
    <x v="1"/>
    <n v="1940"/>
    <x v="1"/>
    <x v="2"/>
    <x v="0"/>
    <x v="4"/>
    <n v="3561.19"/>
  </r>
  <r>
    <x v="1"/>
    <n v="1940"/>
    <x v="1"/>
    <x v="2"/>
    <x v="0"/>
    <x v="4"/>
    <n v="3263.11"/>
  </r>
  <r>
    <x v="1"/>
    <n v="1940"/>
    <x v="1"/>
    <x v="2"/>
    <x v="0"/>
    <x v="4"/>
    <n v="1734.99"/>
  </r>
  <r>
    <x v="2"/>
    <n v="1940"/>
    <x v="1"/>
    <x v="2"/>
    <x v="0"/>
    <x v="4"/>
    <n v="1894.13"/>
  </r>
  <r>
    <x v="2"/>
    <n v="1940"/>
    <x v="1"/>
    <x v="2"/>
    <x v="0"/>
    <x v="4"/>
    <n v="2.14"/>
  </r>
  <r>
    <x v="2"/>
    <n v="1940"/>
    <x v="1"/>
    <x v="2"/>
    <x v="0"/>
    <x v="4"/>
    <n v="1072.3"/>
  </r>
  <r>
    <x v="2"/>
    <n v="1940"/>
    <x v="1"/>
    <x v="2"/>
    <x v="0"/>
    <x v="4"/>
    <n v="7780.8"/>
  </r>
  <r>
    <x v="2"/>
    <n v="1940"/>
    <x v="1"/>
    <x v="2"/>
    <x v="0"/>
    <x v="4"/>
    <n v="37.04"/>
  </r>
  <r>
    <x v="2"/>
    <n v="1940"/>
    <x v="1"/>
    <x v="2"/>
    <x v="0"/>
    <x v="4"/>
    <n v="-199.53"/>
  </r>
  <r>
    <x v="2"/>
    <n v="1940"/>
    <x v="1"/>
    <x v="2"/>
    <x v="0"/>
    <x v="4"/>
    <n v="3001.09"/>
  </r>
  <r>
    <x v="2"/>
    <n v="1940"/>
    <x v="1"/>
    <x v="2"/>
    <x v="0"/>
    <x v="4"/>
    <n v="37.89"/>
  </r>
  <r>
    <x v="2"/>
    <n v="1940"/>
    <x v="1"/>
    <x v="2"/>
    <x v="0"/>
    <x v="4"/>
    <n v="7496.26"/>
  </r>
  <r>
    <x v="2"/>
    <n v="1940"/>
    <x v="1"/>
    <x v="2"/>
    <x v="0"/>
    <x v="4"/>
    <n v="37.04"/>
  </r>
  <r>
    <x v="2"/>
    <n v="1940"/>
    <x v="1"/>
    <x v="2"/>
    <x v="0"/>
    <x v="4"/>
    <n v="111.12"/>
  </r>
  <r>
    <x v="2"/>
    <n v="1940"/>
    <x v="1"/>
    <x v="2"/>
    <x v="0"/>
    <x v="4"/>
    <n v="-11590.24"/>
  </r>
  <r>
    <x v="2"/>
    <n v="1940"/>
    <x v="1"/>
    <x v="2"/>
    <x v="0"/>
    <x v="4"/>
    <n v="6148.99"/>
  </r>
  <r>
    <x v="2"/>
    <n v="1940"/>
    <x v="1"/>
    <x v="2"/>
    <x v="0"/>
    <x v="4"/>
    <n v="37.9"/>
  </r>
  <r>
    <x v="2"/>
    <n v="1940"/>
    <x v="1"/>
    <x v="2"/>
    <x v="0"/>
    <x v="4"/>
    <n v="-1690.53"/>
  </r>
  <r>
    <x v="2"/>
    <n v="1940"/>
    <x v="1"/>
    <x v="2"/>
    <x v="0"/>
    <x v="4"/>
    <n v="2125.25"/>
  </r>
  <r>
    <x v="2"/>
    <n v="1940"/>
    <x v="1"/>
    <x v="2"/>
    <x v="0"/>
    <x v="4"/>
    <n v="-1894.12"/>
  </r>
  <r>
    <x v="3"/>
    <n v="1940"/>
    <x v="0"/>
    <x v="2"/>
    <x v="0"/>
    <x v="4"/>
    <n v="224.26"/>
  </r>
  <r>
    <x v="3"/>
    <n v="1940"/>
    <x v="1"/>
    <x v="2"/>
    <x v="0"/>
    <x v="4"/>
    <n v="62.5"/>
  </r>
  <r>
    <x v="3"/>
    <n v="1940"/>
    <x v="1"/>
    <x v="2"/>
    <x v="0"/>
    <x v="4"/>
    <n v="3754.8"/>
  </r>
  <r>
    <x v="3"/>
    <n v="1940"/>
    <x v="1"/>
    <x v="2"/>
    <x v="0"/>
    <x v="4"/>
    <n v="2832.83"/>
  </r>
  <r>
    <x v="3"/>
    <n v="1940"/>
    <x v="1"/>
    <x v="2"/>
    <x v="0"/>
    <x v="4"/>
    <n v="5665.66"/>
  </r>
  <r>
    <x v="3"/>
    <n v="1940"/>
    <x v="1"/>
    <x v="2"/>
    <x v="0"/>
    <x v="4"/>
    <n v="8498.49"/>
  </r>
  <r>
    <x v="3"/>
    <n v="1940"/>
    <x v="1"/>
    <x v="2"/>
    <x v="0"/>
    <x v="4"/>
    <n v="5499.2"/>
  </r>
  <r>
    <x v="3"/>
    <n v="1940"/>
    <x v="1"/>
    <x v="2"/>
    <x v="0"/>
    <x v="4"/>
    <n v="3754.94"/>
  </r>
  <r>
    <x v="3"/>
    <n v="1940"/>
    <x v="1"/>
    <x v="2"/>
    <x v="0"/>
    <x v="4"/>
    <n v="3754.94"/>
  </r>
  <r>
    <x v="3"/>
    <n v="1940"/>
    <x v="1"/>
    <x v="2"/>
    <x v="0"/>
    <x v="4"/>
    <n v="1772.92"/>
  </r>
  <r>
    <x v="3"/>
    <n v="1940"/>
    <x v="1"/>
    <x v="2"/>
    <x v="0"/>
    <x v="4"/>
    <n v="1772.92"/>
  </r>
  <r>
    <x v="3"/>
    <n v="1940"/>
    <x v="1"/>
    <x v="2"/>
    <x v="0"/>
    <x v="4"/>
    <n v="3754.94"/>
  </r>
  <r>
    <x v="3"/>
    <n v="1940"/>
    <x v="1"/>
    <x v="2"/>
    <x v="0"/>
    <x v="4"/>
    <n v="1772.92"/>
  </r>
  <r>
    <x v="3"/>
    <n v="1940"/>
    <x v="1"/>
    <x v="2"/>
    <x v="0"/>
    <x v="4"/>
    <n v="1877.4"/>
  </r>
  <r>
    <x v="3"/>
    <n v="1940"/>
    <x v="1"/>
    <x v="2"/>
    <x v="0"/>
    <x v="4"/>
    <n v="3688.3"/>
  </r>
  <r>
    <x v="3"/>
    <n v="1940"/>
    <x v="1"/>
    <x v="2"/>
    <x v="0"/>
    <x v="4"/>
    <n v="886.46"/>
  </r>
  <r>
    <x v="3"/>
    <n v="1940"/>
    <x v="1"/>
    <x v="2"/>
    <x v="0"/>
    <x v="4"/>
    <n v="1772.92"/>
  </r>
  <r>
    <x v="3"/>
    <n v="1940"/>
    <x v="1"/>
    <x v="2"/>
    <x v="0"/>
    <x v="4"/>
    <n v="1877.4"/>
  </r>
  <r>
    <x v="3"/>
    <n v="1940"/>
    <x v="1"/>
    <x v="2"/>
    <x v="0"/>
    <x v="4"/>
    <n v="125"/>
  </r>
  <r>
    <x v="3"/>
    <n v="1940"/>
    <x v="1"/>
    <x v="2"/>
    <x v="0"/>
    <x v="4"/>
    <n v="125"/>
  </r>
  <r>
    <x v="3"/>
    <n v="1940"/>
    <x v="1"/>
    <x v="2"/>
    <x v="0"/>
    <x v="4"/>
    <n v="125"/>
  </r>
  <r>
    <x v="4"/>
    <n v="1940"/>
    <x v="1"/>
    <x v="2"/>
    <x v="0"/>
    <x v="4"/>
    <n v="16.61"/>
  </r>
  <r>
    <x v="4"/>
    <n v="1940"/>
    <x v="1"/>
    <x v="2"/>
    <x v="0"/>
    <x v="4"/>
    <n v="2329.46"/>
  </r>
  <r>
    <x v="4"/>
    <n v="1940"/>
    <x v="1"/>
    <x v="2"/>
    <x v="0"/>
    <x v="4"/>
    <n v="123.86"/>
  </r>
  <r>
    <x v="4"/>
    <n v="1940"/>
    <x v="1"/>
    <x v="2"/>
    <x v="0"/>
    <x v="4"/>
    <n v="1292.8699999999999"/>
  </r>
  <r>
    <x v="4"/>
    <n v="1940"/>
    <x v="1"/>
    <x v="2"/>
    <x v="0"/>
    <x v="4"/>
    <n v="184.7"/>
  </r>
  <r>
    <x v="4"/>
    <n v="1940"/>
    <x v="1"/>
    <x v="2"/>
    <x v="0"/>
    <x v="4"/>
    <n v="1265.5999999999999"/>
  </r>
  <r>
    <x v="4"/>
    <n v="1940"/>
    <x v="1"/>
    <x v="2"/>
    <x v="0"/>
    <x v="4"/>
    <n v="119.66"/>
  </r>
  <r>
    <x v="4"/>
    <n v="1940"/>
    <x v="1"/>
    <x v="2"/>
    <x v="0"/>
    <x v="4"/>
    <n v="408.9"/>
  </r>
  <r>
    <x v="4"/>
    <n v="1940"/>
    <x v="1"/>
    <x v="2"/>
    <x v="0"/>
    <x v="4"/>
    <n v="3820.86"/>
  </r>
  <r>
    <x v="4"/>
    <n v="1940"/>
    <x v="1"/>
    <x v="2"/>
    <x v="0"/>
    <x v="4"/>
    <n v="965.79"/>
  </r>
  <r>
    <x v="5"/>
    <n v="1940"/>
    <x v="1"/>
    <x v="2"/>
    <x v="0"/>
    <x v="4"/>
    <n v="375.39"/>
  </r>
  <r>
    <x v="5"/>
    <n v="1940"/>
    <x v="1"/>
    <x v="2"/>
    <x v="0"/>
    <x v="4"/>
    <n v="1270.46"/>
  </r>
  <r>
    <x v="5"/>
    <n v="1940"/>
    <x v="1"/>
    <x v="2"/>
    <x v="0"/>
    <x v="4"/>
    <n v="1.9"/>
  </r>
  <r>
    <x v="5"/>
    <n v="1940"/>
    <x v="1"/>
    <x v="2"/>
    <x v="0"/>
    <x v="4"/>
    <n v="2666.61"/>
  </r>
  <r>
    <x v="5"/>
    <n v="1940"/>
    <x v="1"/>
    <x v="2"/>
    <x v="0"/>
    <x v="4"/>
    <n v="2964.4"/>
  </r>
  <r>
    <x v="5"/>
    <n v="1940"/>
    <x v="1"/>
    <x v="2"/>
    <x v="0"/>
    <x v="4"/>
    <n v="6.49"/>
  </r>
  <r>
    <x v="5"/>
    <n v="1940"/>
    <x v="1"/>
    <x v="2"/>
    <x v="0"/>
    <x v="4"/>
    <n v="59.2"/>
  </r>
  <r>
    <x v="5"/>
    <n v="1940"/>
    <x v="1"/>
    <x v="2"/>
    <x v="0"/>
    <x v="4"/>
    <n v="3719.72"/>
  </r>
  <r>
    <x v="5"/>
    <n v="1940"/>
    <x v="1"/>
    <x v="2"/>
    <x v="0"/>
    <x v="4"/>
    <n v="2606.75"/>
  </r>
  <r>
    <x v="5"/>
    <n v="1940"/>
    <x v="1"/>
    <x v="2"/>
    <x v="0"/>
    <x v="4"/>
    <n v="5.04"/>
  </r>
  <r>
    <x v="5"/>
    <n v="1940"/>
    <x v="1"/>
    <x v="2"/>
    <x v="0"/>
    <x v="4"/>
    <n v="247.6"/>
  </r>
  <r>
    <x v="6"/>
    <n v="1940"/>
    <x v="1"/>
    <x v="2"/>
    <x v="0"/>
    <x v="4"/>
    <n v="2711.97"/>
  </r>
  <r>
    <x v="6"/>
    <n v="1940"/>
    <x v="1"/>
    <x v="2"/>
    <x v="0"/>
    <x v="4"/>
    <n v="2411.3200000000002"/>
  </r>
  <r>
    <x v="6"/>
    <n v="1940"/>
    <x v="1"/>
    <x v="2"/>
    <x v="0"/>
    <x v="4"/>
    <n v="365.83"/>
  </r>
  <r>
    <x v="6"/>
    <n v="1940"/>
    <x v="1"/>
    <x v="2"/>
    <x v="0"/>
    <x v="4"/>
    <n v="40.380000000000003"/>
  </r>
  <r>
    <x v="6"/>
    <n v="1940"/>
    <x v="1"/>
    <x v="2"/>
    <x v="0"/>
    <x v="4"/>
    <n v="829.74"/>
  </r>
  <r>
    <x v="6"/>
    <n v="1940"/>
    <x v="1"/>
    <x v="2"/>
    <x v="0"/>
    <x v="4"/>
    <n v="3882.5"/>
  </r>
  <r>
    <x v="6"/>
    <n v="1940"/>
    <x v="1"/>
    <x v="2"/>
    <x v="0"/>
    <x v="4"/>
    <n v="3508.42"/>
  </r>
  <r>
    <x v="6"/>
    <n v="1940"/>
    <x v="1"/>
    <x v="2"/>
    <x v="0"/>
    <x v="4"/>
    <n v="32.79"/>
  </r>
  <r>
    <x v="6"/>
    <n v="1940"/>
    <x v="1"/>
    <x v="2"/>
    <x v="0"/>
    <x v="4"/>
    <n v="2860.85"/>
  </r>
  <r>
    <x v="6"/>
    <n v="1940"/>
    <x v="1"/>
    <x v="2"/>
    <x v="0"/>
    <x v="4"/>
    <n v="15"/>
  </r>
  <r>
    <x v="6"/>
    <n v="1940"/>
    <x v="1"/>
    <x v="2"/>
    <x v="0"/>
    <x v="4"/>
    <n v="590.63"/>
  </r>
  <r>
    <x v="7"/>
    <n v="1940"/>
    <x v="0"/>
    <x v="2"/>
    <x v="0"/>
    <x v="4"/>
    <n v="10.02"/>
  </r>
  <r>
    <x v="7"/>
    <n v="1940"/>
    <x v="0"/>
    <x v="2"/>
    <x v="0"/>
    <x v="4"/>
    <n v="466.06"/>
  </r>
  <r>
    <x v="7"/>
    <n v="1940"/>
    <x v="0"/>
    <x v="2"/>
    <x v="0"/>
    <x v="4"/>
    <n v="310.69"/>
  </r>
  <r>
    <x v="7"/>
    <n v="1940"/>
    <x v="0"/>
    <x v="2"/>
    <x v="0"/>
    <x v="4"/>
    <n v="155.33000000000001"/>
  </r>
  <r>
    <x v="7"/>
    <n v="1940"/>
    <x v="0"/>
    <x v="2"/>
    <x v="0"/>
    <x v="4"/>
    <n v="310.73"/>
  </r>
  <r>
    <x v="7"/>
    <n v="1940"/>
    <x v="0"/>
    <x v="2"/>
    <x v="0"/>
    <x v="4"/>
    <n v="310.7"/>
  </r>
  <r>
    <x v="7"/>
    <n v="1940"/>
    <x v="0"/>
    <x v="2"/>
    <x v="0"/>
    <x v="4"/>
    <n v="310.72000000000003"/>
  </r>
  <r>
    <x v="7"/>
    <n v="1940"/>
    <x v="1"/>
    <x v="2"/>
    <x v="0"/>
    <x v="4"/>
    <n v="-0.79"/>
  </r>
  <r>
    <x v="7"/>
    <n v="1940"/>
    <x v="1"/>
    <x v="2"/>
    <x v="0"/>
    <x v="4"/>
    <n v="2.57"/>
  </r>
  <r>
    <x v="7"/>
    <n v="1940"/>
    <x v="1"/>
    <x v="2"/>
    <x v="0"/>
    <x v="4"/>
    <n v="18.59"/>
  </r>
  <r>
    <x v="7"/>
    <n v="1940"/>
    <x v="1"/>
    <x v="2"/>
    <x v="0"/>
    <x v="4"/>
    <n v="121.86"/>
  </r>
  <r>
    <x v="7"/>
    <n v="1940"/>
    <x v="1"/>
    <x v="2"/>
    <x v="0"/>
    <x v="4"/>
    <n v="175.02"/>
  </r>
  <r>
    <x v="7"/>
    <n v="1940"/>
    <x v="1"/>
    <x v="2"/>
    <x v="0"/>
    <x v="4"/>
    <n v="0.79"/>
  </r>
  <r>
    <x v="7"/>
    <n v="1940"/>
    <x v="1"/>
    <x v="2"/>
    <x v="0"/>
    <x v="4"/>
    <n v="11348.98"/>
  </r>
  <r>
    <x v="7"/>
    <n v="1940"/>
    <x v="1"/>
    <x v="2"/>
    <x v="0"/>
    <x v="4"/>
    <n v="283.67"/>
  </r>
  <r>
    <x v="7"/>
    <n v="1940"/>
    <x v="1"/>
    <x v="2"/>
    <x v="0"/>
    <x v="4"/>
    <n v="-18.600000000000001"/>
  </r>
  <r>
    <x v="7"/>
    <n v="1940"/>
    <x v="1"/>
    <x v="2"/>
    <x v="0"/>
    <x v="4"/>
    <n v="4422.6000000000004"/>
  </r>
  <r>
    <x v="7"/>
    <n v="1940"/>
    <x v="1"/>
    <x v="2"/>
    <x v="0"/>
    <x v="4"/>
    <n v="6175.85"/>
  </r>
  <r>
    <x v="7"/>
    <n v="1940"/>
    <x v="1"/>
    <x v="2"/>
    <x v="0"/>
    <x v="4"/>
    <n v="262.52"/>
  </r>
  <r>
    <x v="7"/>
    <n v="1940"/>
    <x v="1"/>
    <x v="2"/>
    <x v="0"/>
    <x v="4"/>
    <n v="-2.57"/>
  </r>
  <r>
    <x v="7"/>
    <n v="1940"/>
    <x v="1"/>
    <x v="2"/>
    <x v="0"/>
    <x v="4"/>
    <n v="2952.69"/>
  </r>
  <r>
    <x v="7"/>
    <n v="1940"/>
    <x v="1"/>
    <x v="2"/>
    <x v="0"/>
    <x v="4"/>
    <n v="581.88"/>
  </r>
  <r>
    <x v="7"/>
    <n v="1940"/>
    <x v="1"/>
    <x v="2"/>
    <x v="0"/>
    <x v="4"/>
    <n v="-38.799999999999997"/>
  </r>
  <r>
    <x v="7"/>
    <n v="1940"/>
    <x v="1"/>
    <x v="2"/>
    <x v="0"/>
    <x v="4"/>
    <n v="31.24"/>
  </r>
  <r>
    <x v="7"/>
    <n v="1940"/>
    <x v="1"/>
    <x v="2"/>
    <x v="0"/>
    <x v="4"/>
    <n v="5330.85"/>
  </r>
  <r>
    <x v="7"/>
    <n v="1940"/>
    <x v="1"/>
    <x v="2"/>
    <x v="0"/>
    <x v="4"/>
    <n v="-21.53"/>
  </r>
  <r>
    <x v="7"/>
    <n v="1940"/>
    <x v="1"/>
    <x v="2"/>
    <x v="0"/>
    <x v="4"/>
    <n v="25.09"/>
  </r>
  <r>
    <x v="7"/>
    <n v="1940"/>
    <x v="1"/>
    <x v="2"/>
    <x v="0"/>
    <x v="4"/>
    <n v="23.27"/>
  </r>
  <r>
    <x v="7"/>
    <n v="1940"/>
    <x v="1"/>
    <x v="2"/>
    <x v="0"/>
    <x v="4"/>
    <n v="175.03"/>
  </r>
  <r>
    <x v="7"/>
    <n v="1940"/>
    <x v="1"/>
    <x v="2"/>
    <x v="0"/>
    <x v="4"/>
    <n v="218.79"/>
  </r>
  <r>
    <x v="7"/>
    <n v="1940"/>
    <x v="1"/>
    <x v="2"/>
    <x v="0"/>
    <x v="4"/>
    <n v="106.23"/>
  </r>
  <r>
    <x v="7"/>
    <n v="1940"/>
    <x v="1"/>
    <x v="2"/>
    <x v="0"/>
    <x v="4"/>
    <n v="7964.08"/>
  </r>
  <r>
    <x v="7"/>
    <n v="1940"/>
    <x v="1"/>
    <x v="2"/>
    <x v="0"/>
    <x v="4"/>
    <n v="21.53"/>
  </r>
  <r>
    <x v="7"/>
    <n v="1940"/>
    <x v="1"/>
    <x v="2"/>
    <x v="0"/>
    <x v="4"/>
    <n v="0.06"/>
  </r>
  <r>
    <x v="7"/>
    <n v="1940"/>
    <x v="1"/>
    <x v="2"/>
    <x v="0"/>
    <x v="4"/>
    <n v="81.25"/>
  </r>
  <r>
    <x v="7"/>
    <n v="1940"/>
    <x v="1"/>
    <x v="2"/>
    <x v="0"/>
    <x v="4"/>
    <n v="4626.6499999999996"/>
  </r>
  <r>
    <x v="7"/>
    <n v="1940"/>
    <x v="1"/>
    <x v="2"/>
    <x v="0"/>
    <x v="4"/>
    <n v="198.45"/>
  </r>
  <r>
    <x v="7"/>
    <n v="1940"/>
    <x v="1"/>
    <x v="2"/>
    <x v="0"/>
    <x v="4"/>
    <n v="92.2"/>
  </r>
  <r>
    <x v="7"/>
    <n v="1940"/>
    <x v="1"/>
    <x v="2"/>
    <x v="0"/>
    <x v="4"/>
    <n v="60.6"/>
  </r>
  <r>
    <x v="7"/>
    <n v="1940"/>
    <x v="1"/>
    <x v="2"/>
    <x v="0"/>
    <x v="4"/>
    <n v="5674.64"/>
  </r>
  <r>
    <x v="7"/>
    <n v="1940"/>
    <x v="1"/>
    <x v="2"/>
    <x v="0"/>
    <x v="4"/>
    <n v="87.5"/>
  </r>
  <r>
    <x v="7"/>
    <n v="1940"/>
    <x v="1"/>
    <x v="2"/>
    <x v="0"/>
    <x v="4"/>
    <n v="6856.24"/>
  </r>
  <r>
    <x v="7"/>
    <n v="1940"/>
    <x v="1"/>
    <x v="2"/>
    <x v="0"/>
    <x v="4"/>
    <n v="-0.12"/>
  </r>
  <r>
    <x v="7"/>
    <n v="1940"/>
    <x v="1"/>
    <x v="2"/>
    <x v="0"/>
    <x v="4"/>
    <n v="4748.2"/>
  </r>
  <r>
    <x v="7"/>
    <n v="1940"/>
    <x v="1"/>
    <x v="2"/>
    <x v="0"/>
    <x v="4"/>
    <n v="5669.69"/>
  </r>
  <r>
    <x v="8"/>
    <n v="1940"/>
    <x v="0"/>
    <x v="2"/>
    <x v="0"/>
    <x v="4"/>
    <n v="763.76"/>
  </r>
  <r>
    <x v="8"/>
    <n v="1940"/>
    <x v="0"/>
    <x v="2"/>
    <x v="0"/>
    <x v="4"/>
    <n v="916.51"/>
  </r>
  <r>
    <x v="8"/>
    <n v="1940"/>
    <x v="0"/>
    <x v="2"/>
    <x v="0"/>
    <x v="4"/>
    <n v="389.14"/>
  </r>
  <r>
    <x v="8"/>
    <n v="1940"/>
    <x v="0"/>
    <x v="2"/>
    <x v="0"/>
    <x v="4"/>
    <n v="763.76"/>
  </r>
  <r>
    <x v="8"/>
    <n v="1940"/>
    <x v="0"/>
    <x v="2"/>
    <x v="0"/>
    <x v="4"/>
    <n v="778.28"/>
  </r>
  <r>
    <x v="8"/>
    <n v="1940"/>
    <x v="0"/>
    <x v="2"/>
    <x v="0"/>
    <x v="4"/>
    <n v="916.51"/>
  </r>
  <r>
    <x v="8"/>
    <n v="1940"/>
    <x v="0"/>
    <x v="2"/>
    <x v="0"/>
    <x v="4"/>
    <n v="778.28"/>
  </r>
  <r>
    <x v="8"/>
    <n v="1940"/>
    <x v="0"/>
    <x v="2"/>
    <x v="0"/>
    <x v="4"/>
    <n v="778.28"/>
  </r>
  <r>
    <x v="8"/>
    <n v="1940"/>
    <x v="0"/>
    <x v="2"/>
    <x v="0"/>
    <x v="4"/>
    <n v="1603.9"/>
  </r>
  <r>
    <x v="8"/>
    <n v="1940"/>
    <x v="0"/>
    <x v="2"/>
    <x v="0"/>
    <x v="4"/>
    <n v="1167.42"/>
  </r>
  <r>
    <x v="8"/>
    <n v="1940"/>
    <x v="0"/>
    <x v="2"/>
    <x v="0"/>
    <x v="4"/>
    <n v="778.28"/>
  </r>
  <r>
    <x v="8"/>
    <n v="1940"/>
    <x v="0"/>
    <x v="2"/>
    <x v="0"/>
    <x v="4"/>
    <n v="1916.23"/>
  </r>
  <r>
    <x v="8"/>
    <n v="1940"/>
    <x v="1"/>
    <x v="2"/>
    <x v="0"/>
    <x v="4"/>
    <n v="1729.29"/>
  </r>
  <r>
    <x v="8"/>
    <n v="1940"/>
    <x v="1"/>
    <x v="2"/>
    <x v="0"/>
    <x v="4"/>
    <n v="773.92"/>
  </r>
  <r>
    <x v="8"/>
    <n v="1940"/>
    <x v="1"/>
    <x v="2"/>
    <x v="0"/>
    <x v="4"/>
    <n v="955.39"/>
  </r>
  <r>
    <x v="8"/>
    <n v="1940"/>
    <x v="1"/>
    <x v="2"/>
    <x v="0"/>
    <x v="4"/>
    <n v="949.91"/>
  </r>
  <r>
    <x v="8"/>
    <n v="1940"/>
    <x v="1"/>
    <x v="2"/>
    <x v="0"/>
    <x v="4"/>
    <n v="2849.73"/>
  </r>
  <r>
    <x v="8"/>
    <n v="1940"/>
    <x v="1"/>
    <x v="2"/>
    <x v="0"/>
    <x v="4"/>
    <n v="744.46"/>
  </r>
  <r>
    <x v="8"/>
    <n v="1940"/>
    <x v="1"/>
    <x v="2"/>
    <x v="0"/>
    <x v="4"/>
    <n v="773.92"/>
  </r>
  <r>
    <x v="8"/>
    <n v="1940"/>
    <x v="1"/>
    <x v="2"/>
    <x v="0"/>
    <x v="4"/>
    <n v="1683.16"/>
  </r>
  <r>
    <x v="8"/>
    <n v="1940"/>
    <x v="1"/>
    <x v="2"/>
    <x v="0"/>
    <x v="4"/>
    <n v="1899.82"/>
  </r>
  <r>
    <x v="8"/>
    <n v="1940"/>
    <x v="1"/>
    <x v="2"/>
    <x v="0"/>
    <x v="4"/>
    <n v="-1916.23"/>
  </r>
  <r>
    <x v="8"/>
    <n v="1940"/>
    <x v="1"/>
    <x v="2"/>
    <x v="0"/>
    <x v="4"/>
    <n v="1325.44"/>
  </r>
  <r>
    <x v="8"/>
    <n v="1940"/>
    <x v="1"/>
    <x v="2"/>
    <x v="0"/>
    <x v="4"/>
    <n v="955.36"/>
  </r>
  <r>
    <x v="8"/>
    <n v="1940"/>
    <x v="1"/>
    <x v="2"/>
    <x v="0"/>
    <x v="4"/>
    <n v="938.71"/>
  </r>
  <r>
    <x v="8"/>
    <n v="1940"/>
    <x v="1"/>
    <x v="2"/>
    <x v="0"/>
    <x v="4"/>
    <n v="773.92"/>
  </r>
  <r>
    <x v="8"/>
    <n v="1940"/>
    <x v="1"/>
    <x v="2"/>
    <x v="0"/>
    <x v="4"/>
    <n v="2.5"/>
  </r>
  <r>
    <x v="8"/>
    <n v="1940"/>
    <x v="1"/>
    <x v="2"/>
    <x v="0"/>
    <x v="4"/>
    <n v="477.69"/>
  </r>
  <r>
    <x v="8"/>
    <n v="1940"/>
    <x v="1"/>
    <x v="2"/>
    <x v="0"/>
    <x v="4"/>
    <n v="744.46"/>
  </r>
  <r>
    <x v="8"/>
    <n v="1940"/>
    <x v="1"/>
    <x v="2"/>
    <x v="0"/>
    <x v="4"/>
    <n v="1877.43"/>
  </r>
  <r>
    <x v="8"/>
    <n v="1940"/>
    <x v="1"/>
    <x v="2"/>
    <x v="0"/>
    <x v="4"/>
    <n v="955.36"/>
  </r>
  <r>
    <x v="8"/>
    <n v="1940"/>
    <x v="1"/>
    <x v="2"/>
    <x v="0"/>
    <x v="4"/>
    <n v="1482.57"/>
  </r>
  <r>
    <x v="8"/>
    <n v="1940"/>
    <x v="1"/>
    <x v="2"/>
    <x v="0"/>
    <x v="4"/>
    <n v="3025.72"/>
  </r>
  <r>
    <x v="8"/>
    <n v="1940"/>
    <x v="1"/>
    <x v="2"/>
    <x v="0"/>
    <x v="4"/>
    <n v="744.46"/>
  </r>
  <r>
    <x v="8"/>
    <n v="1940"/>
    <x v="1"/>
    <x v="2"/>
    <x v="0"/>
    <x v="4"/>
    <n v="1488.92"/>
  </r>
  <r>
    <x v="8"/>
    <n v="1940"/>
    <x v="1"/>
    <x v="2"/>
    <x v="0"/>
    <x v="4"/>
    <n v="744.46"/>
  </r>
  <r>
    <x v="8"/>
    <n v="1940"/>
    <x v="1"/>
    <x v="2"/>
    <x v="0"/>
    <x v="4"/>
    <n v="938.7"/>
  </r>
  <r>
    <x v="9"/>
    <n v="1940"/>
    <x v="1"/>
    <x v="2"/>
    <x v="0"/>
    <x v="4"/>
    <n v="3620.82"/>
  </r>
  <r>
    <x v="9"/>
    <n v="1940"/>
    <x v="1"/>
    <x v="2"/>
    <x v="0"/>
    <x v="4"/>
    <n v="392.48"/>
  </r>
  <r>
    <x v="9"/>
    <n v="1940"/>
    <x v="1"/>
    <x v="2"/>
    <x v="0"/>
    <x v="4"/>
    <n v="5969.99"/>
  </r>
  <r>
    <x v="9"/>
    <n v="1940"/>
    <x v="1"/>
    <x v="2"/>
    <x v="0"/>
    <x v="4"/>
    <n v="2625.82"/>
  </r>
  <r>
    <x v="9"/>
    <n v="1940"/>
    <x v="1"/>
    <x v="2"/>
    <x v="0"/>
    <x v="4"/>
    <n v="-357.5"/>
  </r>
  <r>
    <x v="9"/>
    <n v="1940"/>
    <x v="1"/>
    <x v="2"/>
    <x v="0"/>
    <x v="4"/>
    <n v="1927.42"/>
  </r>
  <r>
    <x v="9"/>
    <n v="1940"/>
    <x v="1"/>
    <x v="2"/>
    <x v="0"/>
    <x v="4"/>
    <n v="784.96"/>
  </r>
  <r>
    <x v="9"/>
    <n v="1940"/>
    <x v="1"/>
    <x v="2"/>
    <x v="0"/>
    <x v="4"/>
    <n v="1177.44"/>
  </r>
  <r>
    <x v="9"/>
    <n v="1940"/>
    <x v="1"/>
    <x v="2"/>
    <x v="0"/>
    <x v="4"/>
    <n v="1990"/>
  </r>
  <r>
    <x v="9"/>
    <n v="1940"/>
    <x v="1"/>
    <x v="2"/>
    <x v="0"/>
    <x v="4"/>
    <n v="1354.18"/>
  </r>
  <r>
    <x v="9"/>
    <n v="1940"/>
    <x v="1"/>
    <x v="2"/>
    <x v="0"/>
    <x v="4"/>
    <n v="1927.42"/>
  </r>
  <r>
    <x v="10"/>
    <n v="1940"/>
    <x v="1"/>
    <x v="2"/>
    <x v="0"/>
    <x v="4"/>
    <n v="1570.66"/>
  </r>
  <r>
    <x v="10"/>
    <n v="1940"/>
    <x v="1"/>
    <x v="2"/>
    <x v="0"/>
    <x v="4"/>
    <n v="1539.84"/>
  </r>
  <r>
    <x v="10"/>
    <n v="1940"/>
    <x v="1"/>
    <x v="2"/>
    <x v="0"/>
    <x v="4"/>
    <n v="1539.84"/>
  </r>
  <r>
    <x v="10"/>
    <n v="1940"/>
    <x v="1"/>
    <x v="2"/>
    <x v="0"/>
    <x v="4"/>
    <n v="904.33"/>
  </r>
  <r>
    <x v="10"/>
    <n v="1940"/>
    <x v="1"/>
    <x v="2"/>
    <x v="0"/>
    <x v="4"/>
    <n v="1570.66"/>
  </r>
  <r>
    <x v="10"/>
    <n v="1940"/>
    <x v="1"/>
    <x v="2"/>
    <x v="0"/>
    <x v="4"/>
    <n v="1539.84"/>
  </r>
  <r>
    <x v="10"/>
    <n v="1940"/>
    <x v="1"/>
    <x v="2"/>
    <x v="0"/>
    <x v="4"/>
    <n v="-904.33"/>
  </r>
  <r>
    <x v="10"/>
    <n v="1940"/>
    <x v="1"/>
    <x v="2"/>
    <x v="0"/>
    <x v="4"/>
    <n v="3079.68"/>
  </r>
  <r>
    <x v="10"/>
    <n v="1940"/>
    <x v="1"/>
    <x v="2"/>
    <x v="0"/>
    <x v="4"/>
    <n v="1539.84"/>
  </r>
  <r>
    <x v="11"/>
    <n v="1940"/>
    <x v="1"/>
    <x v="2"/>
    <x v="0"/>
    <x v="4"/>
    <n v="3640.97"/>
  </r>
  <r>
    <x v="11"/>
    <n v="1940"/>
    <x v="1"/>
    <x v="2"/>
    <x v="0"/>
    <x v="4"/>
    <n v="4911.99"/>
  </r>
  <r>
    <x v="11"/>
    <n v="1940"/>
    <x v="1"/>
    <x v="2"/>
    <x v="0"/>
    <x v="4"/>
    <n v="-188.76"/>
  </r>
  <r>
    <x v="11"/>
    <n v="1940"/>
    <x v="1"/>
    <x v="2"/>
    <x v="0"/>
    <x v="4"/>
    <n v="1943.67"/>
  </r>
  <r>
    <x v="11"/>
    <n v="1940"/>
    <x v="1"/>
    <x v="2"/>
    <x v="0"/>
    <x v="4"/>
    <n v="3372.68"/>
  </r>
  <r>
    <x v="11"/>
    <n v="1940"/>
    <x v="1"/>
    <x v="2"/>
    <x v="0"/>
    <x v="4"/>
    <n v="4912"/>
  </r>
  <r>
    <x v="11"/>
    <n v="1940"/>
    <x v="1"/>
    <x v="2"/>
    <x v="0"/>
    <x v="4"/>
    <n v="2951.56"/>
  </r>
  <r>
    <x v="11"/>
    <n v="1940"/>
    <x v="1"/>
    <x v="2"/>
    <x v="0"/>
    <x v="4"/>
    <n v="4960.9399999999996"/>
  </r>
  <r>
    <x v="11"/>
    <n v="1940"/>
    <x v="1"/>
    <x v="2"/>
    <x v="0"/>
    <x v="4"/>
    <n v="4911.9799999999996"/>
  </r>
  <r>
    <x v="11"/>
    <n v="1940"/>
    <x v="1"/>
    <x v="2"/>
    <x v="0"/>
    <x v="4"/>
    <n v="2101.65"/>
  </r>
  <r>
    <x v="11"/>
    <n v="1940"/>
    <x v="1"/>
    <x v="2"/>
    <x v="0"/>
    <x v="4"/>
    <n v="1791.45"/>
  </r>
  <r>
    <x v="11"/>
    <n v="1940"/>
    <x v="1"/>
    <x v="2"/>
    <x v="0"/>
    <x v="4"/>
    <n v="4378.07"/>
  </r>
  <r>
    <x v="0"/>
    <n v="1940"/>
    <x v="0"/>
    <x v="2"/>
    <x v="1"/>
    <x v="4"/>
    <n v="27328.899999999998"/>
  </r>
  <r>
    <x v="0"/>
    <n v="1940"/>
    <x v="1"/>
    <x v="2"/>
    <x v="1"/>
    <x v="4"/>
    <n v="23472.880000000001"/>
  </r>
  <r>
    <x v="1"/>
    <n v="1940"/>
    <x v="0"/>
    <x v="2"/>
    <x v="1"/>
    <x v="4"/>
    <n v="4966.6399999999994"/>
  </r>
  <r>
    <x v="1"/>
    <n v="1940"/>
    <x v="1"/>
    <x v="2"/>
    <x v="1"/>
    <x v="4"/>
    <n v="21563.739999999998"/>
  </r>
  <r>
    <x v="2"/>
    <n v="1940"/>
    <x v="0"/>
    <x v="2"/>
    <x v="1"/>
    <x v="4"/>
    <n v="-7454.59"/>
  </r>
  <r>
    <x v="2"/>
    <n v="1940"/>
    <x v="1"/>
    <x v="2"/>
    <x v="1"/>
    <x v="4"/>
    <n v="-11212.009999999995"/>
  </r>
  <r>
    <x v="3"/>
    <n v="1940"/>
    <x v="0"/>
    <x v="2"/>
    <x v="1"/>
    <x v="4"/>
    <n v="986.87"/>
  </r>
  <r>
    <x v="3"/>
    <n v="1940"/>
    <x v="1"/>
    <x v="2"/>
    <x v="1"/>
    <x v="4"/>
    <n v="460481.01000000007"/>
  </r>
  <r>
    <x v="4"/>
    <n v="1940"/>
    <x v="0"/>
    <x v="2"/>
    <x v="1"/>
    <x v="4"/>
    <n v="668.26"/>
  </r>
  <r>
    <x v="4"/>
    <n v="1940"/>
    <x v="1"/>
    <x v="2"/>
    <x v="1"/>
    <x v="4"/>
    <n v="23292.670000000002"/>
  </r>
  <r>
    <x v="5"/>
    <n v="1940"/>
    <x v="0"/>
    <x v="2"/>
    <x v="1"/>
    <x v="4"/>
    <n v="4251.53"/>
  </r>
  <r>
    <x v="5"/>
    <n v="1940"/>
    <x v="1"/>
    <x v="2"/>
    <x v="1"/>
    <x v="4"/>
    <n v="12600.18"/>
  </r>
  <r>
    <x v="6"/>
    <n v="1940"/>
    <x v="1"/>
    <x v="2"/>
    <x v="1"/>
    <x v="4"/>
    <n v="991.76"/>
  </r>
  <r>
    <x v="7"/>
    <n v="1940"/>
    <x v="0"/>
    <x v="2"/>
    <x v="1"/>
    <x v="4"/>
    <n v="10.93"/>
  </r>
  <r>
    <x v="7"/>
    <n v="1940"/>
    <x v="1"/>
    <x v="2"/>
    <x v="1"/>
    <x v="4"/>
    <n v="38075.949999999997"/>
  </r>
  <r>
    <x v="8"/>
    <n v="1940"/>
    <x v="0"/>
    <x v="2"/>
    <x v="1"/>
    <x v="4"/>
    <n v="9584.3200000000015"/>
  </r>
  <r>
    <x v="8"/>
    <n v="1940"/>
    <x v="1"/>
    <x v="2"/>
    <x v="1"/>
    <x v="4"/>
    <n v="41724.640000000007"/>
  </r>
  <r>
    <x v="11"/>
    <n v="1940"/>
    <x v="1"/>
    <x v="2"/>
    <x v="1"/>
    <x v="4"/>
    <n v="21303.7"/>
  </r>
  <r>
    <x v="0"/>
    <n v="1941"/>
    <x v="0"/>
    <x v="3"/>
    <x v="0"/>
    <x v="4"/>
    <n v="8.58"/>
  </r>
  <r>
    <x v="0"/>
    <n v="1941"/>
    <x v="0"/>
    <x v="3"/>
    <x v="0"/>
    <x v="4"/>
    <n v="8.58"/>
  </r>
  <r>
    <x v="0"/>
    <n v="1941"/>
    <x v="0"/>
    <x v="3"/>
    <x v="0"/>
    <x v="4"/>
    <n v="4.29"/>
  </r>
  <r>
    <x v="0"/>
    <n v="1941"/>
    <x v="0"/>
    <x v="3"/>
    <x v="0"/>
    <x v="4"/>
    <n v="4.29"/>
  </r>
  <r>
    <x v="0"/>
    <n v="1941"/>
    <x v="0"/>
    <x v="3"/>
    <x v="0"/>
    <x v="4"/>
    <n v="4.29"/>
  </r>
  <r>
    <x v="0"/>
    <n v="1941"/>
    <x v="0"/>
    <x v="3"/>
    <x v="0"/>
    <x v="4"/>
    <n v="11.11"/>
  </r>
  <r>
    <x v="0"/>
    <n v="1941"/>
    <x v="0"/>
    <x v="3"/>
    <x v="0"/>
    <x v="4"/>
    <n v="4.29"/>
  </r>
  <r>
    <x v="0"/>
    <n v="1941"/>
    <x v="0"/>
    <x v="3"/>
    <x v="0"/>
    <x v="4"/>
    <n v="4.29"/>
  </r>
  <r>
    <x v="0"/>
    <n v="1941"/>
    <x v="0"/>
    <x v="3"/>
    <x v="0"/>
    <x v="4"/>
    <n v="11.13"/>
  </r>
  <r>
    <x v="0"/>
    <n v="1941"/>
    <x v="1"/>
    <x v="3"/>
    <x v="0"/>
    <x v="4"/>
    <n v="2.82"/>
  </r>
  <r>
    <x v="0"/>
    <n v="1941"/>
    <x v="1"/>
    <x v="3"/>
    <x v="0"/>
    <x v="4"/>
    <n v="1.99"/>
  </r>
  <r>
    <x v="0"/>
    <n v="1941"/>
    <x v="1"/>
    <x v="3"/>
    <x v="0"/>
    <x v="4"/>
    <n v="1.99"/>
  </r>
  <r>
    <x v="0"/>
    <n v="1941"/>
    <x v="1"/>
    <x v="3"/>
    <x v="0"/>
    <x v="4"/>
    <n v="0.02"/>
  </r>
  <r>
    <x v="0"/>
    <n v="1941"/>
    <x v="1"/>
    <x v="3"/>
    <x v="0"/>
    <x v="4"/>
    <n v="1.99"/>
  </r>
  <r>
    <x v="0"/>
    <n v="1941"/>
    <x v="1"/>
    <x v="3"/>
    <x v="0"/>
    <x v="4"/>
    <n v="0.56000000000000005"/>
  </r>
  <r>
    <x v="0"/>
    <n v="1941"/>
    <x v="1"/>
    <x v="3"/>
    <x v="0"/>
    <x v="4"/>
    <n v="12.7"/>
  </r>
  <r>
    <x v="0"/>
    <n v="1941"/>
    <x v="1"/>
    <x v="3"/>
    <x v="0"/>
    <x v="4"/>
    <n v="3.64"/>
  </r>
  <r>
    <x v="0"/>
    <n v="1941"/>
    <x v="1"/>
    <x v="3"/>
    <x v="0"/>
    <x v="4"/>
    <n v="2.65"/>
  </r>
  <r>
    <x v="0"/>
    <n v="1941"/>
    <x v="1"/>
    <x v="3"/>
    <x v="0"/>
    <x v="4"/>
    <n v="6.04"/>
  </r>
  <r>
    <x v="0"/>
    <n v="1941"/>
    <x v="1"/>
    <x v="3"/>
    <x v="0"/>
    <x v="4"/>
    <n v="3.66"/>
  </r>
  <r>
    <x v="1"/>
    <n v="1941"/>
    <x v="0"/>
    <x v="3"/>
    <x v="0"/>
    <x v="4"/>
    <n v="2.38"/>
  </r>
  <r>
    <x v="1"/>
    <n v="1941"/>
    <x v="0"/>
    <x v="3"/>
    <x v="0"/>
    <x v="4"/>
    <n v="-7.0000000000000007E-2"/>
  </r>
  <r>
    <x v="1"/>
    <n v="1941"/>
    <x v="0"/>
    <x v="3"/>
    <x v="0"/>
    <x v="4"/>
    <n v="2.83"/>
  </r>
  <r>
    <x v="1"/>
    <n v="1941"/>
    <x v="0"/>
    <x v="3"/>
    <x v="0"/>
    <x v="4"/>
    <n v="0.46"/>
  </r>
  <r>
    <x v="1"/>
    <n v="1941"/>
    <x v="0"/>
    <x v="3"/>
    <x v="0"/>
    <x v="4"/>
    <n v="1.3"/>
  </r>
  <r>
    <x v="1"/>
    <n v="1941"/>
    <x v="0"/>
    <x v="3"/>
    <x v="0"/>
    <x v="4"/>
    <n v="-3.38"/>
  </r>
  <r>
    <x v="1"/>
    <n v="1941"/>
    <x v="0"/>
    <x v="3"/>
    <x v="0"/>
    <x v="4"/>
    <n v="0.91"/>
  </r>
  <r>
    <x v="1"/>
    <n v="1941"/>
    <x v="0"/>
    <x v="3"/>
    <x v="0"/>
    <x v="4"/>
    <n v="0.88"/>
  </r>
  <r>
    <x v="1"/>
    <n v="1941"/>
    <x v="0"/>
    <x v="3"/>
    <x v="0"/>
    <x v="4"/>
    <n v="1.26"/>
  </r>
  <r>
    <x v="1"/>
    <n v="1941"/>
    <x v="0"/>
    <x v="3"/>
    <x v="0"/>
    <x v="4"/>
    <n v="0.44"/>
  </r>
  <r>
    <x v="1"/>
    <n v="1941"/>
    <x v="1"/>
    <x v="3"/>
    <x v="0"/>
    <x v="4"/>
    <n v="13.45"/>
  </r>
  <r>
    <x v="1"/>
    <n v="1941"/>
    <x v="1"/>
    <x v="3"/>
    <x v="0"/>
    <x v="4"/>
    <n v="0.86"/>
  </r>
  <r>
    <x v="1"/>
    <n v="1941"/>
    <x v="1"/>
    <x v="3"/>
    <x v="0"/>
    <x v="4"/>
    <n v="1.72"/>
  </r>
  <r>
    <x v="1"/>
    <n v="1941"/>
    <x v="1"/>
    <x v="3"/>
    <x v="0"/>
    <x v="4"/>
    <n v="10.01"/>
  </r>
  <r>
    <x v="1"/>
    <n v="1941"/>
    <x v="1"/>
    <x v="3"/>
    <x v="0"/>
    <x v="4"/>
    <n v="0.86"/>
  </r>
  <r>
    <x v="1"/>
    <n v="1941"/>
    <x v="1"/>
    <x v="3"/>
    <x v="0"/>
    <x v="4"/>
    <n v="0.86"/>
  </r>
  <r>
    <x v="1"/>
    <n v="1941"/>
    <x v="1"/>
    <x v="3"/>
    <x v="0"/>
    <x v="4"/>
    <n v="0.86"/>
  </r>
  <r>
    <x v="1"/>
    <n v="1941"/>
    <x v="1"/>
    <x v="3"/>
    <x v="0"/>
    <x v="4"/>
    <n v="7.26"/>
  </r>
  <r>
    <x v="1"/>
    <n v="1941"/>
    <x v="1"/>
    <x v="3"/>
    <x v="0"/>
    <x v="4"/>
    <n v="14.77"/>
  </r>
  <r>
    <x v="1"/>
    <n v="1941"/>
    <x v="1"/>
    <x v="3"/>
    <x v="0"/>
    <x v="4"/>
    <n v="1.72"/>
  </r>
  <r>
    <x v="1"/>
    <n v="1941"/>
    <x v="1"/>
    <x v="3"/>
    <x v="0"/>
    <x v="4"/>
    <n v="-17.03"/>
  </r>
  <r>
    <x v="1"/>
    <n v="1941"/>
    <x v="1"/>
    <x v="3"/>
    <x v="0"/>
    <x v="4"/>
    <n v="7.02"/>
  </r>
  <r>
    <x v="1"/>
    <n v="1941"/>
    <x v="1"/>
    <x v="3"/>
    <x v="0"/>
    <x v="4"/>
    <n v="0.53"/>
  </r>
  <r>
    <x v="1"/>
    <n v="1941"/>
    <x v="1"/>
    <x v="3"/>
    <x v="0"/>
    <x v="4"/>
    <n v="13.45"/>
  </r>
  <r>
    <x v="1"/>
    <n v="1941"/>
    <x v="1"/>
    <x v="3"/>
    <x v="0"/>
    <x v="4"/>
    <n v="0.86"/>
  </r>
  <r>
    <x v="1"/>
    <n v="1941"/>
    <x v="1"/>
    <x v="3"/>
    <x v="0"/>
    <x v="4"/>
    <n v="7.9"/>
  </r>
  <r>
    <x v="1"/>
    <n v="1941"/>
    <x v="1"/>
    <x v="3"/>
    <x v="0"/>
    <x v="4"/>
    <n v="5.65"/>
  </r>
  <r>
    <x v="1"/>
    <n v="1941"/>
    <x v="1"/>
    <x v="3"/>
    <x v="0"/>
    <x v="4"/>
    <n v="11.66"/>
  </r>
  <r>
    <x v="2"/>
    <n v="1941"/>
    <x v="1"/>
    <x v="3"/>
    <x v="0"/>
    <x v="4"/>
    <n v="46.36"/>
  </r>
  <r>
    <x v="2"/>
    <n v="1941"/>
    <x v="1"/>
    <x v="3"/>
    <x v="0"/>
    <x v="4"/>
    <n v="27.02"/>
  </r>
  <r>
    <x v="2"/>
    <n v="1941"/>
    <x v="1"/>
    <x v="3"/>
    <x v="0"/>
    <x v="4"/>
    <n v="0.34"/>
  </r>
  <r>
    <x v="2"/>
    <n v="1941"/>
    <x v="1"/>
    <x v="3"/>
    <x v="0"/>
    <x v="4"/>
    <n v="0.69"/>
  </r>
  <r>
    <x v="2"/>
    <n v="1941"/>
    <x v="1"/>
    <x v="3"/>
    <x v="0"/>
    <x v="4"/>
    <n v="47.93"/>
  </r>
  <r>
    <x v="2"/>
    <n v="1941"/>
    <x v="1"/>
    <x v="3"/>
    <x v="0"/>
    <x v="4"/>
    <n v="8.27"/>
  </r>
  <r>
    <x v="2"/>
    <n v="1941"/>
    <x v="1"/>
    <x v="3"/>
    <x v="0"/>
    <x v="4"/>
    <n v="8.27"/>
  </r>
  <r>
    <x v="2"/>
    <n v="1941"/>
    <x v="1"/>
    <x v="3"/>
    <x v="0"/>
    <x v="4"/>
    <n v="63.45"/>
  </r>
  <r>
    <x v="2"/>
    <n v="1941"/>
    <x v="1"/>
    <x v="3"/>
    <x v="0"/>
    <x v="4"/>
    <n v="0.38"/>
  </r>
  <r>
    <x v="2"/>
    <n v="1941"/>
    <x v="1"/>
    <x v="3"/>
    <x v="0"/>
    <x v="4"/>
    <n v="-9.44"/>
  </r>
  <r>
    <x v="2"/>
    <n v="1941"/>
    <x v="1"/>
    <x v="3"/>
    <x v="0"/>
    <x v="4"/>
    <n v="13.72"/>
  </r>
  <r>
    <x v="2"/>
    <n v="1941"/>
    <x v="1"/>
    <x v="3"/>
    <x v="0"/>
    <x v="4"/>
    <n v="0.34"/>
  </r>
  <r>
    <x v="2"/>
    <n v="1941"/>
    <x v="1"/>
    <x v="3"/>
    <x v="0"/>
    <x v="4"/>
    <n v="1.02"/>
  </r>
  <r>
    <x v="2"/>
    <n v="1941"/>
    <x v="1"/>
    <x v="3"/>
    <x v="0"/>
    <x v="4"/>
    <n v="-28.65"/>
  </r>
  <r>
    <x v="2"/>
    <n v="1941"/>
    <x v="1"/>
    <x v="3"/>
    <x v="0"/>
    <x v="4"/>
    <n v="-72.069999999999993"/>
  </r>
  <r>
    <x v="3"/>
    <n v="1941"/>
    <x v="0"/>
    <x v="3"/>
    <x v="0"/>
    <x v="4"/>
    <n v="1.94"/>
  </r>
  <r>
    <x v="3"/>
    <n v="1941"/>
    <x v="0"/>
    <x v="3"/>
    <x v="0"/>
    <x v="4"/>
    <n v="1.94"/>
  </r>
  <r>
    <x v="3"/>
    <n v="1941"/>
    <x v="0"/>
    <x v="3"/>
    <x v="0"/>
    <x v="4"/>
    <n v="5.04"/>
  </r>
  <r>
    <x v="3"/>
    <n v="1941"/>
    <x v="0"/>
    <x v="3"/>
    <x v="0"/>
    <x v="4"/>
    <n v="5.03"/>
  </r>
  <r>
    <x v="3"/>
    <n v="1941"/>
    <x v="0"/>
    <x v="3"/>
    <x v="0"/>
    <x v="4"/>
    <n v="3.88"/>
  </r>
  <r>
    <x v="3"/>
    <n v="1941"/>
    <x v="0"/>
    <x v="3"/>
    <x v="0"/>
    <x v="4"/>
    <n v="0.08"/>
  </r>
  <r>
    <x v="3"/>
    <n v="1941"/>
    <x v="0"/>
    <x v="3"/>
    <x v="0"/>
    <x v="4"/>
    <n v="1.94"/>
  </r>
  <r>
    <x v="3"/>
    <n v="1941"/>
    <x v="0"/>
    <x v="3"/>
    <x v="0"/>
    <x v="4"/>
    <n v="1.94"/>
  </r>
  <r>
    <x v="3"/>
    <n v="1941"/>
    <x v="0"/>
    <x v="3"/>
    <x v="0"/>
    <x v="4"/>
    <n v="1.94"/>
  </r>
  <r>
    <x v="3"/>
    <n v="1941"/>
    <x v="0"/>
    <x v="3"/>
    <x v="0"/>
    <x v="4"/>
    <n v="3.88"/>
  </r>
  <r>
    <x v="3"/>
    <n v="1941"/>
    <x v="1"/>
    <x v="3"/>
    <x v="0"/>
    <x v="3"/>
    <n v="2"/>
  </r>
  <r>
    <x v="3"/>
    <n v="1941"/>
    <x v="1"/>
    <x v="3"/>
    <x v="0"/>
    <x v="3"/>
    <n v="2.58"/>
  </r>
  <r>
    <x v="3"/>
    <n v="1941"/>
    <x v="1"/>
    <x v="3"/>
    <x v="0"/>
    <x v="4"/>
    <n v="4.2300000000000004"/>
  </r>
  <r>
    <x v="3"/>
    <n v="1941"/>
    <x v="1"/>
    <x v="3"/>
    <x v="0"/>
    <x v="4"/>
    <n v="8.4600000000000009"/>
  </r>
  <r>
    <x v="3"/>
    <n v="1941"/>
    <x v="1"/>
    <x v="3"/>
    <x v="0"/>
    <x v="4"/>
    <n v="7.07"/>
  </r>
  <r>
    <x v="3"/>
    <n v="1941"/>
    <x v="1"/>
    <x v="3"/>
    <x v="0"/>
    <x v="3"/>
    <n v="3.17"/>
  </r>
  <r>
    <x v="3"/>
    <n v="1941"/>
    <x v="1"/>
    <x v="3"/>
    <x v="0"/>
    <x v="4"/>
    <n v="4.2300000000000004"/>
  </r>
  <r>
    <x v="3"/>
    <n v="1941"/>
    <x v="1"/>
    <x v="3"/>
    <x v="0"/>
    <x v="3"/>
    <n v="2"/>
  </r>
  <r>
    <x v="3"/>
    <n v="1941"/>
    <x v="1"/>
    <x v="3"/>
    <x v="0"/>
    <x v="4"/>
    <n v="7.08"/>
  </r>
  <r>
    <x v="3"/>
    <n v="1941"/>
    <x v="1"/>
    <x v="3"/>
    <x v="0"/>
    <x v="4"/>
    <n v="4.2300000000000004"/>
  </r>
  <r>
    <x v="3"/>
    <n v="1941"/>
    <x v="1"/>
    <x v="3"/>
    <x v="0"/>
    <x v="4"/>
    <n v="4.2300000000000004"/>
  </r>
  <r>
    <x v="3"/>
    <n v="1941"/>
    <x v="1"/>
    <x v="3"/>
    <x v="0"/>
    <x v="4"/>
    <n v="4.2300000000000004"/>
  </r>
  <r>
    <x v="3"/>
    <n v="1941"/>
    <x v="1"/>
    <x v="3"/>
    <x v="0"/>
    <x v="3"/>
    <n v="2"/>
  </r>
  <r>
    <x v="3"/>
    <n v="1941"/>
    <x v="1"/>
    <x v="3"/>
    <x v="0"/>
    <x v="3"/>
    <n v="2"/>
  </r>
  <r>
    <x v="3"/>
    <n v="1941"/>
    <x v="1"/>
    <x v="3"/>
    <x v="0"/>
    <x v="3"/>
    <n v="3.18"/>
  </r>
  <r>
    <x v="3"/>
    <n v="1941"/>
    <x v="1"/>
    <x v="3"/>
    <x v="0"/>
    <x v="3"/>
    <n v="8.58"/>
  </r>
  <r>
    <x v="3"/>
    <n v="1941"/>
    <x v="1"/>
    <x v="3"/>
    <x v="0"/>
    <x v="3"/>
    <n v="1.42"/>
  </r>
  <r>
    <x v="3"/>
    <n v="1941"/>
    <x v="1"/>
    <x v="3"/>
    <x v="0"/>
    <x v="4"/>
    <n v="8.4600000000000009"/>
  </r>
  <r>
    <x v="4"/>
    <n v="1941"/>
    <x v="1"/>
    <x v="3"/>
    <x v="0"/>
    <x v="4"/>
    <n v="1.32"/>
  </r>
  <r>
    <x v="4"/>
    <n v="1941"/>
    <x v="1"/>
    <x v="3"/>
    <x v="0"/>
    <x v="4"/>
    <n v="5.33"/>
  </r>
  <r>
    <x v="4"/>
    <n v="1941"/>
    <x v="1"/>
    <x v="3"/>
    <x v="0"/>
    <x v="4"/>
    <n v="9.74"/>
  </r>
  <r>
    <x v="4"/>
    <n v="1941"/>
    <x v="1"/>
    <x v="3"/>
    <x v="0"/>
    <x v="4"/>
    <n v="8.17"/>
  </r>
  <r>
    <x v="4"/>
    <n v="1941"/>
    <x v="1"/>
    <x v="3"/>
    <x v="0"/>
    <x v="4"/>
    <n v="5.97"/>
  </r>
  <r>
    <x v="4"/>
    <n v="1941"/>
    <x v="1"/>
    <x v="3"/>
    <x v="0"/>
    <x v="4"/>
    <n v="1.39"/>
  </r>
  <r>
    <x v="5"/>
    <n v="1941"/>
    <x v="0"/>
    <x v="3"/>
    <x v="0"/>
    <x v="4"/>
    <n v="2.64"/>
  </r>
  <r>
    <x v="5"/>
    <n v="1941"/>
    <x v="0"/>
    <x v="3"/>
    <x v="0"/>
    <x v="4"/>
    <n v="1.89"/>
  </r>
  <r>
    <x v="5"/>
    <n v="1941"/>
    <x v="1"/>
    <x v="3"/>
    <x v="0"/>
    <x v="4"/>
    <n v="3.92"/>
  </r>
  <r>
    <x v="5"/>
    <n v="1941"/>
    <x v="1"/>
    <x v="3"/>
    <x v="0"/>
    <x v="4"/>
    <n v="6.82"/>
  </r>
  <r>
    <x v="5"/>
    <n v="1941"/>
    <x v="1"/>
    <x v="3"/>
    <x v="0"/>
    <x v="4"/>
    <n v="6.34"/>
  </r>
  <r>
    <x v="5"/>
    <n v="1941"/>
    <x v="1"/>
    <x v="3"/>
    <x v="0"/>
    <x v="4"/>
    <n v="0.4"/>
  </r>
  <r>
    <x v="5"/>
    <n v="1941"/>
    <x v="1"/>
    <x v="3"/>
    <x v="0"/>
    <x v="4"/>
    <n v="0.03"/>
  </r>
  <r>
    <x v="5"/>
    <n v="1941"/>
    <x v="1"/>
    <x v="3"/>
    <x v="0"/>
    <x v="4"/>
    <n v="0.77"/>
  </r>
  <r>
    <x v="5"/>
    <n v="1941"/>
    <x v="1"/>
    <x v="3"/>
    <x v="0"/>
    <x v="4"/>
    <n v="11.94"/>
  </r>
  <r>
    <x v="5"/>
    <n v="1941"/>
    <x v="1"/>
    <x v="3"/>
    <x v="0"/>
    <x v="4"/>
    <n v="7.84"/>
  </r>
  <r>
    <x v="5"/>
    <n v="1941"/>
    <x v="1"/>
    <x v="3"/>
    <x v="0"/>
    <x v="4"/>
    <n v="14.12"/>
  </r>
  <r>
    <x v="6"/>
    <n v="1941"/>
    <x v="1"/>
    <x v="3"/>
    <x v="0"/>
    <x v="4"/>
    <n v="0.22"/>
  </r>
  <r>
    <x v="6"/>
    <n v="1941"/>
    <x v="1"/>
    <x v="3"/>
    <x v="0"/>
    <x v="4"/>
    <n v="12.23"/>
  </r>
  <r>
    <x v="6"/>
    <n v="1941"/>
    <x v="1"/>
    <x v="3"/>
    <x v="0"/>
    <x v="4"/>
    <n v="6.48"/>
  </r>
  <r>
    <x v="6"/>
    <n v="1941"/>
    <x v="1"/>
    <x v="3"/>
    <x v="0"/>
    <x v="4"/>
    <n v="7.16"/>
  </r>
  <r>
    <x v="6"/>
    <n v="1941"/>
    <x v="1"/>
    <x v="3"/>
    <x v="0"/>
    <x v="4"/>
    <n v="1.22"/>
  </r>
  <r>
    <x v="7"/>
    <n v="1941"/>
    <x v="1"/>
    <x v="3"/>
    <x v="0"/>
    <x v="4"/>
    <n v="15.42"/>
  </r>
  <r>
    <x v="7"/>
    <n v="1941"/>
    <x v="1"/>
    <x v="3"/>
    <x v="0"/>
    <x v="4"/>
    <n v="24.03"/>
  </r>
  <r>
    <x v="7"/>
    <n v="1941"/>
    <x v="1"/>
    <x v="3"/>
    <x v="0"/>
    <x v="4"/>
    <n v="21.22"/>
  </r>
  <r>
    <x v="7"/>
    <n v="1941"/>
    <x v="1"/>
    <x v="3"/>
    <x v="0"/>
    <x v="4"/>
    <n v="28.16"/>
  </r>
  <r>
    <x v="7"/>
    <n v="1941"/>
    <x v="1"/>
    <x v="3"/>
    <x v="0"/>
    <x v="4"/>
    <n v="21.11"/>
  </r>
  <r>
    <x v="7"/>
    <n v="1941"/>
    <x v="1"/>
    <x v="3"/>
    <x v="0"/>
    <x v="3"/>
    <n v="0.86"/>
  </r>
  <r>
    <x v="7"/>
    <n v="1941"/>
    <x v="1"/>
    <x v="3"/>
    <x v="0"/>
    <x v="4"/>
    <n v="-0.12"/>
  </r>
  <r>
    <x v="7"/>
    <n v="1941"/>
    <x v="1"/>
    <x v="3"/>
    <x v="0"/>
    <x v="4"/>
    <n v="0.91"/>
  </r>
  <r>
    <x v="7"/>
    <n v="1941"/>
    <x v="1"/>
    <x v="3"/>
    <x v="0"/>
    <x v="4"/>
    <n v="15.44"/>
  </r>
  <r>
    <x v="7"/>
    <n v="1941"/>
    <x v="1"/>
    <x v="3"/>
    <x v="0"/>
    <x v="3"/>
    <n v="0.63"/>
  </r>
  <r>
    <x v="7"/>
    <n v="1941"/>
    <x v="1"/>
    <x v="3"/>
    <x v="0"/>
    <x v="4"/>
    <n v="1.52"/>
  </r>
  <r>
    <x v="7"/>
    <n v="1941"/>
    <x v="1"/>
    <x v="3"/>
    <x v="0"/>
    <x v="4"/>
    <n v="0.12"/>
  </r>
  <r>
    <x v="7"/>
    <n v="1941"/>
    <x v="1"/>
    <x v="3"/>
    <x v="0"/>
    <x v="4"/>
    <n v="38.14"/>
  </r>
  <r>
    <x v="7"/>
    <n v="1941"/>
    <x v="1"/>
    <x v="3"/>
    <x v="0"/>
    <x v="4"/>
    <n v="42.17"/>
  </r>
  <r>
    <x v="7"/>
    <n v="1941"/>
    <x v="1"/>
    <x v="3"/>
    <x v="0"/>
    <x v="4"/>
    <n v="0.12"/>
  </r>
  <r>
    <x v="7"/>
    <n v="1941"/>
    <x v="1"/>
    <x v="3"/>
    <x v="0"/>
    <x v="4"/>
    <n v="21.1"/>
  </r>
  <r>
    <x v="8"/>
    <n v="1941"/>
    <x v="0"/>
    <x v="3"/>
    <x v="0"/>
    <x v="4"/>
    <n v="2.66"/>
  </r>
  <r>
    <x v="8"/>
    <n v="1941"/>
    <x v="0"/>
    <x v="3"/>
    <x v="0"/>
    <x v="4"/>
    <n v="0.67"/>
  </r>
  <r>
    <x v="8"/>
    <n v="1941"/>
    <x v="1"/>
    <x v="3"/>
    <x v="0"/>
    <x v="4"/>
    <n v="17.82"/>
  </r>
  <r>
    <x v="8"/>
    <n v="1941"/>
    <x v="1"/>
    <x v="3"/>
    <x v="0"/>
    <x v="4"/>
    <n v="0.79"/>
  </r>
  <r>
    <x v="8"/>
    <n v="1941"/>
    <x v="1"/>
    <x v="3"/>
    <x v="0"/>
    <x v="4"/>
    <n v="9.7899999999999991"/>
  </r>
  <r>
    <x v="8"/>
    <n v="1941"/>
    <x v="1"/>
    <x v="3"/>
    <x v="0"/>
    <x v="4"/>
    <n v="1.58"/>
  </r>
  <r>
    <x v="8"/>
    <n v="1941"/>
    <x v="1"/>
    <x v="3"/>
    <x v="0"/>
    <x v="4"/>
    <n v="0.12"/>
  </r>
  <r>
    <x v="8"/>
    <n v="1941"/>
    <x v="1"/>
    <x v="3"/>
    <x v="0"/>
    <x v="4"/>
    <n v="0.79"/>
  </r>
  <r>
    <x v="8"/>
    <n v="1941"/>
    <x v="1"/>
    <x v="3"/>
    <x v="0"/>
    <x v="4"/>
    <n v="0.79"/>
  </r>
  <r>
    <x v="8"/>
    <n v="1941"/>
    <x v="1"/>
    <x v="3"/>
    <x v="0"/>
    <x v="4"/>
    <n v="1.52"/>
  </r>
  <r>
    <x v="8"/>
    <n v="1941"/>
    <x v="1"/>
    <x v="3"/>
    <x v="0"/>
    <x v="4"/>
    <n v="4.08"/>
  </r>
  <r>
    <x v="8"/>
    <n v="1941"/>
    <x v="1"/>
    <x v="3"/>
    <x v="0"/>
    <x v="4"/>
    <n v="8.91"/>
  </r>
  <r>
    <x v="8"/>
    <n v="1941"/>
    <x v="1"/>
    <x v="3"/>
    <x v="0"/>
    <x v="4"/>
    <n v="0.79"/>
  </r>
  <r>
    <x v="9"/>
    <n v="1941"/>
    <x v="1"/>
    <x v="3"/>
    <x v="0"/>
    <x v="4"/>
    <n v="15.6"/>
  </r>
  <r>
    <x v="9"/>
    <n v="1941"/>
    <x v="1"/>
    <x v="3"/>
    <x v="0"/>
    <x v="4"/>
    <n v="36.840000000000003"/>
  </r>
  <r>
    <x v="9"/>
    <n v="1941"/>
    <x v="1"/>
    <x v="3"/>
    <x v="0"/>
    <x v="4"/>
    <n v="9.8000000000000007"/>
  </r>
  <r>
    <x v="9"/>
    <n v="1941"/>
    <x v="1"/>
    <x v="3"/>
    <x v="0"/>
    <x v="4"/>
    <n v="19.600000000000001"/>
  </r>
  <r>
    <x v="9"/>
    <n v="1941"/>
    <x v="1"/>
    <x v="3"/>
    <x v="0"/>
    <x v="4"/>
    <n v="9.8000000000000007"/>
  </r>
  <r>
    <x v="9"/>
    <n v="1941"/>
    <x v="1"/>
    <x v="3"/>
    <x v="0"/>
    <x v="4"/>
    <n v="-5.07"/>
  </r>
  <r>
    <x v="9"/>
    <n v="1941"/>
    <x v="1"/>
    <x v="3"/>
    <x v="0"/>
    <x v="4"/>
    <n v="15.6"/>
  </r>
  <r>
    <x v="9"/>
    <n v="1941"/>
    <x v="1"/>
    <x v="3"/>
    <x v="0"/>
    <x v="4"/>
    <n v="9.8000000000000007"/>
  </r>
  <r>
    <x v="9"/>
    <n v="1941"/>
    <x v="1"/>
    <x v="3"/>
    <x v="0"/>
    <x v="4"/>
    <n v="11.32"/>
  </r>
  <r>
    <x v="9"/>
    <n v="1941"/>
    <x v="1"/>
    <x v="3"/>
    <x v="0"/>
    <x v="4"/>
    <n v="18.420000000000002"/>
  </r>
  <r>
    <x v="10"/>
    <n v="1941"/>
    <x v="1"/>
    <x v="3"/>
    <x v="0"/>
    <x v="4"/>
    <n v="13.23"/>
  </r>
  <r>
    <x v="10"/>
    <n v="1941"/>
    <x v="1"/>
    <x v="3"/>
    <x v="0"/>
    <x v="4"/>
    <n v="13.84"/>
  </r>
  <r>
    <x v="10"/>
    <n v="1941"/>
    <x v="1"/>
    <x v="3"/>
    <x v="0"/>
    <x v="4"/>
    <n v="13.23"/>
  </r>
  <r>
    <x v="10"/>
    <n v="1941"/>
    <x v="1"/>
    <x v="3"/>
    <x v="0"/>
    <x v="4"/>
    <n v="13.23"/>
  </r>
  <r>
    <x v="10"/>
    <n v="1941"/>
    <x v="1"/>
    <x v="3"/>
    <x v="0"/>
    <x v="4"/>
    <n v="13.23"/>
  </r>
  <r>
    <x v="10"/>
    <n v="1941"/>
    <x v="1"/>
    <x v="3"/>
    <x v="0"/>
    <x v="4"/>
    <n v="26.46"/>
  </r>
  <r>
    <x v="10"/>
    <n v="1941"/>
    <x v="1"/>
    <x v="3"/>
    <x v="0"/>
    <x v="4"/>
    <n v="26.46"/>
  </r>
  <r>
    <x v="10"/>
    <n v="1941"/>
    <x v="1"/>
    <x v="3"/>
    <x v="0"/>
    <x v="4"/>
    <n v="13.23"/>
  </r>
  <r>
    <x v="11"/>
    <n v="1941"/>
    <x v="0"/>
    <x v="3"/>
    <x v="0"/>
    <x v="4"/>
    <n v="1.19"/>
  </r>
  <r>
    <x v="11"/>
    <n v="1941"/>
    <x v="1"/>
    <x v="3"/>
    <x v="0"/>
    <x v="4"/>
    <n v="3.4"/>
  </r>
  <r>
    <x v="11"/>
    <n v="1941"/>
    <x v="1"/>
    <x v="3"/>
    <x v="0"/>
    <x v="4"/>
    <n v="37.450000000000003"/>
  </r>
  <r>
    <x v="11"/>
    <n v="1941"/>
    <x v="1"/>
    <x v="3"/>
    <x v="0"/>
    <x v="4"/>
    <n v="13.73"/>
  </r>
  <r>
    <x v="11"/>
    <n v="1941"/>
    <x v="1"/>
    <x v="3"/>
    <x v="0"/>
    <x v="4"/>
    <n v="2.58"/>
  </r>
  <r>
    <x v="11"/>
    <n v="1941"/>
    <x v="1"/>
    <x v="3"/>
    <x v="0"/>
    <x v="4"/>
    <n v="17.16"/>
  </r>
  <r>
    <x v="11"/>
    <n v="1941"/>
    <x v="1"/>
    <x v="3"/>
    <x v="0"/>
    <x v="4"/>
    <n v="0.72"/>
  </r>
  <r>
    <x v="11"/>
    <n v="1941"/>
    <x v="1"/>
    <x v="3"/>
    <x v="0"/>
    <x v="4"/>
    <n v="18.91"/>
  </r>
  <r>
    <x v="11"/>
    <n v="1941"/>
    <x v="1"/>
    <x v="3"/>
    <x v="0"/>
    <x v="4"/>
    <n v="29.2"/>
  </r>
  <r>
    <x v="11"/>
    <n v="1941"/>
    <x v="1"/>
    <x v="3"/>
    <x v="0"/>
    <x v="4"/>
    <n v="19.079999999999998"/>
  </r>
  <r>
    <x v="11"/>
    <n v="1941"/>
    <x v="1"/>
    <x v="3"/>
    <x v="0"/>
    <x v="4"/>
    <n v="3.62"/>
  </r>
  <r>
    <x v="0"/>
    <n v="1941"/>
    <x v="0"/>
    <x v="3"/>
    <x v="1"/>
    <x v="4"/>
    <n v="22.460000000000008"/>
  </r>
  <r>
    <x v="0"/>
    <n v="1941"/>
    <x v="1"/>
    <x v="3"/>
    <x v="1"/>
    <x v="4"/>
    <n v="35.869999999999997"/>
  </r>
  <r>
    <x v="0"/>
    <n v="1941"/>
    <x v="1"/>
    <x v="3"/>
    <x v="1"/>
    <x v="3"/>
    <n v="5.17"/>
  </r>
  <r>
    <x v="1"/>
    <n v="1941"/>
    <x v="0"/>
    <x v="3"/>
    <x v="1"/>
    <x v="4"/>
    <n v="44.269999999999996"/>
  </r>
  <r>
    <x v="1"/>
    <n v="1941"/>
    <x v="0"/>
    <x v="3"/>
    <x v="1"/>
    <x v="3"/>
    <n v="14.36"/>
  </r>
  <r>
    <x v="1"/>
    <n v="1941"/>
    <x v="1"/>
    <x v="3"/>
    <x v="1"/>
    <x v="4"/>
    <n v="27.04"/>
  </r>
  <r>
    <x v="2"/>
    <n v="1941"/>
    <x v="0"/>
    <x v="3"/>
    <x v="1"/>
    <x v="4"/>
    <n v="-23.3"/>
  </r>
  <r>
    <x v="2"/>
    <n v="1941"/>
    <x v="1"/>
    <x v="3"/>
    <x v="1"/>
    <x v="4"/>
    <n v="-329.26999999999992"/>
  </r>
  <r>
    <x v="3"/>
    <n v="1941"/>
    <x v="0"/>
    <x v="3"/>
    <x v="1"/>
    <x v="4"/>
    <n v="6.7100000000000009"/>
  </r>
  <r>
    <x v="3"/>
    <n v="1941"/>
    <x v="1"/>
    <x v="3"/>
    <x v="1"/>
    <x v="4"/>
    <n v="184.2"/>
  </r>
  <r>
    <x v="4"/>
    <n v="1941"/>
    <x v="0"/>
    <x v="3"/>
    <x v="1"/>
    <x v="4"/>
    <n v="-1.2399999999999998"/>
  </r>
  <r>
    <x v="4"/>
    <n v="1941"/>
    <x v="1"/>
    <x v="3"/>
    <x v="1"/>
    <x v="4"/>
    <n v="-5.9"/>
  </r>
  <r>
    <x v="5"/>
    <n v="1941"/>
    <x v="0"/>
    <x v="3"/>
    <x v="1"/>
    <x v="4"/>
    <n v="8.66"/>
  </r>
  <r>
    <x v="5"/>
    <n v="1941"/>
    <x v="1"/>
    <x v="3"/>
    <x v="1"/>
    <x v="4"/>
    <n v="8.31"/>
  </r>
  <r>
    <x v="6"/>
    <n v="1941"/>
    <x v="1"/>
    <x v="3"/>
    <x v="1"/>
    <x v="4"/>
    <n v="1.26"/>
  </r>
  <r>
    <x v="7"/>
    <n v="1941"/>
    <x v="1"/>
    <x v="3"/>
    <x v="1"/>
    <x v="4"/>
    <n v="49.03"/>
  </r>
  <r>
    <x v="8"/>
    <n v="1941"/>
    <x v="1"/>
    <x v="3"/>
    <x v="1"/>
    <x v="4"/>
    <n v="12.93"/>
  </r>
  <r>
    <x v="11"/>
    <n v="1941"/>
    <x v="1"/>
    <x v="3"/>
    <x v="1"/>
    <x v="4"/>
    <n v="25.970000000000002"/>
  </r>
  <r>
    <x v="0"/>
    <n v="1942"/>
    <x v="0"/>
    <x v="4"/>
    <x v="0"/>
    <x v="4"/>
    <n v="489.33"/>
  </r>
  <r>
    <x v="0"/>
    <n v="1942"/>
    <x v="0"/>
    <x v="4"/>
    <x v="0"/>
    <x v="4"/>
    <n v="309.91000000000003"/>
  </r>
  <r>
    <x v="0"/>
    <n v="1942"/>
    <x v="0"/>
    <x v="4"/>
    <x v="0"/>
    <x v="4"/>
    <n v="309.91000000000003"/>
  </r>
  <r>
    <x v="0"/>
    <n v="1942"/>
    <x v="0"/>
    <x v="4"/>
    <x v="0"/>
    <x v="4"/>
    <n v="313.35000000000002"/>
  </r>
  <r>
    <x v="0"/>
    <n v="1942"/>
    <x v="0"/>
    <x v="4"/>
    <x v="0"/>
    <x v="4"/>
    <n v="163.1"/>
  </r>
  <r>
    <x v="0"/>
    <n v="1942"/>
    <x v="0"/>
    <x v="4"/>
    <x v="0"/>
    <x v="4"/>
    <n v="329.84"/>
  </r>
  <r>
    <x v="0"/>
    <n v="1942"/>
    <x v="0"/>
    <x v="4"/>
    <x v="0"/>
    <x v="4"/>
    <n v="313.35000000000002"/>
  </r>
  <r>
    <x v="0"/>
    <n v="1942"/>
    <x v="0"/>
    <x v="4"/>
    <x v="0"/>
    <x v="4"/>
    <n v="329.84"/>
  </r>
  <r>
    <x v="0"/>
    <n v="1942"/>
    <x v="0"/>
    <x v="4"/>
    <x v="0"/>
    <x v="4"/>
    <n v="309.91000000000003"/>
  </r>
  <r>
    <x v="0"/>
    <n v="1942"/>
    <x v="0"/>
    <x v="4"/>
    <x v="0"/>
    <x v="4"/>
    <n v="326.22000000000003"/>
  </r>
  <r>
    <x v="0"/>
    <n v="1942"/>
    <x v="0"/>
    <x v="4"/>
    <x v="0"/>
    <x v="4"/>
    <n v="310.38"/>
  </r>
  <r>
    <x v="0"/>
    <n v="1942"/>
    <x v="0"/>
    <x v="4"/>
    <x v="0"/>
    <x v="4"/>
    <n v="494.76"/>
  </r>
  <r>
    <x v="0"/>
    <n v="1942"/>
    <x v="1"/>
    <x v="4"/>
    <x v="0"/>
    <x v="4"/>
    <n v="28.54"/>
  </r>
  <r>
    <x v="0"/>
    <n v="1942"/>
    <x v="1"/>
    <x v="4"/>
    <x v="0"/>
    <x v="4"/>
    <n v="1467.57"/>
  </r>
  <r>
    <x v="0"/>
    <n v="1942"/>
    <x v="1"/>
    <x v="4"/>
    <x v="0"/>
    <x v="4"/>
    <n v="1766.61"/>
  </r>
  <r>
    <x v="0"/>
    <n v="1942"/>
    <x v="1"/>
    <x v="4"/>
    <x v="0"/>
    <x v="4"/>
    <n v="805.68"/>
  </r>
  <r>
    <x v="0"/>
    <n v="1942"/>
    <x v="1"/>
    <x v="4"/>
    <x v="0"/>
    <x v="4"/>
    <n v="962.33"/>
  </r>
  <r>
    <x v="0"/>
    <n v="1942"/>
    <x v="1"/>
    <x v="4"/>
    <x v="0"/>
    <x v="4"/>
    <n v="2710.83"/>
  </r>
  <r>
    <x v="0"/>
    <n v="1942"/>
    <x v="1"/>
    <x v="4"/>
    <x v="0"/>
    <x v="4"/>
    <n v="93.47"/>
  </r>
  <r>
    <x v="0"/>
    <n v="1942"/>
    <x v="1"/>
    <x v="4"/>
    <x v="0"/>
    <x v="4"/>
    <n v="610.1"/>
  </r>
  <r>
    <x v="0"/>
    <n v="1942"/>
    <x v="1"/>
    <x v="4"/>
    <x v="0"/>
    <x v="4"/>
    <n v="407"/>
  </r>
  <r>
    <x v="0"/>
    <n v="1942"/>
    <x v="1"/>
    <x v="4"/>
    <x v="0"/>
    <x v="4"/>
    <n v="765.86"/>
  </r>
  <r>
    <x v="0"/>
    <n v="1942"/>
    <x v="1"/>
    <x v="4"/>
    <x v="0"/>
    <x v="4"/>
    <n v="788.16"/>
  </r>
  <r>
    <x v="0"/>
    <n v="1942"/>
    <x v="1"/>
    <x v="4"/>
    <x v="0"/>
    <x v="4"/>
    <n v="656.92"/>
  </r>
  <r>
    <x v="0"/>
    <n v="1942"/>
    <x v="1"/>
    <x v="4"/>
    <x v="0"/>
    <x v="4"/>
    <n v="641.47"/>
  </r>
  <r>
    <x v="0"/>
    <n v="1942"/>
    <x v="1"/>
    <x v="4"/>
    <x v="0"/>
    <x v="4"/>
    <n v="637.54999999999995"/>
  </r>
  <r>
    <x v="1"/>
    <n v="1942"/>
    <x v="0"/>
    <x v="4"/>
    <x v="0"/>
    <x v="4"/>
    <n v="370.82"/>
  </r>
  <r>
    <x v="1"/>
    <n v="1942"/>
    <x v="0"/>
    <x v="4"/>
    <x v="0"/>
    <x v="4"/>
    <n v="385.48"/>
  </r>
  <r>
    <x v="1"/>
    <n v="1942"/>
    <x v="0"/>
    <x v="4"/>
    <x v="0"/>
    <x v="4"/>
    <n v="260.74"/>
  </r>
  <r>
    <x v="1"/>
    <n v="1942"/>
    <x v="0"/>
    <x v="4"/>
    <x v="0"/>
    <x v="4"/>
    <n v="161.9"/>
  </r>
  <r>
    <x v="1"/>
    <n v="1942"/>
    <x v="0"/>
    <x v="4"/>
    <x v="0"/>
    <x v="4"/>
    <n v="412.99"/>
  </r>
  <r>
    <x v="1"/>
    <n v="1942"/>
    <x v="0"/>
    <x v="4"/>
    <x v="0"/>
    <x v="4"/>
    <n v="313.95"/>
  </r>
  <r>
    <x v="1"/>
    <n v="1942"/>
    <x v="0"/>
    <x v="4"/>
    <x v="0"/>
    <x v="4"/>
    <n v="264.87"/>
  </r>
  <r>
    <x v="1"/>
    <n v="1942"/>
    <x v="0"/>
    <x v="4"/>
    <x v="0"/>
    <x v="4"/>
    <n v="396.88"/>
  </r>
  <r>
    <x v="1"/>
    <n v="1942"/>
    <x v="0"/>
    <x v="4"/>
    <x v="0"/>
    <x v="4"/>
    <n v="-142.19999999999999"/>
  </r>
  <r>
    <x v="1"/>
    <n v="1942"/>
    <x v="0"/>
    <x v="4"/>
    <x v="0"/>
    <x v="4"/>
    <n v="247.23"/>
  </r>
  <r>
    <x v="1"/>
    <n v="1942"/>
    <x v="0"/>
    <x v="4"/>
    <x v="0"/>
    <x v="4"/>
    <n v="274.31"/>
  </r>
  <r>
    <x v="1"/>
    <n v="1942"/>
    <x v="0"/>
    <x v="4"/>
    <x v="0"/>
    <x v="4"/>
    <n v="259.33"/>
  </r>
  <r>
    <x v="1"/>
    <n v="1942"/>
    <x v="1"/>
    <x v="4"/>
    <x v="0"/>
    <x v="4"/>
    <n v="660.59"/>
  </r>
  <r>
    <x v="1"/>
    <n v="1942"/>
    <x v="1"/>
    <x v="4"/>
    <x v="0"/>
    <x v="4"/>
    <n v="271.92"/>
  </r>
  <r>
    <x v="1"/>
    <n v="1942"/>
    <x v="1"/>
    <x v="4"/>
    <x v="0"/>
    <x v="4"/>
    <n v="271.92"/>
  </r>
  <r>
    <x v="1"/>
    <n v="1942"/>
    <x v="1"/>
    <x v="4"/>
    <x v="0"/>
    <x v="4"/>
    <n v="271.92"/>
  </r>
  <r>
    <x v="1"/>
    <n v="1942"/>
    <x v="1"/>
    <x v="4"/>
    <x v="0"/>
    <x v="4"/>
    <n v="629.77"/>
  </r>
  <r>
    <x v="1"/>
    <n v="1942"/>
    <x v="1"/>
    <x v="4"/>
    <x v="0"/>
    <x v="4"/>
    <n v="153.15"/>
  </r>
  <r>
    <x v="1"/>
    <n v="1942"/>
    <x v="1"/>
    <x v="4"/>
    <x v="0"/>
    <x v="4"/>
    <n v="407.88"/>
  </r>
  <r>
    <x v="1"/>
    <n v="1942"/>
    <x v="1"/>
    <x v="4"/>
    <x v="0"/>
    <x v="4"/>
    <n v="1167.28"/>
  </r>
  <r>
    <x v="1"/>
    <n v="1942"/>
    <x v="1"/>
    <x v="4"/>
    <x v="0"/>
    <x v="4"/>
    <n v="1272.49"/>
  </r>
  <r>
    <x v="1"/>
    <n v="1942"/>
    <x v="1"/>
    <x v="4"/>
    <x v="0"/>
    <x v="4"/>
    <n v="71.61"/>
  </r>
  <r>
    <x v="1"/>
    <n v="1942"/>
    <x v="1"/>
    <x v="4"/>
    <x v="0"/>
    <x v="4"/>
    <n v="621.23"/>
  </r>
  <r>
    <x v="1"/>
    <n v="1942"/>
    <x v="1"/>
    <x v="4"/>
    <x v="0"/>
    <x v="4"/>
    <n v="273.95"/>
  </r>
  <r>
    <x v="1"/>
    <n v="1942"/>
    <x v="1"/>
    <x v="4"/>
    <x v="0"/>
    <x v="4"/>
    <n v="914.52"/>
  </r>
  <r>
    <x v="1"/>
    <n v="1942"/>
    <x v="1"/>
    <x v="4"/>
    <x v="0"/>
    <x v="4"/>
    <n v="643.08000000000004"/>
  </r>
  <r>
    <x v="1"/>
    <n v="1942"/>
    <x v="1"/>
    <x v="4"/>
    <x v="0"/>
    <x v="4"/>
    <n v="820.71"/>
  </r>
  <r>
    <x v="1"/>
    <n v="1942"/>
    <x v="1"/>
    <x v="4"/>
    <x v="0"/>
    <x v="4"/>
    <n v="278.45999999999998"/>
  </r>
  <r>
    <x v="1"/>
    <n v="1942"/>
    <x v="1"/>
    <x v="4"/>
    <x v="0"/>
    <x v="4"/>
    <n v="864.67"/>
  </r>
  <r>
    <x v="1"/>
    <n v="1942"/>
    <x v="1"/>
    <x v="4"/>
    <x v="0"/>
    <x v="4"/>
    <n v="-1511.95"/>
  </r>
  <r>
    <x v="1"/>
    <n v="1942"/>
    <x v="1"/>
    <x v="4"/>
    <x v="0"/>
    <x v="4"/>
    <n v="271.92"/>
  </r>
  <r>
    <x v="1"/>
    <n v="1942"/>
    <x v="1"/>
    <x v="4"/>
    <x v="0"/>
    <x v="4"/>
    <n v="1271.4100000000001"/>
  </r>
  <r>
    <x v="1"/>
    <n v="1942"/>
    <x v="1"/>
    <x v="4"/>
    <x v="0"/>
    <x v="4"/>
    <n v="820.71"/>
  </r>
  <r>
    <x v="1"/>
    <n v="1942"/>
    <x v="1"/>
    <x v="4"/>
    <x v="0"/>
    <x v="4"/>
    <n v="271.92"/>
  </r>
  <r>
    <x v="1"/>
    <n v="1942"/>
    <x v="1"/>
    <x v="4"/>
    <x v="0"/>
    <x v="4"/>
    <n v="1637.36"/>
  </r>
  <r>
    <x v="2"/>
    <n v="1942"/>
    <x v="1"/>
    <x v="4"/>
    <x v="0"/>
    <x v="4"/>
    <n v="2281.5100000000002"/>
  </r>
  <r>
    <x v="2"/>
    <n v="1942"/>
    <x v="1"/>
    <x v="4"/>
    <x v="0"/>
    <x v="4"/>
    <n v="185.72"/>
  </r>
  <r>
    <x v="2"/>
    <n v="1942"/>
    <x v="1"/>
    <x v="4"/>
    <x v="0"/>
    <x v="4"/>
    <n v="119.67"/>
  </r>
  <r>
    <x v="2"/>
    <n v="1942"/>
    <x v="1"/>
    <x v="4"/>
    <x v="0"/>
    <x v="4"/>
    <n v="-10.19"/>
  </r>
  <r>
    <x v="2"/>
    <n v="1942"/>
    <x v="1"/>
    <x v="4"/>
    <x v="0"/>
    <x v="4"/>
    <n v="713.39"/>
  </r>
  <r>
    <x v="2"/>
    <n v="1942"/>
    <x v="1"/>
    <x v="4"/>
    <x v="0"/>
    <x v="4"/>
    <n v="868.31"/>
  </r>
  <r>
    <x v="2"/>
    <n v="1942"/>
    <x v="1"/>
    <x v="4"/>
    <x v="0"/>
    <x v="4"/>
    <n v="692"/>
  </r>
  <r>
    <x v="2"/>
    <n v="1942"/>
    <x v="1"/>
    <x v="4"/>
    <x v="0"/>
    <x v="4"/>
    <n v="7.46"/>
  </r>
  <r>
    <x v="2"/>
    <n v="1942"/>
    <x v="1"/>
    <x v="4"/>
    <x v="0"/>
    <x v="4"/>
    <n v="1966.13"/>
  </r>
  <r>
    <x v="2"/>
    <n v="1942"/>
    <x v="1"/>
    <x v="4"/>
    <x v="0"/>
    <x v="4"/>
    <n v="14.91"/>
  </r>
  <r>
    <x v="2"/>
    <n v="1942"/>
    <x v="1"/>
    <x v="4"/>
    <x v="0"/>
    <x v="4"/>
    <n v="1766.48"/>
  </r>
  <r>
    <x v="2"/>
    <n v="1942"/>
    <x v="1"/>
    <x v="4"/>
    <x v="0"/>
    <x v="4"/>
    <n v="441.7"/>
  </r>
  <r>
    <x v="2"/>
    <n v="1942"/>
    <x v="1"/>
    <x v="4"/>
    <x v="0"/>
    <x v="4"/>
    <n v="54.75"/>
  </r>
  <r>
    <x v="3"/>
    <n v="1942"/>
    <x v="0"/>
    <x v="4"/>
    <x v="0"/>
    <x v="4"/>
    <n v="140.94"/>
  </r>
  <r>
    <x v="3"/>
    <n v="1942"/>
    <x v="0"/>
    <x v="4"/>
    <x v="0"/>
    <x v="4"/>
    <n v="312.19"/>
  </r>
  <r>
    <x v="3"/>
    <n v="1942"/>
    <x v="0"/>
    <x v="4"/>
    <x v="0"/>
    <x v="4"/>
    <n v="197.8"/>
  </r>
  <r>
    <x v="3"/>
    <n v="1942"/>
    <x v="0"/>
    <x v="4"/>
    <x v="0"/>
    <x v="4"/>
    <n v="216.81"/>
  </r>
  <r>
    <x v="3"/>
    <n v="1942"/>
    <x v="0"/>
    <x v="4"/>
    <x v="0"/>
    <x v="4"/>
    <n v="215.34"/>
  </r>
  <r>
    <x v="3"/>
    <n v="1942"/>
    <x v="0"/>
    <x v="4"/>
    <x v="0"/>
    <x v="4"/>
    <n v="45.34"/>
  </r>
  <r>
    <x v="3"/>
    <n v="1942"/>
    <x v="0"/>
    <x v="4"/>
    <x v="0"/>
    <x v="4"/>
    <n v="224.79"/>
  </r>
  <r>
    <x v="3"/>
    <n v="1942"/>
    <x v="0"/>
    <x v="4"/>
    <x v="0"/>
    <x v="4"/>
    <n v="218.95"/>
  </r>
  <r>
    <x v="3"/>
    <n v="1942"/>
    <x v="0"/>
    <x v="4"/>
    <x v="0"/>
    <x v="4"/>
    <n v="217.04"/>
  </r>
  <r>
    <x v="3"/>
    <n v="1942"/>
    <x v="0"/>
    <x v="4"/>
    <x v="0"/>
    <x v="4"/>
    <n v="49.89"/>
  </r>
  <r>
    <x v="3"/>
    <n v="1942"/>
    <x v="0"/>
    <x v="4"/>
    <x v="0"/>
    <x v="4"/>
    <n v="329.26"/>
  </r>
  <r>
    <x v="3"/>
    <n v="1942"/>
    <x v="0"/>
    <x v="4"/>
    <x v="0"/>
    <x v="4"/>
    <n v="189.71"/>
  </r>
  <r>
    <x v="3"/>
    <n v="1942"/>
    <x v="0"/>
    <x v="4"/>
    <x v="0"/>
    <x v="4"/>
    <n v="102"/>
  </r>
  <r>
    <x v="3"/>
    <n v="1942"/>
    <x v="0"/>
    <x v="4"/>
    <x v="0"/>
    <x v="4"/>
    <n v="217.28"/>
  </r>
  <r>
    <x v="3"/>
    <n v="1942"/>
    <x v="1"/>
    <x v="4"/>
    <x v="0"/>
    <x v="4"/>
    <n v="1284.8499999999999"/>
  </r>
  <r>
    <x v="3"/>
    <n v="1942"/>
    <x v="1"/>
    <x v="4"/>
    <x v="0"/>
    <x v="4"/>
    <n v="1927.65"/>
  </r>
  <r>
    <x v="3"/>
    <n v="1942"/>
    <x v="1"/>
    <x v="4"/>
    <x v="0"/>
    <x v="4"/>
    <n v="595.67999999999995"/>
  </r>
  <r>
    <x v="3"/>
    <n v="1942"/>
    <x v="1"/>
    <x v="4"/>
    <x v="0"/>
    <x v="4"/>
    <n v="192.68"/>
  </r>
  <r>
    <x v="3"/>
    <n v="1942"/>
    <x v="1"/>
    <x v="4"/>
    <x v="0"/>
    <x v="4"/>
    <n v="306.60000000000002"/>
  </r>
  <r>
    <x v="3"/>
    <n v="1942"/>
    <x v="1"/>
    <x v="4"/>
    <x v="0"/>
    <x v="4"/>
    <n v="194.21"/>
  </r>
  <r>
    <x v="3"/>
    <n v="1942"/>
    <x v="1"/>
    <x v="4"/>
    <x v="0"/>
    <x v="4"/>
    <n v="156.25"/>
  </r>
  <r>
    <x v="3"/>
    <n v="1942"/>
    <x v="1"/>
    <x v="4"/>
    <x v="0"/>
    <x v="4"/>
    <n v="306.60000000000002"/>
  </r>
  <r>
    <x v="3"/>
    <n v="1942"/>
    <x v="1"/>
    <x v="4"/>
    <x v="0"/>
    <x v="4"/>
    <n v="306.44"/>
  </r>
  <r>
    <x v="3"/>
    <n v="1942"/>
    <x v="1"/>
    <x v="4"/>
    <x v="0"/>
    <x v="4"/>
    <n v="209.12"/>
  </r>
  <r>
    <x v="3"/>
    <n v="1942"/>
    <x v="1"/>
    <x v="4"/>
    <x v="0"/>
    <x v="4"/>
    <n v="350.51"/>
  </r>
  <r>
    <x v="3"/>
    <n v="1942"/>
    <x v="1"/>
    <x v="4"/>
    <x v="0"/>
    <x v="4"/>
    <n v="206.75"/>
  </r>
  <r>
    <x v="3"/>
    <n v="1942"/>
    <x v="1"/>
    <x v="4"/>
    <x v="0"/>
    <x v="4"/>
    <n v="900.63"/>
  </r>
  <r>
    <x v="3"/>
    <n v="1942"/>
    <x v="1"/>
    <x v="4"/>
    <x v="0"/>
    <x v="4"/>
    <n v="868.29"/>
  </r>
  <r>
    <x v="3"/>
    <n v="1942"/>
    <x v="1"/>
    <x v="4"/>
    <x v="0"/>
    <x v="4"/>
    <n v="194.48"/>
  </r>
  <r>
    <x v="3"/>
    <n v="1942"/>
    <x v="1"/>
    <x v="4"/>
    <x v="0"/>
    <x v="4"/>
    <n v="595.71"/>
  </r>
  <r>
    <x v="3"/>
    <n v="1942"/>
    <x v="1"/>
    <x v="4"/>
    <x v="0"/>
    <x v="4"/>
    <n v="194.48"/>
  </r>
  <r>
    <x v="3"/>
    <n v="1942"/>
    <x v="1"/>
    <x v="4"/>
    <x v="0"/>
    <x v="4"/>
    <n v="447.97"/>
  </r>
  <r>
    <x v="3"/>
    <n v="1942"/>
    <x v="1"/>
    <x v="4"/>
    <x v="0"/>
    <x v="4"/>
    <n v="201.23"/>
  </r>
  <r>
    <x v="3"/>
    <n v="1942"/>
    <x v="1"/>
    <x v="4"/>
    <x v="0"/>
    <x v="4"/>
    <n v="-72.37"/>
  </r>
  <r>
    <x v="3"/>
    <n v="1942"/>
    <x v="1"/>
    <x v="4"/>
    <x v="0"/>
    <x v="4"/>
    <n v="1286"/>
  </r>
  <r>
    <x v="3"/>
    <n v="1942"/>
    <x v="1"/>
    <x v="4"/>
    <x v="0"/>
    <x v="4"/>
    <n v="194.48"/>
  </r>
  <r>
    <x v="3"/>
    <n v="1942"/>
    <x v="1"/>
    <x v="4"/>
    <x v="0"/>
    <x v="4"/>
    <n v="192.7"/>
  </r>
  <r>
    <x v="3"/>
    <n v="1942"/>
    <x v="1"/>
    <x v="4"/>
    <x v="0"/>
    <x v="4"/>
    <n v="194.48"/>
  </r>
  <r>
    <x v="3"/>
    <n v="1942"/>
    <x v="1"/>
    <x v="4"/>
    <x v="0"/>
    <x v="4"/>
    <n v="590.24"/>
  </r>
  <r>
    <x v="3"/>
    <n v="1942"/>
    <x v="1"/>
    <x v="4"/>
    <x v="0"/>
    <x v="4"/>
    <n v="893.52"/>
  </r>
  <r>
    <x v="4"/>
    <n v="1942"/>
    <x v="1"/>
    <x v="4"/>
    <x v="0"/>
    <x v="4"/>
    <n v="1320.51"/>
  </r>
  <r>
    <x v="4"/>
    <n v="1942"/>
    <x v="1"/>
    <x v="4"/>
    <x v="0"/>
    <x v="4"/>
    <n v="8.1300000000000008"/>
  </r>
  <r>
    <x v="4"/>
    <n v="1942"/>
    <x v="1"/>
    <x v="4"/>
    <x v="0"/>
    <x v="4"/>
    <n v="172.3"/>
  </r>
  <r>
    <x v="4"/>
    <n v="1942"/>
    <x v="1"/>
    <x v="4"/>
    <x v="0"/>
    <x v="4"/>
    <n v="4.92"/>
  </r>
  <r>
    <x v="4"/>
    <n v="1942"/>
    <x v="1"/>
    <x v="4"/>
    <x v="0"/>
    <x v="4"/>
    <n v="175.78"/>
  </r>
  <r>
    <x v="4"/>
    <n v="1942"/>
    <x v="1"/>
    <x v="4"/>
    <x v="0"/>
    <x v="4"/>
    <n v="135.33000000000001"/>
  </r>
  <r>
    <x v="4"/>
    <n v="1942"/>
    <x v="1"/>
    <x v="4"/>
    <x v="0"/>
    <x v="4"/>
    <n v="14.24"/>
  </r>
  <r>
    <x v="4"/>
    <n v="1942"/>
    <x v="1"/>
    <x v="4"/>
    <x v="0"/>
    <x v="4"/>
    <n v="4.07"/>
  </r>
  <r>
    <x v="4"/>
    <n v="1942"/>
    <x v="1"/>
    <x v="4"/>
    <x v="0"/>
    <x v="4"/>
    <n v="87.89"/>
  </r>
  <r>
    <x v="4"/>
    <n v="1942"/>
    <x v="1"/>
    <x v="4"/>
    <x v="0"/>
    <x v="4"/>
    <n v="1229.27"/>
  </r>
  <r>
    <x v="4"/>
    <n v="1942"/>
    <x v="1"/>
    <x v="4"/>
    <x v="0"/>
    <x v="4"/>
    <n v="1.62"/>
  </r>
  <r>
    <x v="4"/>
    <n v="1942"/>
    <x v="1"/>
    <x v="4"/>
    <x v="0"/>
    <x v="4"/>
    <n v="175.78"/>
  </r>
  <r>
    <x v="4"/>
    <n v="1942"/>
    <x v="1"/>
    <x v="4"/>
    <x v="0"/>
    <x v="4"/>
    <n v="176.65"/>
  </r>
  <r>
    <x v="4"/>
    <n v="1942"/>
    <x v="1"/>
    <x v="4"/>
    <x v="0"/>
    <x v="4"/>
    <n v="95.78"/>
  </r>
  <r>
    <x v="4"/>
    <n v="1942"/>
    <x v="1"/>
    <x v="4"/>
    <x v="0"/>
    <x v="4"/>
    <n v="755.01"/>
  </r>
  <r>
    <x v="4"/>
    <n v="1942"/>
    <x v="1"/>
    <x v="4"/>
    <x v="0"/>
    <x v="4"/>
    <n v="262.8"/>
  </r>
  <r>
    <x v="4"/>
    <n v="1942"/>
    <x v="1"/>
    <x v="4"/>
    <x v="0"/>
    <x v="4"/>
    <n v="684.17"/>
  </r>
  <r>
    <x v="4"/>
    <n v="1942"/>
    <x v="1"/>
    <x v="4"/>
    <x v="0"/>
    <x v="4"/>
    <n v="19.93"/>
  </r>
  <r>
    <x v="4"/>
    <n v="1942"/>
    <x v="1"/>
    <x v="4"/>
    <x v="0"/>
    <x v="4"/>
    <n v="116"/>
  </r>
  <r>
    <x v="5"/>
    <n v="1942"/>
    <x v="0"/>
    <x v="4"/>
    <x v="0"/>
    <x v="4"/>
    <n v="71.94"/>
  </r>
  <r>
    <x v="5"/>
    <n v="1942"/>
    <x v="0"/>
    <x v="4"/>
    <x v="0"/>
    <x v="4"/>
    <n v="100.74"/>
  </r>
  <r>
    <x v="5"/>
    <n v="1942"/>
    <x v="1"/>
    <x v="4"/>
    <x v="0"/>
    <x v="4"/>
    <n v="277.76"/>
  </r>
  <r>
    <x v="5"/>
    <n v="1942"/>
    <x v="1"/>
    <x v="4"/>
    <x v="0"/>
    <x v="4"/>
    <n v="274.36"/>
  </r>
  <r>
    <x v="5"/>
    <n v="1942"/>
    <x v="1"/>
    <x v="4"/>
    <x v="0"/>
    <x v="4"/>
    <n v="374.77"/>
  </r>
  <r>
    <x v="5"/>
    <n v="1942"/>
    <x v="1"/>
    <x v="4"/>
    <x v="0"/>
    <x v="4"/>
    <n v="639.89"/>
  </r>
  <r>
    <x v="5"/>
    <n v="1942"/>
    <x v="1"/>
    <x v="4"/>
    <x v="0"/>
    <x v="4"/>
    <n v="150.27000000000001"/>
  </r>
  <r>
    <x v="5"/>
    <n v="1942"/>
    <x v="1"/>
    <x v="4"/>
    <x v="0"/>
    <x v="4"/>
    <n v="1664.05"/>
  </r>
  <r>
    <x v="5"/>
    <n v="1942"/>
    <x v="1"/>
    <x v="4"/>
    <x v="0"/>
    <x v="4"/>
    <n v="313.58"/>
  </r>
  <r>
    <x v="5"/>
    <n v="1942"/>
    <x v="1"/>
    <x v="4"/>
    <x v="0"/>
    <x v="4"/>
    <n v="1110.08"/>
  </r>
  <r>
    <x v="5"/>
    <n v="1942"/>
    <x v="1"/>
    <x v="4"/>
    <x v="0"/>
    <x v="4"/>
    <n v="1098.25"/>
  </r>
  <r>
    <x v="5"/>
    <n v="1942"/>
    <x v="1"/>
    <x v="4"/>
    <x v="0"/>
    <x v="4"/>
    <n v="125.79"/>
  </r>
  <r>
    <x v="5"/>
    <n v="1942"/>
    <x v="1"/>
    <x v="4"/>
    <x v="0"/>
    <x v="4"/>
    <n v="247.56"/>
  </r>
  <r>
    <x v="5"/>
    <n v="1942"/>
    <x v="1"/>
    <x v="4"/>
    <x v="0"/>
    <x v="4"/>
    <n v="309.43"/>
  </r>
  <r>
    <x v="5"/>
    <n v="1942"/>
    <x v="1"/>
    <x v="4"/>
    <x v="0"/>
    <x v="4"/>
    <n v="770.41"/>
  </r>
  <r>
    <x v="5"/>
    <n v="1942"/>
    <x v="1"/>
    <x v="4"/>
    <x v="0"/>
    <x v="4"/>
    <n v="90.17"/>
  </r>
  <r>
    <x v="5"/>
    <n v="1942"/>
    <x v="1"/>
    <x v="4"/>
    <x v="0"/>
    <x v="4"/>
    <n v="54.87"/>
  </r>
  <r>
    <x v="5"/>
    <n v="1942"/>
    <x v="1"/>
    <x v="4"/>
    <x v="0"/>
    <x v="4"/>
    <n v="1107.3399999999999"/>
  </r>
  <r>
    <x v="5"/>
    <n v="1942"/>
    <x v="1"/>
    <x v="4"/>
    <x v="0"/>
    <x v="4"/>
    <n v="358.87"/>
  </r>
  <r>
    <x v="5"/>
    <n v="1942"/>
    <x v="1"/>
    <x v="4"/>
    <x v="0"/>
    <x v="4"/>
    <n v="277.73"/>
  </r>
  <r>
    <x v="5"/>
    <n v="1942"/>
    <x v="1"/>
    <x v="4"/>
    <x v="0"/>
    <x v="4"/>
    <n v="-0.02"/>
  </r>
  <r>
    <x v="5"/>
    <n v="1942"/>
    <x v="1"/>
    <x v="4"/>
    <x v="0"/>
    <x v="4"/>
    <n v="1301.82"/>
  </r>
  <r>
    <x v="5"/>
    <n v="1942"/>
    <x v="1"/>
    <x v="4"/>
    <x v="0"/>
    <x v="4"/>
    <n v="6.14"/>
  </r>
  <r>
    <x v="6"/>
    <n v="1942"/>
    <x v="1"/>
    <x v="4"/>
    <x v="0"/>
    <x v="4"/>
    <n v="345.26"/>
  </r>
  <r>
    <x v="6"/>
    <n v="1942"/>
    <x v="1"/>
    <x v="4"/>
    <x v="0"/>
    <x v="4"/>
    <n v="109.94"/>
  </r>
  <r>
    <x v="6"/>
    <n v="1942"/>
    <x v="1"/>
    <x v="4"/>
    <x v="0"/>
    <x v="4"/>
    <n v="546.27"/>
  </r>
  <r>
    <x v="6"/>
    <n v="1942"/>
    <x v="1"/>
    <x v="4"/>
    <x v="0"/>
    <x v="4"/>
    <n v="710.81"/>
  </r>
  <r>
    <x v="6"/>
    <n v="1942"/>
    <x v="1"/>
    <x v="4"/>
    <x v="0"/>
    <x v="4"/>
    <n v="935.51"/>
  </r>
  <r>
    <x v="6"/>
    <n v="1942"/>
    <x v="1"/>
    <x v="4"/>
    <x v="0"/>
    <x v="4"/>
    <n v="757.94"/>
  </r>
  <r>
    <x v="6"/>
    <n v="1942"/>
    <x v="1"/>
    <x v="4"/>
    <x v="0"/>
    <x v="4"/>
    <n v="1063.8"/>
  </r>
  <r>
    <x v="6"/>
    <n v="1942"/>
    <x v="1"/>
    <x v="4"/>
    <x v="0"/>
    <x v="4"/>
    <n v="33.57"/>
  </r>
  <r>
    <x v="7"/>
    <n v="1942"/>
    <x v="0"/>
    <x v="4"/>
    <x v="0"/>
    <x v="4"/>
    <n v="71.260000000000005"/>
  </r>
  <r>
    <x v="7"/>
    <n v="1942"/>
    <x v="0"/>
    <x v="4"/>
    <x v="0"/>
    <x v="4"/>
    <n v="23.28"/>
  </r>
  <r>
    <x v="7"/>
    <n v="1942"/>
    <x v="0"/>
    <x v="4"/>
    <x v="0"/>
    <x v="4"/>
    <n v="30.58"/>
  </r>
  <r>
    <x v="7"/>
    <n v="1942"/>
    <x v="0"/>
    <x v="4"/>
    <x v="0"/>
    <x v="4"/>
    <n v="43.78"/>
  </r>
  <r>
    <x v="7"/>
    <n v="1942"/>
    <x v="0"/>
    <x v="4"/>
    <x v="0"/>
    <x v="4"/>
    <n v="20.49"/>
  </r>
  <r>
    <x v="7"/>
    <n v="1942"/>
    <x v="0"/>
    <x v="4"/>
    <x v="0"/>
    <x v="4"/>
    <n v="28.55"/>
  </r>
  <r>
    <x v="7"/>
    <n v="1942"/>
    <x v="0"/>
    <x v="4"/>
    <x v="0"/>
    <x v="4"/>
    <n v="58.55"/>
  </r>
  <r>
    <x v="7"/>
    <n v="1942"/>
    <x v="0"/>
    <x v="4"/>
    <x v="0"/>
    <x v="4"/>
    <n v="157.04"/>
  </r>
  <r>
    <x v="7"/>
    <n v="1942"/>
    <x v="0"/>
    <x v="4"/>
    <x v="0"/>
    <x v="4"/>
    <n v="46.67"/>
  </r>
  <r>
    <x v="7"/>
    <n v="1942"/>
    <x v="0"/>
    <x v="4"/>
    <x v="0"/>
    <x v="4"/>
    <n v="18.77"/>
  </r>
  <r>
    <x v="7"/>
    <n v="1942"/>
    <x v="0"/>
    <x v="4"/>
    <x v="0"/>
    <x v="4"/>
    <n v="46.21"/>
  </r>
  <r>
    <x v="7"/>
    <n v="1942"/>
    <x v="0"/>
    <x v="4"/>
    <x v="0"/>
    <x v="4"/>
    <n v="32.26"/>
  </r>
  <r>
    <x v="7"/>
    <n v="1942"/>
    <x v="0"/>
    <x v="4"/>
    <x v="0"/>
    <x v="4"/>
    <n v="46.69"/>
  </r>
  <r>
    <x v="7"/>
    <n v="1942"/>
    <x v="0"/>
    <x v="4"/>
    <x v="0"/>
    <x v="4"/>
    <n v="8.23"/>
  </r>
  <r>
    <x v="7"/>
    <n v="1942"/>
    <x v="0"/>
    <x v="4"/>
    <x v="0"/>
    <x v="4"/>
    <n v="9.3000000000000007"/>
  </r>
  <r>
    <x v="7"/>
    <n v="1942"/>
    <x v="0"/>
    <x v="4"/>
    <x v="0"/>
    <x v="4"/>
    <n v="47.32"/>
  </r>
  <r>
    <x v="7"/>
    <n v="1942"/>
    <x v="0"/>
    <x v="4"/>
    <x v="0"/>
    <x v="4"/>
    <n v="46.69"/>
  </r>
  <r>
    <x v="7"/>
    <n v="1942"/>
    <x v="0"/>
    <x v="4"/>
    <x v="0"/>
    <x v="4"/>
    <n v="40.15"/>
  </r>
  <r>
    <x v="7"/>
    <n v="1942"/>
    <x v="0"/>
    <x v="4"/>
    <x v="0"/>
    <x v="4"/>
    <n v="29.16"/>
  </r>
  <r>
    <x v="7"/>
    <n v="1942"/>
    <x v="1"/>
    <x v="4"/>
    <x v="0"/>
    <x v="4"/>
    <n v="12.05"/>
  </r>
  <r>
    <x v="7"/>
    <n v="1942"/>
    <x v="1"/>
    <x v="4"/>
    <x v="0"/>
    <x v="4"/>
    <n v="1090.94"/>
  </r>
  <r>
    <x v="7"/>
    <n v="1942"/>
    <x v="1"/>
    <x v="4"/>
    <x v="0"/>
    <x v="4"/>
    <n v="1329.78"/>
  </r>
  <r>
    <x v="7"/>
    <n v="1942"/>
    <x v="1"/>
    <x v="4"/>
    <x v="0"/>
    <x v="4"/>
    <n v="1341.14"/>
  </r>
  <r>
    <x v="7"/>
    <n v="1942"/>
    <x v="1"/>
    <x v="4"/>
    <x v="0"/>
    <x v="4"/>
    <n v="1336.25"/>
  </r>
  <r>
    <x v="7"/>
    <n v="1942"/>
    <x v="1"/>
    <x v="4"/>
    <x v="0"/>
    <x v="4"/>
    <n v="1875.1"/>
  </r>
  <r>
    <x v="7"/>
    <n v="1942"/>
    <x v="1"/>
    <x v="4"/>
    <x v="0"/>
    <x v="4"/>
    <n v="1018.16"/>
  </r>
  <r>
    <x v="7"/>
    <n v="1942"/>
    <x v="1"/>
    <x v="4"/>
    <x v="0"/>
    <x v="4"/>
    <n v="132.13"/>
  </r>
  <r>
    <x v="7"/>
    <n v="1942"/>
    <x v="1"/>
    <x v="4"/>
    <x v="0"/>
    <x v="4"/>
    <n v="15.52"/>
  </r>
  <r>
    <x v="7"/>
    <n v="1942"/>
    <x v="1"/>
    <x v="4"/>
    <x v="0"/>
    <x v="4"/>
    <n v="1641.99"/>
  </r>
  <r>
    <x v="7"/>
    <n v="1942"/>
    <x v="1"/>
    <x v="4"/>
    <x v="0"/>
    <x v="4"/>
    <n v="1220.95"/>
  </r>
  <r>
    <x v="7"/>
    <n v="1942"/>
    <x v="1"/>
    <x v="4"/>
    <x v="0"/>
    <x v="4"/>
    <n v="115.15"/>
  </r>
  <r>
    <x v="7"/>
    <n v="1942"/>
    <x v="1"/>
    <x v="4"/>
    <x v="0"/>
    <x v="4"/>
    <n v="7.88"/>
  </r>
  <r>
    <x v="7"/>
    <n v="1942"/>
    <x v="1"/>
    <x v="4"/>
    <x v="0"/>
    <x v="4"/>
    <n v="1178.82"/>
  </r>
  <r>
    <x v="7"/>
    <n v="1942"/>
    <x v="1"/>
    <x v="4"/>
    <x v="0"/>
    <x v="4"/>
    <n v="1357.78"/>
  </r>
  <r>
    <x v="7"/>
    <n v="1942"/>
    <x v="1"/>
    <x v="4"/>
    <x v="0"/>
    <x v="4"/>
    <n v="152.08000000000001"/>
  </r>
  <r>
    <x v="7"/>
    <n v="1942"/>
    <x v="1"/>
    <x v="4"/>
    <x v="0"/>
    <x v="4"/>
    <n v="113.61"/>
  </r>
  <r>
    <x v="7"/>
    <n v="1942"/>
    <x v="1"/>
    <x v="4"/>
    <x v="0"/>
    <x v="4"/>
    <n v="1158.25"/>
  </r>
  <r>
    <x v="7"/>
    <n v="1942"/>
    <x v="1"/>
    <x v="4"/>
    <x v="0"/>
    <x v="4"/>
    <n v="112.57"/>
  </r>
  <r>
    <x v="7"/>
    <n v="1942"/>
    <x v="1"/>
    <x v="4"/>
    <x v="0"/>
    <x v="4"/>
    <n v="-7.9"/>
  </r>
  <r>
    <x v="7"/>
    <n v="1942"/>
    <x v="1"/>
    <x v="4"/>
    <x v="0"/>
    <x v="4"/>
    <n v="-12.05"/>
  </r>
  <r>
    <x v="7"/>
    <n v="1942"/>
    <x v="1"/>
    <x v="4"/>
    <x v="0"/>
    <x v="4"/>
    <n v="2071.0500000000002"/>
  </r>
  <r>
    <x v="8"/>
    <n v="1942"/>
    <x v="0"/>
    <x v="4"/>
    <x v="0"/>
    <x v="4"/>
    <n v="220.17"/>
  </r>
  <r>
    <x v="8"/>
    <n v="1942"/>
    <x v="0"/>
    <x v="4"/>
    <x v="0"/>
    <x v="4"/>
    <n v="189.66"/>
  </r>
  <r>
    <x v="8"/>
    <n v="1942"/>
    <x v="0"/>
    <x v="4"/>
    <x v="0"/>
    <x v="4"/>
    <n v="208.79"/>
  </r>
  <r>
    <x v="8"/>
    <n v="1942"/>
    <x v="0"/>
    <x v="4"/>
    <x v="0"/>
    <x v="4"/>
    <n v="456.36"/>
  </r>
  <r>
    <x v="8"/>
    <n v="1942"/>
    <x v="0"/>
    <x v="4"/>
    <x v="0"/>
    <x v="4"/>
    <n v="230.05"/>
  </r>
  <r>
    <x v="8"/>
    <n v="1942"/>
    <x v="0"/>
    <x v="4"/>
    <x v="0"/>
    <x v="4"/>
    <n v="400.09"/>
  </r>
  <r>
    <x v="8"/>
    <n v="1942"/>
    <x v="0"/>
    <x v="4"/>
    <x v="0"/>
    <x v="4"/>
    <n v="-61.28"/>
  </r>
  <r>
    <x v="8"/>
    <n v="1942"/>
    <x v="0"/>
    <x v="4"/>
    <x v="0"/>
    <x v="4"/>
    <n v="191.84"/>
  </r>
  <r>
    <x v="8"/>
    <n v="1942"/>
    <x v="0"/>
    <x v="4"/>
    <x v="0"/>
    <x v="4"/>
    <n v="189.85"/>
  </r>
  <r>
    <x v="8"/>
    <n v="1942"/>
    <x v="0"/>
    <x v="4"/>
    <x v="0"/>
    <x v="4"/>
    <n v="196.17"/>
  </r>
  <r>
    <x v="8"/>
    <n v="1942"/>
    <x v="0"/>
    <x v="4"/>
    <x v="0"/>
    <x v="4"/>
    <n v="291.32"/>
  </r>
  <r>
    <x v="8"/>
    <n v="1942"/>
    <x v="0"/>
    <x v="4"/>
    <x v="0"/>
    <x v="4"/>
    <n v="-24.56"/>
  </r>
  <r>
    <x v="8"/>
    <n v="1942"/>
    <x v="0"/>
    <x v="4"/>
    <x v="0"/>
    <x v="4"/>
    <n v="278.2"/>
  </r>
  <r>
    <x v="8"/>
    <n v="1942"/>
    <x v="0"/>
    <x v="4"/>
    <x v="0"/>
    <x v="4"/>
    <n v="186.97"/>
  </r>
  <r>
    <x v="8"/>
    <n v="1942"/>
    <x v="0"/>
    <x v="4"/>
    <x v="0"/>
    <x v="4"/>
    <n v="193.99"/>
  </r>
  <r>
    <x v="8"/>
    <n v="1942"/>
    <x v="0"/>
    <x v="4"/>
    <x v="0"/>
    <x v="4"/>
    <n v="206.61"/>
  </r>
  <r>
    <x v="8"/>
    <n v="1942"/>
    <x v="1"/>
    <x v="4"/>
    <x v="0"/>
    <x v="4"/>
    <n v="367.89"/>
  </r>
  <r>
    <x v="8"/>
    <n v="1942"/>
    <x v="1"/>
    <x v="4"/>
    <x v="0"/>
    <x v="4"/>
    <n v="154.69999999999999"/>
  </r>
  <r>
    <x v="8"/>
    <n v="1942"/>
    <x v="1"/>
    <x v="4"/>
    <x v="0"/>
    <x v="4"/>
    <n v="162.85"/>
  </r>
  <r>
    <x v="8"/>
    <n v="1942"/>
    <x v="1"/>
    <x v="4"/>
    <x v="0"/>
    <x v="4"/>
    <n v="123.08"/>
  </r>
  <r>
    <x v="8"/>
    <n v="1942"/>
    <x v="1"/>
    <x v="4"/>
    <x v="0"/>
    <x v="4"/>
    <n v="161.15"/>
  </r>
  <r>
    <x v="8"/>
    <n v="1942"/>
    <x v="1"/>
    <x v="4"/>
    <x v="0"/>
    <x v="4"/>
    <n v="544.78"/>
  </r>
  <r>
    <x v="8"/>
    <n v="1942"/>
    <x v="1"/>
    <x v="4"/>
    <x v="0"/>
    <x v="1"/>
    <n v="710.65"/>
  </r>
  <r>
    <x v="8"/>
    <n v="1942"/>
    <x v="1"/>
    <x v="4"/>
    <x v="0"/>
    <x v="4"/>
    <n v="388.93"/>
  </r>
  <r>
    <x v="8"/>
    <n v="1942"/>
    <x v="1"/>
    <x v="4"/>
    <x v="0"/>
    <x v="4"/>
    <n v="347.26"/>
  </r>
  <r>
    <x v="8"/>
    <n v="1942"/>
    <x v="1"/>
    <x v="4"/>
    <x v="0"/>
    <x v="4"/>
    <n v="434.95"/>
  </r>
  <r>
    <x v="8"/>
    <n v="1942"/>
    <x v="1"/>
    <x v="4"/>
    <x v="0"/>
    <x v="4"/>
    <n v="346.28"/>
  </r>
  <r>
    <x v="8"/>
    <n v="1942"/>
    <x v="1"/>
    <x v="4"/>
    <x v="0"/>
    <x v="4"/>
    <n v="527.61"/>
  </r>
  <r>
    <x v="8"/>
    <n v="1942"/>
    <x v="1"/>
    <x v="4"/>
    <x v="0"/>
    <x v="4"/>
    <n v="347.26"/>
  </r>
  <r>
    <x v="8"/>
    <n v="1942"/>
    <x v="1"/>
    <x v="4"/>
    <x v="0"/>
    <x v="4"/>
    <n v="355.45"/>
  </r>
  <r>
    <x v="8"/>
    <n v="1942"/>
    <x v="1"/>
    <x v="4"/>
    <x v="0"/>
    <x v="4"/>
    <n v="355.35"/>
  </r>
  <r>
    <x v="8"/>
    <n v="1942"/>
    <x v="1"/>
    <x v="4"/>
    <x v="0"/>
    <x v="4"/>
    <n v="389.6"/>
  </r>
  <r>
    <x v="8"/>
    <n v="1942"/>
    <x v="1"/>
    <x v="4"/>
    <x v="0"/>
    <x v="4"/>
    <n v="401.28"/>
  </r>
  <r>
    <x v="8"/>
    <n v="1942"/>
    <x v="1"/>
    <x v="4"/>
    <x v="0"/>
    <x v="4"/>
    <n v="410.77"/>
  </r>
  <r>
    <x v="8"/>
    <n v="1942"/>
    <x v="1"/>
    <x v="4"/>
    <x v="0"/>
    <x v="4"/>
    <n v="373.71"/>
  </r>
  <r>
    <x v="8"/>
    <n v="1942"/>
    <x v="1"/>
    <x v="4"/>
    <x v="0"/>
    <x v="4"/>
    <n v="162.85"/>
  </r>
  <r>
    <x v="8"/>
    <n v="1942"/>
    <x v="1"/>
    <x v="4"/>
    <x v="0"/>
    <x v="4"/>
    <n v="153.26"/>
  </r>
  <r>
    <x v="8"/>
    <n v="1942"/>
    <x v="1"/>
    <x v="4"/>
    <x v="0"/>
    <x v="4"/>
    <n v="153.07"/>
  </r>
  <r>
    <x v="8"/>
    <n v="1942"/>
    <x v="1"/>
    <x v="4"/>
    <x v="0"/>
    <x v="4"/>
    <n v="-86.96"/>
  </r>
  <r>
    <x v="8"/>
    <n v="1942"/>
    <x v="1"/>
    <x v="4"/>
    <x v="0"/>
    <x v="4"/>
    <n v="241.66"/>
  </r>
  <r>
    <x v="8"/>
    <n v="1942"/>
    <x v="1"/>
    <x v="4"/>
    <x v="0"/>
    <x v="4"/>
    <n v="656.44"/>
  </r>
  <r>
    <x v="8"/>
    <n v="1942"/>
    <x v="1"/>
    <x v="4"/>
    <x v="0"/>
    <x v="4"/>
    <n v="153.05000000000001"/>
  </r>
  <r>
    <x v="9"/>
    <n v="1942"/>
    <x v="1"/>
    <x v="4"/>
    <x v="0"/>
    <x v="4"/>
    <n v="273.83999999999997"/>
  </r>
  <r>
    <x v="9"/>
    <n v="1942"/>
    <x v="1"/>
    <x v="4"/>
    <x v="0"/>
    <x v="4"/>
    <n v="57.87"/>
  </r>
  <r>
    <x v="9"/>
    <n v="1942"/>
    <x v="1"/>
    <x v="4"/>
    <x v="0"/>
    <x v="4"/>
    <n v="271.14"/>
  </r>
  <r>
    <x v="9"/>
    <n v="1942"/>
    <x v="1"/>
    <x v="4"/>
    <x v="0"/>
    <x v="4"/>
    <n v="277.77"/>
  </r>
  <r>
    <x v="9"/>
    <n v="1942"/>
    <x v="1"/>
    <x v="4"/>
    <x v="0"/>
    <x v="4"/>
    <n v="168.26"/>
  </r>
  <r>
    <x v="9"/>
    <n v="1942"/>
    <x v="1"/>
    <x v="4"/>
    <x v="0"/>
    <x v="4"/>
    <n v="183.1"/>
  </r>
  <r>
    <x v="9"/>
    <n v="1942"/>
    <x v="1"/>
    <x v="4"/>
    <x v="0"/>
    <x v="4"/>
    <n v="240.63"/>
  </r>
  <r>
    <x v="9"/>
    <n v="1942"/>
    <x v="1"/>
    <x v="4"/>
    <x v="0"/>
    <x v="4"/>
    <n v="185.18"/>
  </r>
  <r>
    <x v="9"/>
    <n v="1942"/>
    <x v="1"/>
    <x v="4"/>
    <x v="0"/>
    <x v="4"/>
    <n v="218.73"/>
  </r>
  <r>
    <x v="9"/>
    <n v="1942"/>
    <x v="1"/>
    <x v="4"/>
    <x v="0"/>
    <x v="4"/>
    <n v="183.31"/>
  </r>
  <r>
    <x v="9"/>
    <n v="1942"/>
    <x v="1"/>
    <x v="4"/>
    <x v="0"/>
    <x v="4"/>
    <n v="92.59"/>
  </r>
  <r>
    <x v="9"/>
    <n v="1942"/>
    <x v="1"/>
    <x v="4"/>
    <x v="0"/>
    <x v="4"/>
    <n v="185.18"/>
  </r>
  <r>
    <x v="10"/>
    <n v="1942"/>
    <x v="1"/>
    <x v="4"/>
    <x v="0"/>
    <x v="4"/>
    <n v="15.45"/>
  </r>
  <r>
    <x v="10"/>
    <n v="1942"/>
    <x v="1"/>
    <x v="4"/>
    <x v="0"/>
    <x v="4"/>
    <n v="215.06"/>
  </r>
  <r>
    <x v="10"/>
    <n v="1942"/>
    <x v="1"/>
    <x v="4"/>
    <x v="0"/>
    <x v="4"/>
    <n v="52.19"/>
  </r>
  <r>
    <x v="10"/>
    <n v="1942"/>
    <x v="1"/>
    <x v="4"/>
    <x v="0"/>
    <x v="4"/>
    <n v="322.58999999999997"/>
  </r>
  <r>
    <x v="10"/>
    <n v="1942"/>
    <x v="1"/>
    <x v="4"/>
    <x v="0"/>
    <x v="4"/>
    <n v="215.06"/>
  </r>
  <r>
    <x v="10"/>
    <n v="1942"/>
    <x v="1"/>
    <x v="4"/>
    <x v="0"/>
    <x v="4"/>
    <n v="215.27"/>
  </r>
  <r>
    <x v="10"/>
    <n v="1942"/>
    <x v="1"/>
    <x v="4"/>
    <x v="0"/>
    <x v="4"/>
    <n v="160.91"/>
  </r>
  <r>
    <x v="10"/>
    <n v="1942"/>
    <x v="1"/>
    <x v="4"/>
    <x v="0"/>
    <x v="4"/>
    <n v="215.06"/>
  </r>
  <r>
    <x v="10"/>
    <n v="1942"/>
    <x v="1"/>
    <x v="4"/>
    <x v="0"/>
    <x v="4"/>
    <n v="215.06"/>
  </r>
  <r>
    <x v="10"/>
    <n v="1942"/>
    <x v="1"/>
    <x v="4"/>
    <x v="0"/>
    <x v="4"/>
    <n v="215.06"/>
  </r>
  <r>
    <x v="10"/>
    <n v="1942"/>
    <x v="1"/>
    <x v="4"/>
    <x v="0"/>
    <x v="4"/>
    <n v="104.38"/>
  </r>
  <r>
    <x v="11"/>
    <n v="1942"/>
    <x v="0"/>
    <x v="4"/>
    <x v="0"/>
    <x v="4"/>
    <n v="21.64"/>
  </r>
  <r>
    <x v="11"/>
    <n v="1942"/>
    <x v="0"/>
    <x v="4"/>
    <x v="0"/>
    <x v="1"/>
    <n v="117.54"/>
  </r>
  <r>
    <x v="11"/>
    <n v="1942"/>
    <x v="0"/>
    <x v="4"/>
    <x v="0"/>
    <x v="1"/>
    <n v="117.54"/>
  </r>
  <r>
    <x v="11"/>
    <n v="1942"/>
    <x v="0"/>
    <x v="4"/>
    <x v="0"/>
    <x v="1"/>
    <n v="176.68"/>
  </r>
  <r>
    <x v="11"/>
    <n v="1942"/>
    <x v="0"/>
    <x v="4"/>
    <x v="0"/>
    <x v="1"/>
    <n v="117.54"/>
  </r>
  <r>
    <x v="11"/>
    <n v="1942"/>
    <x v="1"/>
    <x v="4"/>
    <x v="0"/>
    <x v="4"/>
    <n v="665.63"/>
  </r>
  <r>
    <x v="11"/>
    <n v="1942"/>
    <x v="1"/>
    <x v="4"/>
    <x v="0"/>
    <x v="4"/>
    <n v="262.8"/>
  </r>
  <r>
    <x v="11"/>
    <n v="1942"/>
    <x v="1"/>
    <x v="4"/>
    <x v="0"/>
    <x v="4"/>
    <n v="1593.19"/>
  </r>
  <r>
    <x v="11"/>
    <n v="1942"/>
    <x v="1"/>
    <x v="4"/>
    <x v="0"/>
    <x v="4"/>
    <n v="1597.21"/>
  </r>
  <r>
    <x v="11"/>
    <n v="1942"/>
    <x v="1"/>
    <x v="4"/>
    <x v="0"/>
    <x v="4"/>
    <n v="2359.7199999999998"/>
  </r>
  <r>
    <x v="11"/>
    <n v="1942"/>
    <x v="1"/>
    <x v="4"/>
    <x v="0"/>
    <x v="4"/>
    <n v="1600.85"/>
  </r>
  <r>
    <x v="11"/>
    <n v="1942"/>
    <x v="1"/>
    <x v="4"/>
    <x v="0"/>
    <x v="4"/>
    <n v="287.18"/>
  </r>
  <r>
    <x v="11"/>
    <n v="1942"/>
    <x v="1"/>
    <x v="4"/>
    <x v="0"/>
    <x v="4"/>
    <n v="417.19"/>
  </r>
  <r>
    <x v="11"/>
    <n v="1942"/>
    <x v="1"/>
    <x v="4"/>
    <x v="0"/>
    <x v="4"/>
    <n v="1607.35"/>
  </r>
  <r>
    <x v="11"/>
    <n v="1942"/>
    <x v="1"/>
    <x v="4"/>
    <x v="0"/>
    <x v="4"/>
    <n v="210.24"/>
  </r>
  <r>
    <x v="11"/>
    <n v="1942"/>
    <x v="1"/>
    <x v="4"/>
    <x v="0"/>
    <x v="4"/>
    <n v="395.12"/>
  </r>
  <r>
    <x v="11"/>
    <n v="1942"/>
    <x v="1"/>
    <x v="4"/>
    <x v="0"/>
    <x v="4"/>
    <n v="874.67"/>
  </r>
  <r>
    <x v="11"/>
    <n v="1942"/>
    <x v="1"/>
    <x v="4"/>
    <x v="0"/>
    <x v="4"/>
    <n v="846.66"/>
  </r>
  <r>
    <x v="11"/>
    <n v="1942"/>
    <x v="1"/>
    <x v="4"/>
    <x v="0"/>
    <x v="4"/>
    <n v="525.6"/>
  </r>
  <r>
    <x v="11"/>
    <n v="1942"/>
    <x v="1"/>
    <x v="4"/>
    <x v="0"/>
    <x v="4"/>
    <n v="1473.63"/>
  </r>
  <r>
    <x v="11"/>
    <n v="1942"/>
    <x v="1"/>
    <x v="4"/>
    <x v="0"/>
    <x v="4"/>
    <n v="1511.87"/>
  </r>
  <r>
    <x v="0"/>
    <n v="1942"/>
    <x v="2"/>
    <x v="4"/>
    <x v="2"/>
    <x v="4"/>
    <n v="1585.6599999999999"/>
  </r>
  <r>
    <x v="0"/>
    <n v="1942"/>
    <x v="2"/>
    <x v="4"/>
    <x v="2"/>
    <x v="3"/>
    <n v="18.43"/>
  </r>
  <r>
    <x v="0"/>
    <n v="1942"/>
    <x v="2"/>
    <x v="4"/>
    <x v="2"/>
    <x v="0"/>
    <n v="180.84"/>
  </r>
  <r>
    <x v="0"/>
    <n v="1942"/>
    <x v="3"/>
    <x v="4"/>
    <x v="2"/>
    <x v="4"/>
    <n v="8038.3200000000006"/>
  </r>
  <r>
    <x v="0"/>
    <n v="1942"/>
    <x v="3"/>
    <x v="4"/>
    <x v="2"/>
    <x v="3"/>
    <n v="3060.45"/>
  </r>
  <r>
    <x v="0"/>
    <n v="1942"/>
    <x v="3"/>
    <x v="4"/>
    <x v="2"/>
    <x v="0"/>
    <n v="896.70000000000016"/>
  </r>
  <r>
    <x v="1"/>
    <n v="1942"/>
    <x v="2"/>
    <x v="4"/>
    <x v="2"/>
    <x v="4"/>
    <n v="3293.3800000000006"/>
  </r>
  <r>
    <x v="1"/>
    <n v="1942"/>
    <x v="2"/>
    <x v="4"/>
    <x v="2"/>
    <x v="0"/>
    <n v="487.46"/>
  </r>
  <r>
    <x v="1"/>
    <n v="1942"/>
    <x v="3"/>
    <x v="4"/>
    <x v="2"/>
    <x v="1"/>
    <n v="0"/>
  </r>
  <r>
    <x v="1"/>
    <n v="1942"/>
    <x v="3"/>
    <x v="4"/>
    <x v="2"/>
    <x v="4"/>
    <n v="22881.349999999988"/>
  </r>
  <r>
    <x v="1"/>
    <n v="1942"/>
    <x v="3"/>
    <x v="4"/>
    <x v="2"/>
    <x v="5"/>
    <n v="11.3"/>
  </r>
  <r>
    <x v="1"/>
    <n v="1942"/>
    <x v="3"/>
    <x v="4"/>
    <x v="2"/>
    <x v="2"/>
    <n v="267.56"/>
  </r>
  <r>
    <x v="1"/>
    <n v="1942"/>
    <x v="3"/>
    <x v="4"/>
    <x v="2"/>
    <x v="0"/>
    <n v="3470.4700000000003"/>
  </r>
  <r>
    <x v="2"/>
    <n v="1942"/>
    <x v="2"/>
    <x v="4"/>
    <x v="2"/>
    <x v="0"/>
    <n v="0"/>
  </r>
  <r>
    <x v="2"/>
    <n v="1942"/>
    <x v="3"/>
    <x v="4"/>
    <x v="2"/>
    <x v="4"/>
    <n v="3151.2899999999995"/>
  </r>
  <r>
    <x v="2"/>
    <n v="1942"/>
    <x v="3"/>
    <x v="4"/>
    <x v="2"/>
    <x v="3"/>
    <n v="2.86"/>
  </r>
  <r>
    <x v="2"/>
    <n v="1942"/>
    <x v="3"/>
    <x v="4"/>
    <x v="2"/>
    <x v="0"/>
    <n v="306.26"/>
  </r>
  <r>
    <x v="3"/>
    <n v="1942"/>
    <x v="2"/>
    <x v="4"/>
    <x v="2"/>
    <x v="4"/>
    <n v="2778.47"/>
  </r>
  <r>
    <x v="3"/>
    <n v="1942"/>
    <x v="2"/>
    <x v="4"/>
    <x v="2"/>
    <x v="0"/>
    <n v="0"/>
  </r>
  <r>
    <x v="3"/>
    <n v="1942"/>
    <x v="3"/>
    <x v="4"/>
    <x v="2"/>
    <x v="4"/>
    <n v="25612.799999999999"/>
  </r>
  <r>
    <x v="3"/>
    <n v="1942"/>
    <x v="3"/>
    <x v="4"/>
    <x v="2"/>
    <x v="0"/>
    <n v="1718.8300000000002"/>
  </r>
  <r>
    <x v="4"/>
    <n v="1942"/>
    <x v="2"/>
    <x v="4"/>
    <x v="2"/>
    <x v="0"/>
    <n v="0"/>
  </r>
  <r>
    <x v="4"/>
    <n v="1942"/>
    <x v="3"/>
    <x v="4"/>
    <x v="2"/>
    <x v="4"/>
    <n v="3735.4900000000002"/>
  </r>
  <r>
    <x v="4"/>
    <n v="1942"/>
    <x v="3"/>
    <x v="4"/>
    <x v="2"/>
    <x v="3"/>
    <n v="28.740000000000002"/>
  </r>
  <r>
    <x v="4"/>
    <n v="1942"/>
    <x v="3"/>
    <x v="4"/>
    <x v="2"/>
    <x v="0"/>
    <n v="0"/>
  </r>
  <r>
    <x v="5"/>
    <n v="1942"/>
    <x v="2"/>
    <x v="4"/>
    <x v="2"/>
    <x v="4"/>
    <n v="714.31999999999994"/>
  </r>
  <r>
    <x v="5"/>
    <n v="1942"/>
    <x v="2"/>
    <x v="4"/>
    <x v="2"/>
    <x v="0"/>
    <n v="0"/>
  </r>
  <r>
    <x v="5"/>
    <n v="1942"/>
    <x v="3"/>
    <x v="4"/>
    <x v="2"/>
    <x v="1"/>
    <n v="202.6"/>
  </r>
  <r>
    <x v="5"/>
    <n v="1942"/>
    <x v="3"/>
    <x v="4"/>
    <x v="2"/>
    <x v="4"/>
    <n v="11243.750000000002"/>
  </r>
  <r>
    <x v="5"/>
    <n v="1942"/>
    <x v="3"/>
    <x v="4"/>
    <x v="2"/>
    <x v="0"/>
    <n v="327.75"/>
  </r>
  <r>
    <x v="6"/>
    <n v="1942"/>
    <x v="2"/>
    <x v="4"/>
    <x v="2"/>
    <x v="0"/>
    <n v="0"/>
  </r>
  <r>
    <x v="6"/>
    <n v="1942"/>
    <x v="3"/>
    <x v="4"/>
    <x v="2"/>
    <x v="4"/>
    <n v="1664.87"/>
  </r>
  <r>
    <x v="6"/>
    <n v="1942"/>
    <x v="3"/>
    <x v="4"/>
    <x v="2"/>
    <x v="0"/>
    <n v="0"/>
  </r>
  <r>
    <x v="8"/>
    <n v="1942"/>
    <x v="2"/>
    <x v="4"/>
    <x v="2"/>
    <x v="4"/>
    <n v="2734.46"/>
  </r>
  <r>
    <x v="8"/>
    <n v="1942"/>
    <x v="2"/>
    <x v="4"/>
    <x v="2"/>
    <x v="3"/>
    <n v="11.4"/>
  </r>
  <r>
    <x v="8"/>
    <n v="1942"/>
    <x v="2"/>
    <x v="4"/>
    <x v="2"/>
    <x v="0"/>
    <n v="1949.23"/>
  </r>
  <r>
    <x v="8"/>
    <n v="1942"/>
    <x v="3"/>
    <x v="4"/>
    <x v="2"/>
    <x v="1"/>
    <n v="0"/>
  </r>
  <r>
    <x v="8"/>
    <n v="1942"/>
    <x v="3"/>
    <x v="4"/>
    <x v="2"/>
    <x v="4"/>
    <n v="3618.7999999999997"/>
  </r>
  <r>
    <x v="8"/>
    <n v="1942"/>
    <x v="3"/>
    <x v="4"/>
    <x v="2"/>
    <x v="3"/>
    <n v="-11.4"/>
  </r>
  <r>
    <x v="8"/>
    <n v="1942"/>
    <x v="3"/>
    <x v="4"/>
    <x v="2"/>
    <x v="0"/>
    <n v="4674.67"/>
  </r>
  <r>
    <x v="7"/>
    <n v="1942"/>
    <x v="2"/>
    <x v="4"/>
    <x v="2"/>
    <x v="4"/>
    <n v="125.42"/>
  </r>
  <r>
    <x v="7"/>
    <n v="1942"/>
    <x v="2"/>
    <x v="4"/>
    <x v="2"/>
    <x v="3"/>
    <n v="216.38"/>
  </r>
  <r>
    <x v="7"/>
    <n v="1942"/>
    <x v="2"/>
    <x v="4"/>
    <x v="2"/>
    <x v="0"/>
    <n v="0"/>
  </r>
  <r>
    <x v="7"/>
    <n v="1942"/>
    <x v="3"/>
    <x v="4"/>
    <x v="2"/>
    <x v="4"/>
    <n v="11502.28"/>
  </r>
  <r>
    <x v="7"/>
    <n v="1942"/>
    <x v="3"/>
    <x v="4"/>
    <x v="2"/>
    <x v="0"/>
    <n v="233"/>
  </r>
  <r>
    <x v="9"/>
    <n v="1942"/>
    <x v="2"/>
    <x v="4"/>
    <x v="2"/>
    <x v="0"/>
    <n v="655.79"/>
  </r>
  <r>
    <x v="9"/>
    <n v="1942"/>
    <x v="3"/>
    <x v="4"/>
    <x v="2"/>
    <x v="4"/>
    <n v="956.32999999999993"/>
  </r>
  <r>
    <x v="9"/>
    <n v="1942"/>
    <x v="3"/>
    <x v="4"/>
    <x v="2"/>
    <x v="3"/>
    <n v="42.53"/>
  </r>
  <r>
    <x v="9"/>
    <n v="1942"/>
    <x v="3"/>
    <x v="4"/>
    <x v="2"/>
    <x v="0"/>
    <n v="1317.88"/>
  </r>
  <r>
    <x v="11"/>
    <n v="1942"/>
    <x v="2"/>
    <x v="4"/>
    <x v="2"/>
    <x v="1"/>
    <n v="442.6"/>
  </r>
  <r>
    <x v="11"/>
    <n v="1942"/>
    <x v="2"/>
    <x v="4"/>
    <x v="2"/>
    <x v="0"/>
    <n v="596.78"/>
  </r>
  <r>
    <x v="11"/>
    <n v="1942"/>
    <x v="3"/>
    <x v="4"/>
    <x v="2"/>
    <x v="4"/>
    <n v="6290.2500000000009"/>
  </r>
  <r>
    <x v="11"/>
    <n v="1942"/>
    <x v="3"/>
    <x v="4"/>
    <x v="2"/>
    <x v="0"/>
    <n v="0"/>
  </r>
  <r>
    <x v="10"/>
    <n v="1942"/>
    <x v="2"/>
    <x v="4"/>
    <x v="2"/>
    <x v="0"/>
    <n v="0"/>
  </r>
  <r>
    <x v="10"/>
    <n v="1942"/>
    <x v="3"/>
    <x v="4"/>
    <x v="2"/>
    <x v="1"/>
    <n v="0"/>
  </r>
  <r>
    <x v="10"/>
    <n v="1942"/>
    <x v="3"/>
    <x v="4"/>
    <x v="2"/>
    <x v="0"/>
    <n v="558.28"/>
  </r>
  <r>
    <x v="0"/>
    <n v="1942"/>
    <x v="0"/>
    <x v="4"/>
    <x v="1"/>
    <x v="4"/>
    <n v="7311.2199999999993"/>
  </r>
  <r>
    <x v="0"/>
    <n v="1942"/>
    <x v="1"/>
    <x v="4"/>
    <x v="1"/>
    <x v="4"/>
    <n v="11703.02"/>
  </r>
  <r>
    <x v="1"/>
    <n v="1942"/>
    <x v="0"/>
    <x v="4"/>
    <x v="1"/>
    <x v="4"/>
    <n v="3109.4699999999993"/>
  </r>
  <r>
    <x v="1"/>
    <n v="1942"/>
    <x v="1"/>
    <x v="4"/>
    <x v="1"/>
    <x v="4"/>
    <n v="11575.390000000001"/>
  </r>
  <r>
    <x v="2"/>
    <n v="1942"/>
    <x v="1"/>
    <x v="4"/>
    <x v="1"/>
    <x v="4"/>
    <n v="6296.59"/>
  </r>
  <r>
    <x v="3"/>
    <n v="1942"/>
    <x v="0"/>
    <x v="4"/>
    <x v="1"/>
    <x v="4"/>
    <n v="5498.5900000000011"/>
  </r>
  <r>
    <x v="3"/>
    <n v="1942"/>
    <x v="1"/>
    <x v="4"/>
    <x v="1"/>
    <x v="4"/>
    <n v="152428.44"/>
  </r>
  <r>
    <x v="4"/>
    <n v="1942"/>
    <x v="0"/>
    <x v="4"/>
    <x v="1"/>
    <x v="4"/>
    <n v="838.75"/>
  </r>
  <r>
    <x v="4"/>
    <n v="1942"/>
    <x v="1"/>
    <x v="4"/>
    <x v="1"/>
    <x v="4"/>
    <n v="1794.04"/>
  </r>
  <r>
    <x v="5"/>
    <n v="1942"/>
    <x v="0"/>
    <x v="4"/>
    <x v="1"/>
    <x v="4"/>
    <n v="3126.84"/>
  </r>
  <r>
    <x v="5"/>
    <n v="1942"/>
    <x v="1"/>
    <x v="4"/>
    <x v="1"/>
    <x v="4"/>
    <n v="6941.9599999999991"/>
  </r>
  <r>
    <x v="6"/>
    <n v="1942"/>
    <x v="1"/>
    <x v="4"/>
    <x v="1"/>
    <x v="4"/>
    <n v="740.82999999999993"/>
  </r>
  <r>
    <x v="7"/>
    <n v="1942"/>
    <x v="0"/>
    <x v="4"/>
    <x v="1"/>
    <x v="4"/>
    <n v="207.10000000000002"/>
  </r>
  <r>
    <x v="7"/>
    <n v="1942"/>
    <x v="1"/>
    <x v="4"/>
    <x v="1"/>
    <x v="4"/>
    <n v="9737.23"/>
  </r>
  <r>
    <x v="8"/>
    <n v="1942"/>
    <x v="0"/>
    <x v="4"/>
    <x v="1"/>
    <x v="4"/>
    <n v="2966.88"/>
  </r>
  <r>
    <x v="8"/>
    <n v="1942"/>
    <x v="1"/>
    <x v="4"/>
    <x v="1"/>
    <x v="4"/>
    <n v="10870.63"/>
  </r>
  <r>
    <x v="11"/>
    <n v="1942"/>
    <x v="0"/>
    <x v="4"/>
    <x v="1"/>
    <x v="1"/>
    <n v="2518.41"/>
  </r>
  <r>
    <x v="11"/>
    <n v="1942"/>
    <x v="1"/>
    <x v="4"/>
    <x v="1"/>
    <x v="4"/>
    <n v="6402.7999999999993"/>
  </r>
  <r>
    <x v="0"/>
    <n v="1943"/>
    <x v="1"/>
    <x v="5"/>
    <x v="0"/>
    <x v="4"/>
    <n v="7.37"/>
  </r>
  <r>
    <x v="0"/>
    <n v="1943"/>
    <x v="1"/>
    <x v="5"/>
    <x v="0"/>
    <x v="4"/>
    <n v="7.37"/>
  </r>
  <r>
    <x v="0"/>
    <n v="1943"/>
    <x v="1"/>
    <x v="5"/>
    <x v="0"/>
    <x v="4"/>
    <n v="11.74"/>
  </r>
  <r>
    <x v="0"/>
    <n v="1943"/>
    <x v="1"/>
    <x v="5"/>
    <x v="0"/>
    <x v="4"/>
    <n v="7.36"/>
  </r>
  <r>
    <x v="0"/>
    <n v="1943"/>
    <x v="1"/>
    <x v="5"/>
    <x v="0"/>
    <x v="4"/>
    <n v="7.84"/>
  </r>
  <r>
    <x v="0"/>
    <n v="1943"/>
    <x v="1"/>
    <x v="5"/>
    <x v="0"/>
    <x v="4"/>
    <n v="7.37"/>
  </r>
  <r>
    <x v="0"/>
    <n v="1943"/>
    <x v="1"/>
    <x v="5"/>
    <x v="0"/>
    <x v="4"/>
    <n v="7.36"/>
  </r>
  <r>
    <x v="0"/>
    <n v="1943"/>
    <x v="1"/>
    <x v="5"/>
    <x v="0"/>
    <x v="4"/>
    <n v="7.36"/>
  </r>
  <r>
    <x v="0"/>
    <n v="1943"/>
    <x v="1"/>
    <x v="5"/>
    <x v="0"/>
    <x v="4"/>
    <n v="7.82"/>
  </r>
  <r>
    <x v="0"/>
    <n v="1943"/>
    <x v="1"/>
    <x v="5"/>
    <x v="0"/>
    <x v="4"/>
    <n v="7.36"/>
  </r>
  <r>
    <x v="0"/>
    <n v="1943"/>
    <x v="1"/>
    <x v="5"/>
    <x v="0"/>
    <x v="4"/>
    <n v="3.91"/>
  </r>
  <r>
    <x v="0"/>
    <n v="1943"/>
    <x v="1"/>
    <x v="5"/>
    <x v="0"/>
    <x v="4"/>
    <n v="7.84"/>
  </r>
  <r>
    <x v="1"/>
    <n v="1943"/>
    <x v="0"/>
    <x v="5"/>
    <x v="0"/>
    <x v="4"/>
    <n v="1.55"/>
  </r>
  <r>
    <x v="1"/>
    <n v="1943"/>
    <x v="0"/>
    <x v="5"/>
    <x v="0"/>
    <x v="4"/>
    <n v="0.52"/>
  </r>
  <r>
    <x v="1"/>
    <n v="1943"/>
    <x v="0"/>
    <x v="5"/>
    <x v="0"/>
    <x v="4"/>
    <n v="8.5299999999999994"/>
  </r>
  <r>
    <x v="1"/>
    <n v="1943"/>
    <x v="0"/>
    <x v="5"/>
    <x v="0"/>
    <x v="4"/>
    <n v="1.37"/>
  </r>
  <r>
    <x v="1"/>
    <n v="1943"/>
    <x v="0"/>
    <x v="5"/>
    <x v="0"/>
    <x v="4"/>
    <n v="-8.9600000000000009"/>
  </r>
  <r>
    <x v="1"/>
    <n v="1943"/>
    <x v="0"/>
    <x v="5"/>
    <x v="0"/>
    <x v="4"/>
    <n v="0.26"/>
  </r>
  <r>
    <x v="1"/>
    <n v="1943"/>
    <x v="0"/>
    <x v="5"/>
    <x v="0"/>
    <x v="4"/>
    <n v="2.38"/>
  </r>
  <r>
    <x v="1"/>
    <n v="1943"/>
    <x v="0"/>
    <x v="5"/>
    <x v="0"/>
    <x v="4"/>
    <n v="8.5299999999999994"/>
  </r>
  <r>
    <x v="1"/>
    <n v="1943"/>
    <x v="0"/>
    <x v="5"/>
    <x v="0"/>
    <x v="4"/>
    <n v="1.37"/>
  </r>
  <r>
    <x v="1"/>
    <n v="1943"/>
    <x v="0"/>
    <x v="5"/>
    <x v="0"/>
    <x v="4"/>
    <n v="0.77"/>
  </r>
  <r>
    <x v="1"/>
    <n v="1943"/>
    <x v="0"/>
    <x v="5"/>
    <x v="0"/>
    <x v="4"/>
    <n v="1.35"/>
  </r>
  <r>
    <x v="1"/>
    <n v="1943"/>
    <x v="0"/>
    <x v="5"/>
    <x v="0"/>
    <x v="4"/>
    <n v="0.52"/>
  </r>
  <r>
    <x v="1"/>
    <n v="1943"/>
    <x v="1"/>
    <x v="5"/>
    <x v="0"/>
    <x v="4"/>
    <n v="35.94"/>
  </r>
  <r>
    <x v="1"/>
    <n v="1943"/>
    <x v="1"/>
    <x v="5"/>
    <x v="0"/>
    <x v="4"/>
    <n v="52.76"/>
  </r>
  <r>
    <x v="1"/>
    <n v="1943"/>
    <x v="1"/>
    <x v="5"/>
    <x v="0"/>
    <x v="4"/>
    <n v="60.16"/>
  </r>
  <r>
    <x v="1"/>
    <n v="1943"/>
    <x v="1"/>
    <x v="5"/>
    <x v="0"/>
    <x v="4"/>
    <n v="41.24"/>
  </r>
  <r>
    <x v="1"/>
    <n v="1943"/>
    <x v="1"/>
    <x v="5"/>
    <x v="0"/>
    <x v="4"/>
    <n v="53.72"/>
  </r>
  <r>
    <x v="1"/>
    <n v="1943"/>
    <x v="1"/>
    <x v="5"/>
    <x v="0"/>
    <x v="4"/>
    <n v="53.73"/>
  </r>
  <r>
    <x v="1"/>
    <n v="1943"/>
    <x v="1"/>
    <x v="5"/>
    <x v="0"/>
    <x v="4"/>
    <n v="53.73"/>
  </r>
  <r>
    <x v="1"/>
    <n v="1943"/>
    <x v="1"/>
    <x v="5"/>
    <x v="0"/>
    <x v="4"/>
    <n v="80.58"/>
  </r>
  <r>
    <x v="1"/>
    <n v="1943"/>
    <x v="1"/>
    <x v="5"/>
    <x v="0"/>
    <x v="4"/>
    <n v="45.63"/>
  </r>
  <r>
    <x v="1"/>
    <n v="1943"/>
    <x v="1"/>
    <x v="5"/>
    <x v="0"/>
    <x v="4"/>
    <n v="70.849999999999994"/>
  </r>
  <r>
    <x v="1"/>
    <n v="1943"/>
    <x v="1"/>
    <x v="5"/>
    <x v="0"/>
    <x v="4"/>
    <n v="-121.12"/>
  </r>
  <r>
    <x v="1"/>
    <n v="1943"/>
    <x v="1"/>
    <x v="5"/>
    <x v="0"/>
    <x v="4"/>
    <n v="26.86"/>
  </r>
  <r>
    <x v="1"/>
    <n v="1943"/>
    <x v="1"/>
    <x v="5"/>
    <x v="0"/>
    <x v="4"/>
    <n v="46.35"/>
  </r>
  <r>
    <x v="2"/>
    <n v="1943"/>
    <x v="1"/>
    <x v="5"/>
    <x v="0"/>
    <x v="4"/>
    <n v="93.94"/>
  </r>
  <r>
    <x v="2"/>
    <n v="1943"/>
    <x v="1"/>
    <x v="5"/>
    <x v="0"/>
    <x v="4"/>
    <n v="-3.48"/>
  </r>
  <r>
    <x v="2"/>
    <n v="1943"/>
    <x v="1"/>
    <x v="5"/>
    <x v="0"/>
    <x v="4"/>
    <n v="40.130000000000003"/>
  </r>
  <r>
    <x v="2"/>
    <n v="1943"/>
    <x v="1"/>
    <x v="5"/>
    <x v="0"/>
    <x v="4"/>
    <n v="77.13"/>
  </r>
  <r>
    <x v="2"/>
    <n v="1943"/>
    <x v="1"/>
    <x v="5"/>
    <x v="0"/>
    <x v="4"/>
    <n v="61.78"/>
  </r>
  <r>
    <x v="2"/>
    <n v="1943"/>
    <x v="1"/>
    <x v="5"/>
    <x v="0"/>
    <x v="4"/>
    <n v="120.83"/>
  </r>
  <r>
    <x v="2"/>
    <n v="1943"/>
    <x v="1"/>
    <x v="5"/>
    <x v="0"/>
    <x v="4"/>
    <n v="92.42"/>
  </r>
  <r>
    <x v="2"/>
    <n v="1943"/>
    <x v="1"/>
    <x v="5"/>
    <x v="0"/>
    <x v="4"/>
    <n v="1.1499999999999999"/>
  </r>
  <r>
    <x v="2"/>
    <n v="1943"/>
    <x v="1"/>
    <x v="5"/>
    <x v="0"/>
    <x v="4"/>
    <n v="1.1200000000000001"/>
  </r>
  <r>
    <x v="2"/>
    <n v="1943"/>
    <x v="1"/>
    <x v="5"/>
    <x v="0"/>
    <x v="4"/>
    <n v="-61.08"/>
  </r>
  <r>
    <x v="2"/>
    <n v="1943"/>
    <x v="1"/>
    <x v="5"/>
    <x v="0"/>
    <x v="4"/>
    <n v="1.1200000000000001"/>
  </r>
  <r>
    <x v="2"/>
    <n v="1943"/>
    <x v="1"/>
    <x v="5"/>
    <x v="0"/>
    <x v="4"/>
    <n v="41.87"/>
  </r>
  <r>
    <x v="2"/>
    <n v="1943"/>
    <x v="1"/>
    <x v="5"/>
    <x v="0"/>
    <x v="4"/>
    <n v="-60.66"/>
  </r>
  <r>
    <x v="2"/>
    <n v="1943"/>
    <x v="1"/>
    <x v="5"/>
    <x v="0"/>
    <x v="4"/>
    <n v="2.2400000000000002"/>
  </r>
  <r>
    <x v="4"/>
    <n v="1943"/>
    <x v="1"/>
    <x v="5"/>
    <x v="0"/>
    <x v="4"/>
    <n v="7.89"/>
  </r>
  <r>
    <x v="4"/>
    <n v="1943"/>
    <x v="1"/>
    <x v="5"/>
    <x v="0"/>
    <x v="4"/>
    <n v="15.34"/>
  </r>
  <r>
    <x v="4"/>
    <n v="1943"/>
    <x v="1"/>
    <x v="5"/>
    <x v="0"/>
    <x v="4"/>
    <n v="8.49"/>
  </r>
  <r>
    <x v="5"/>
    <n v="1943"/>
    <x v="1"/>
    <x v="5"/>
    <x v="0"/>
    <x v="4"/>
    <n v="1.18"/>
  </r>
  <r>
    <x v="5"/>
    <n v="1943"/>
    <x v="1"/>
    <x v="5"/>
    <x v="0"/>
    <x v="4"/>
    <n v="1.81"/>
  </r>
  <r>
    <x v="5"/>
    <n v="1943"/>
    <x v="1"/>
    <x v="5"/>
    <x v="0"/>
    <x v="4"/>
    <n v="16.78"/>
  </r>
  <r>
    <x v="5"/>
    <n v="1943"/>
    <x v="1"/>
    <x v="5"/>
    <x v="0"/>
    <x v="4"/>
    <n v="0.7"/>
  </r>
  <r>
    <x v="5"/>
    <n v="1943"/>
    <x v="1"/>
    <x v="5"/>
    <x v="0"/>
    <x v="4"/>
    <n v="-4.6100000000000003"/>
  </r>
  <r>
    <x v="5"/>
    <n v="1943"/>
    <x v="1"/>
    <x v="5"/>
    <x v="0"/>
    <x v="4"/>
    <n v="8.19"/>
  </r>
  <r>
    <x v="5"/>
    <n v="1943"/>
    <x v="1"/>
    <x v="5"/>
    <x v="0"/>
    <x v="4"/>
    <n v="0.3"/>
  </r>
  <r>
    <x v="6"/>
    <n v="1943"/>
    <x v="1"/>
    <x v="5"/>
    <x v="0"/>
    <x v="4"/>
    <n v="19.850000000000001"/>
  </r>
  <r>
    <x v="6"/>
    <n v="1943"/>
    <x v="1"/>
    <x v="5"/>
    <x v="0"/>
    <x v="4"/>
    <n v="13.86"/>
  </r>
  <r>
    <x v="6"/>
    <n v="1943"/>
    <x v="1"/>
    <x v="5"/>
    <x v="0"/>
    <x v="4"/>
    <n v="9.9"/>
  </r>
  <r>
    <x v="6"/>
    <n v="1943"/>
    <x v="1"/>
    <x v="5"/>
    <x v="0"/>
    <x v="4"/>
    <n v="5.88"/>
  </r>
  <r>
    <x v="6"/>
    <n v="1943"/>
    <x v="1"/>
    <x v="5"/>
    <x v="0"/>
    <x v="4"/>
    <n v="6.12"/>
  </r>
  <r>
    <x v="6"/>
    <n v="1943"/>
    <x v="1"/>
    <x v="5"/>
    <x v="0"/>
    <x v="4"/>
    <n v="33.68"/>
  </r>
  <r>
    <x v="7"/>
    <n v="1943"/>
    <x v="0"/>
    <x v="5"/>
    <x v="0"/>
    <x v="4"/>
    <n v="6.56"/>
  </r>
  <r>
    <x v="7"/>
    <n v="1943"/>
    <x v="1"/>
    <x v="5"/>
    <x v="0"/>
    <x v="4"/>
    <n v="91.01"/>
  </r>
  <r>
    <x v="7"/>
    <n v="1943"/>
    <x v="1"/>
    <x v="5"/>
    <x v="0"/>
    <x v="4"/>
    <n v="129.28"/>
  </r>
  <r>
    <x v="7"/>
    <n v="1943"/>
    <x v="1"/>
    <x v="5"/>
    <x v="0"/>
    <x v="4"/>
    <n v="35.17"/>
  </r>
  <r>
    <x v="7"/>
    <n v="1943"/>
    <x v="1"/>
    <x v="5"/>
    <x v="0"/>
    <x v="4"/>
    <n v="83.41"/>
  </r>
  <r>
    <x v="7"/>
    <n v="1943"/>
    <x v="1"/>
    <x v="5"/>
    <x v="0"/>
    <x v="4"/>
    <n v="114.34"/>
  </r>
  <r>
    <x v="7"/>
    <n v="1943"/>
    <x v="1"/>
    <x v="5"/>
    <x v="0"/>
    <x v="4"/>
    <n v="101.95"/>
  </r>
  <r>
    <x v="7"/>
    <n v="1943"/>
    <x v="1"/>
    <x v="5"/>
    <x v="0"/>
    <x v="4"/>
    <n v="76.88"/>
  </r>
  <r>
    <x v="7"/>
    <n v="1943"/>
    <x v="1"/>
    <x v="5"/>
    <x v="0"/>
    <x v="4"/>
    <n v="94.15"/>
  </r>
  <r>
    <x v="7"/>
    <n v="1943"/>
    <x v="1"/>
    <x v="5"/>
    <x v="0"/>
    <x v="4"/>
    <n v="100.82"/>
  </r>
  <r>
    <x v="7"/>
    <n v="1943"/>
    <x v="1"/>
    <x v="5"/>
    <x v="0"/>
    <x v="4"/>
    <n v="101.87"/>
  </r>
  <r>
    <x v="7"/>
    <n v="1943"/>
    <x v="1"/>
    <x v="5"/>
    <x v="0"/>
    <x v="4"/>
    <n v="83.42"/>
  </r>
  <r>
    <x v="7"/>
    <n v="1943"/>
    <x v="1"/>
    <x v="5"/>
    <x v="0"/>
    <x v="4"/>
    <n v="101.95"/>
  </r>
  <r>
    <x v="8"/>
    <n v="1943"/>
    <x v="0"/>
    <x v="5"/>
    <x v="0"/>
    <x v="4"/>
    <n v="-0.96"/>
  </r>
  <r>
    <x v="8"/>
    <n v="1943"/>
    <x v="0"/>
    <x v="5"/>
    <x v="0"/>
    <x v="4"/>
    <n v="5.09"/>
  </r>
  <r>
    <x v="8"/>
    <n v="1943"/>
    <x v="0"/>
    <x v="5"/>
    <x v="0"/>
    <x v="4"/>
    <n v="15.27"/>
  </r>
  <r>
    <x v="8"/>
    <n v="1943"/>
    <x v="0"/>
    <x v="5"/>
    <x v="0"/>
    <x v="4"/>
    <n v="5.09"/>
  </r>
  <r>
    <x v="8"/>
    <n v="1943"/>
    <x v="1"/>
    <x v="5"/>
    <x v="0"/>
    <x v="4"/>
    <n v="12.8"/>
  </r>
  <r>
    <x v="8"/>
    <n v="1943"/>
    <x v="1"/>
    <x v="5"/>
    <x v="0"/>
    <x v="4"/>
    <n v="1.26"/>
  </r>
  <r>
    <x v="8"/>
    <n v="1943"/>
    <x v="1"/>
    <x v="5"/>
    <x v="0"/>
    <x v="4"/>
    <n v="4.67"/>
  </r>
  <r>
    <x v="8"/>
    <n v="1943"/>
    <x v="1"/>
    <x v="5"/>
    <x v="0"/>
    <x v="4"/>
    <n v="24.64"/>
  </r>
  <r>
    <x v="8"/>
    <n v="1943"/>
    <x v="1"/>
    <x v="5"/>
    <x v="0"/>
    <x v="4"/>
    <n v="24.64"/>
  </r>
  <r>
    <x v="8"/>
    <n v="1943"/>
    <x v="1"/>
    <x v="5"/>
    <x v="0"/>
    <x v="4"/>
    <n v="24.64"/>
  </r>
  <r>
    <x v="9"/>
    <n v="1943"/>
    <x v="1"/>
    <x v="5"/>
    <x v="0"/>
    <x v="4"/>
    <n v="12.32"/>
  </r>
  <r>
    <x v="9"/>
    <n v="1943"/>
    <x v="1"/>
    <x v="5"/>
    <x v="0"/>
    <x v="4"/>
    <n v="12.32"/>
  </r>
  <r>
    <x v="10"/>
    <n v="1943"/>
    <x v="1"/>
    <x v="5"/>
    <x v="0"/>
    <x v="4"/>
    <n v="19.3"/>
  </r>
  <r>
    <x v="10"/>
    <n v="1943"/>
    <x v="1"/>
    <x v="5"/>
    <x v="0"/>
    <x v="4"/>
    <n v="19.3"/>
  </r>
  <r>
    <x v="10"/>
    <n v="1943"/>
    <x v="1"/>
    <x v="5"/>
    <x v="0"/>
    <x v="4"/>
    <n v="8.6300000000000008"/>
  </r>
  <r>
    <x v="10"/>
    <n v="1943"/>
    <x v="1"/>
    <x v="5"/>
    <x v="0"/>
    <x v="4"/>
    <n v="1.57"/>
  </r>
  <r>
    <x v="10"/>
    <n v="1943"/>
    <x v="1"/>
    <x v="5"/>
    <x v="0"/>
    <x v="4"/>
    <n v="19.3"/>
  </r>
  <r>
    <x v="10"/>
    <n v="1943"/>
    <x v="1"/>
    <x v="5"/>
    <x v="0"/>
    <x v="4"/>
    <n v="19.3"/>
  </r>
  <r>
    <x v="10"/>
    <n v="1943"/>
    <x v="1"/>
    <x v="5"/>
    <x v="0"/>
    <x v="4"/>
    <n v="19.3"/>
  </r>
  <r>
    <x v="10"/>
    <n v="1943"/>
    <x v="1"/>
    <x v="5"/>
    <x v="0"/>
    <x v="4"/>
    <n v="19.3"/>
  </r>
  <r>
    <x v="10"/>
    <n v="1943"/>
    <x v="1"/>
    <x v="5"/>
    <x v="0"/>
    <x v="4"/>
    <n v="19.3"/>
  </r>
  <r>
    <x v="10"/>
    <n v="1943"/>
    <x v="1"/>
    <x v="5"/>
    <x v="0"/>
    <x v="4"/>
    <n v="19.989999999999998"/>
  </r>
  <r>
    <x v="11"/>
    <n v="1943"/>
    <x v="1"/>
    <x v="5"/>
    <x v="0"/>
    <x v="4"/>
    <n v="17.53"/>
  </r>
  <r>
    <x v="11"/>
    <n v="1943"/>
    <x v="1"/>
    <x v="5"/>
    <x v="0"/>
    <x v="4"/>
    <n v="55.4"/>
  </r>
  <r>
    <x v="11"/>
    <n v="1943"/>
    <x v="1"/>
    <x v="5"/>
    <x v="0"/>
    <x v="4"/>
    <n v="83.37"/>
  </r>
  <r>
    <x v="11"/>
    <n v="1943"/>
    <x v="1"/>
    <x v="5"/>
    <x v="0"/>
    <x v="4"/>
    <n v="79.11"/>
  </r>
  <r>
    <x v="11"/>
    <n v="1943"/>
    <x v="1"/>
    <x v="5"/>
    <x v="0"/>
    <x v="4"/>
    <n v="28.62"/>
  </r>
  <r>
    <x v="11"/>
    <n v="1943"/>
    <x v="1"/>
    <x v="5"/>
    <x v="0"/>
    <x v="4"/>
    <n v="40.35"/>
  </r>
  <r>
    <x v="11"/>
    <n v="1943"/>
    <x v="1"/>
    <x v="5"/>
    <x v="0"/>
    <x v="4"/>
    <n v="91.27"/>
  </r>
  <r>
    <x v="11"/>
    <n v="1943"/>
    <x v="1"/>
    <x v="5"/>
    <x v="0"/>
    <x v="4"/>
    <n v="36.68"/>
  </r>
  <r>
    <x v="11"/>
    <n v="1943"/>
    <x v="1"/>
    <x v="5"/>
    <x v="0"/>
    <x v="4"/>
    <n v="83.37"/>
  </r>
  <r>
    <x v="11"/>
    <n v="1943"/>
    <x v="1"/>
    <x v="5"/>
    <x v="0"/>
    <x v="4"/>
    <n v="76.459999999999994"/>
  </r>
  <r>
    <x v="11"/>
    <n v="1943"/>
    <x v="1"/>
    <x v="5"/>
    <x v="0"/>
    <x v="4"/>
    <n v="33.729999999999997"/>
  </r>
  <r>
    <x v="11"/>
    <n v="1943"/>
    <x v="1"/>
    <x v="5"/>
    <x v="0"/>
    <x v="4"/>
    <n v="79.11"/>
  </r>
  <r>
    <x v="0"/>
    <n v="1943"/>
    <x v="2"/>
    <x v="5"/>
    <x v="2"/>
    <x v="0"/>
    <n v="-30.62"/>
  </r>
  <r>
    <x v="0"/>
    <n v="1943"/>
    <x v="3"/>
    <x v="5"/>
    <x v="2"/>
    <x v="4"/>
    <n v="125.25999999999999"/>
  </r>
  <r>
    <x v="0"/>
    <n v="1943"/>
    <x v="3"/>
    <x v="5"/>
    <x v="2"/>
    <x v="3"/>
    <n v="14.04"/>
  </r>
  <r>
    <x v="1"/>
    <n v="1943"/>
    <x v="2"/>
    <x v="5"/>
    <x v="2"/>
    <x v="4"/>
    <n v="4.7699999999999996"/>
  </r>
  <r>
    <x v="1"/>
    <n v="1943"/>
    <x v="3"/>
    <x v="5"/>
    <x v="2"/>
    <x v="4"/>
    <n v="437.22999999999996"/>
  </r>
  <r>
    <x v="2"/>
    <n v="1943"/>
    <x v="3"/>
    <x v="5"/>
    <x v="2"/>
    <x v="4"/>
    <n v="144.75"/>
  </r>
  <r>
    <x v="3"/>
    <n v="1943"/>
    <x v="3"/>
    <x v="5"/>
    <x v="2"/>
    <x v="4"/>
    <n v="186.85000000000002"/>
  </r>
  <r>
    <x v="5"/>
    <n v="1943"/>
    <x v="3"/>
    <x v="5"/>
    <x v="2"/>
    <x v="4"/>
    <n v="10.84"/>
  </r>
  <r>
    <x v="8"/>
    <n v="1943"/>
    <x v="3"/>
    <x v="5"/>
    <x v="2"/>
    <x v="4"/>
    <n v="14.57"/>
  </r>
  <r>
    <x v="7"/>
    <n v="1943"/>
    <x v="3"/>
    <x v="5"/>
    <x v="2"/>
    <x v="4"/>
    <n v="483.30000000000007"/>
  </r>
  <r>
    <x v="11"/>
    <n v="1943"/>
    <x v="2"/>
    <x v="5"/>
    <x v="2"/>
    <x v="1"/>
    <n v="4.8899999999999997"/>
  </r>
  <r>
    <x v="11"/>
    <n v="1943"/>
    <x v="2"/>
    <x v="5"/>
    <x v="2"/>
    <x v="0"/>
    <n v="12.03"/>
  </r>
  <r>
    <x v="11"/>
    <n v="1943"/>
    <x v="3"/>
    <x v="5"/>
    <x v="2"/>
    <x v="4"/>
    <n v="323.71999999999997"/>
  </r>
  <r>
    <x v="0"/>
    <n v="1943"/>
    <x v="1"/>
    <x v="5"/>
    <x v="1"/>
    <x v="4"/>
    <n v="42.800000000000011"/>
  </r>
  <r>
    <x v="1"/>
    <n v="1943"/>
    <x v="0"/>
    <x v="5"/>
    <x v="1"/>
    <x v="4"/>
    <n v="33.399999999999991"/>
  </r>
  <r>
    <x v="1"/>
    <n v="1943"/>
    <x v="1"/>
    <x v="5"/>
    <x v="1"/>
    <x v="4"/>
    <n v="114.06000000000002"/>
  </r>
  <r>
    <x v="2"/>
    <n v="1943"/>
    <x v="1"/>
    <x v="5"/>
    <x v="1"/>
    <x v="4"/>
    <n v="11.820000000000004"/>
  </r>
  <r>
    <x v="3"/>
    <n v="1943"/>
    <x v="0"/>
    <x v="5"/>
    <x v="1"/>
    <x v="4"/>
    <n v="6.5"/>
  </r>
  <r>
    <x v="3"/>
    <n v="1943"/>
    <x v="1"/>
    <x v="5"/>
    <x v="1"/>
    <x v="4"/>
    <n v="263.58999999999997"/>
  </r>
  <r>
    <x v="4"/>
    <n v="1943"/>
    <x v="0"/>
    <x v="5"/>
    <x v="1"/>
    <x v="4"/>
    <n v="14.18"/>
  </r>
  <r>
    <x v="7"/>
    <n v="1943"/>
    <x v="1"/>
    <x v="5"/>
    <x v="1"/>
    <x v="4"/>
    <n v="100.15999999999998"/>
  </r>
  <r>
    <x v="8"/>
    <n v="1943"/>
    <x v="1"/>
    <x v="5"/>
    <x v="1"/>
    <x v="4"/>
    <n v="40.040000000000006"/>
  </r>
  <r>
    <x v="11"/>
    <n v="1943"/>
    <x v="1"/>
    <x v="5"/>
    <x v="1"/>
    <x v="4"/>
    <n v="152.01"/>
  </r>
  <r>
    <x v="3"/>
    <n v="1945"/>
    <x v="1"/>
    <x v="2"/>
    <x v="0"/>
    <x v="4"/>
    <n v="249.99"/>
  </r>
  <r>
    <x v="3"/>
    <n v="1945"/>
    <x v="1"/>
    <x v="2"/>
    <x v="0"/>
    <x v="4"/>
    <n v="83.33"/>
  </r>
  <r>
    <x v="3"/>
    <n v="1945"/>
    <x v="1"/>
    <x v="2"/>
    <x v="0"/>
    <x v="4"/>
    <n v="-83.33"/>
  </r>
  <r>
    <x v="3"/>
    <n v="1945"/>
    <x v="1"/>
    <x v="2"/>
    <x v="0"/>
    <x v="4"/>
    <n v="166.66"/>
  </r>
  <r>
    <x v="3"/>
    <n v="1945"/>
    <x v="1"/>
    <x v="2"/>
    <x v="0"/>
    <x v="4"/>
    <n v="249.99"/>
  </r>
  <r>
    <x v="3"/>
    <n v="1945"/>
    <x v="1"/>
    <x v="2"/>
    <x v="0"/>
    <x v="4"/>
    <n v="166.66"/>
  </r>
  <r>
    <x v="3"/>
    <n v="1945"/>
    <x v="1"/>
    <x v="2"/>
    <x v="0"/>
    <x v="4"/>
    <n v="166.66"/>
  </r>
  <r>
    <x v="3"/>
    <n v="1945"/>
    <x v="1"/>
    <x v="2"/>
    <x v="0"/>
    <x v="4"/>
    <n v="166.66"/>
  </r>
  <r>
    <x v="3"/>
    <n v="1945"/>
    <x v="1"/>
    <x v="2"/>
    <x v="0"/>
    <x v="4"/>
    <n v="83.33"/>
  </r>
  <r>
    <x v="3"/>
    <n v="1945"/>
    <x v="1"/>
    <x v="2"/>
    <x v="0"/>
    <x v="4"/>
    <n v="83.41"/>
  </r>
  <r>
    <x v="3"/>
    <n v="1945"/>
    <x v="1"/>
    <x v="2"/>
    <x v="0"/>
    <x v="4"/>
    <n v="83.33"/>
  </r>
  <r>
    <x v="5"/>
    <n v="1945"/>
    <x v="1"/>
    <x v="2"/>
    <x v="0"/>
    <x v="4"/>
    <n v="166.66"/>
  </r>
  <r>
    <x v="5"/>
    <n v="1945"/>
    <x v="1"/>
    <x v="2"/>
    <x v="0"/>
    <x v="4"/>
    <n v="249.99"/>
  </r>
  <r>
    <x v="5"/>
    <n v="1945"/>
    <x v="1"/>
    <x v="2"/>
    <x v="0"/>
    <x v="4"/>
    <n v="-83.33"/>
  </r>
  <r>
    <x v="5"/>
    <n v="1945"/>
    <x v="1"/>
    <x v="2"/>
    <x v="0"/>
    <x v="4"/>
    <n v="90.03"/>
  </r>
  <r>
    <x v="5"/>
    <n v="1945"/>
    <x v="1"/>
    <x v="2"/>
    <x v="0"/>
    <x v="4"/>
    <n v="83.33"/>
  </r>
  <r>
    <x v="5"/>
    <n v="1945"/>
    <x v="1"/>
    <x v="2"/>
    <x v="0"/>
    <x v="4"/>
    <n v="166.66"/>
  </r>
  <r>
    <x v="5"/>
    <n v="1945"/>
    <x v="1"/>
    <x v="2"/>
    <x v="0"/>
    <x v="4"/>
    <n v="166.66"/>
  </r>
  <r>
    <x v="5"/>
    <n v="1945"/>
    <x v="1"/>
    <x v="2"/>
    <x v="0"/>
    <x v="4"/>
    <n v="15.78"/>
  </r>
  <r>
    <x v="5"/>
    <n v="1945"/>
    <x v="1"/>
    <x v="2"/>
    <x v="0"/>
    <x v="4"/>
    <n v="166.66"/>
  </r>
  <r>
    <x v="5"/>
    <n v="1945"/>
    <x v="1"/>
    <x v="2"/>
    <x v="0"/>
    <x v="4"/>
    <n v="83.33"/>
  </r>
  <r>
    <x v="9"/>
    <n v="1945"/>
    <x v="1"/>
    <x v="2"/>
    <x v="0"/>
    <x v="4"/>
    <n v="83.32"/>
  </r>
  <r>
    <x v="9"/>
    <n v="1945"/>
    <x v="1"/>
    <x v="2"/>
    <x v="0"/>
    <x v="4"/>
    <n v="-83.32"/>
  </r>
  <r>
    <x v="9"/>
    <n v="1945"/>
    <x v="1"/>
    <x v="2"/>
    <x v="0"/>
    <x v="4"/>
    <n v="41.65"/>
  </r>
  <r>
    <x v="1"/>
    <n v="1945"/>
    <x v="3"/>
    <x v="2"/>
    <x v="2"/>
    <x v="4"/>
    <n v="112.74000000000001"/>
  </r>
  <r>
    <x v="3"/>
    <n v="1945"/>
    <x v="3"/>
    <x v="2"/>
    <x v="2"/>
    <x v="4"/>
    <n v="1999.9199999999998"/>
  </r>
  <r>
    <x v="0"/>
    <n v="1945"/>
    <x v="1"/>
    <x v="2"/>
    <x v="1"/>
    <x v="4"/>
    <n v="1666.6"/>
  </r>
  <r>
    <x v="1"/>
    <n v="1945"/>
    <x v="1"/>
    <x v="2"/>
    <x v="1"/>
    <x v="4"/>
    <n v="1458.3199999999997"/>
  </r>
  <r>
    <x v="3"/>
    <n v="1945"/>
    <x v="0"/>
    <x v="2"/>
    <x v="1"/>
    <x v="4"/>
    <n v="1499.94"/>
  </r>
  <r>
    <x v="3"/>
    <n v="1945"/>
    <x v="1"/>
    <x v="2"/>
    <x v="1"/>
    <x v="4"/>
    <n v="10603.720000000001"/>
  </r>
  <r>
    <x v="0"/>
    <n v="1954"/>
    <x v="0"/>
    <x v="0"/>
    <x v="0"/>
    <x v="3"/>
    <n v="13.3"/>
  </r>
  <r>
    <x v="0"/>
    <n v="1954"/>
    <x v="0"/>
    <x v="0"/>
    <x v="0"/>
    <x v="3"/>
    <n v="6.01"/>
  </r>
  <r>
    <x v="0"/>
    <n v="1954"/>
    <x v="1"/>
    <x v="0"/>
    <x v="0"/>
    <x v="3"/>
    <n v="52.57"/>
  </r>
  <r>
    <x v="0"/>
    <n v="1954"/>
    <x v="1"/>
    <x v="0"/>
    <x v="0"/>
    <x v="3"/>
    <n v="204.44"/>
  </r>
  <r>
    <x v="0"/>
    <n v="1954"/>
    <x v="1"/>
    <x v="0"/>
    <x v="0"/>
    <x v="3"/>
    <n v="65.47"/>
  </r>
  <r>
    <x v="0"/>
    <n v="1954"/>
    <x v="1"/>
    <x v="0"/>
    <x v="0"/>
    <x v="3"/>
    <n v="241.03"/>
  </r>
  <r>
    <x v="0"/>
    <n v="1954"/>
    <x v="1"/>
    <x v="0"/>
    <x v="0"/>
    <x v="3"/>
    <n v="138.49"/>
  </r>
  <r>
    <x v="0"/>
    <n v="1954"/>
    <x v="1"/>
    <x v="0"/>
    <x v="0"/>
    <x v="3"/>
    <n v="24.74"/>
  </r>
  <r>
    <x v="0"/>
    <n v="1954"/>
    <x v="1"/>
    <x v="0"/>
    <x v="0"/>
    <x v="3"/>
    <n v="170.48"/>
  </r>
  <r>
    <x v="0"/>
    <n v="1954"/>
    <x v="1"/>
    <x v="0"/>
    <x v="0"/>
    <x v="3"/>
    <n v="35.85"/>
  </r>
  <r>
    <x v="0"/>
    <n v="1954"/>
    <x v="1"/>
    <x v="0"/>
    <x v="0"/>
    <x v="3"/>
    <n v="163.27000000000001"/>
  </r>
  <r>
    <x v="0"/>
    <n v="1954"/>
    <x v="1"/>
    <x v="0"/>
    <x v="0"/>
    <x v="3"/>
    <n v="202.05"/>
  </r>
  <r>
    <x v="0"/>
    <n v="1954"/>
    <x v="1"/>
    <x v="0"/>
    <x v="0"/>
    <x v="3"/>
    <n v="118.32"/>
  </r>
  <r>
    <x v="0"/>
    <n v="1954"/>
    <x v="1"/>
    <x v="0"/>
    <x v="0"/>
    <x v="3"/>
    <n v="104.62"/>
  </r>
  <r>
    <x v="1"/>
    <n v="1954"/>
    <x v="0"/>
    <x v="0"/>
    <x v="0"/>
    <x v="3"/>
    <n v="79.209999999999994"/>
  </r>
  <r>
    <x v="1"/>
    <n v="1954"/>
    <x v="0"/>
    <x v="0"/>
    <x v="0"/>
    <x v="3"/>
    <n v="211.87"/>
  </r>
  <r>
    <x v="1"/>
    <n v="1954"/>
    <x v="0"/>
    <x v="0"/>
    <x v="0"/>
    <x v="3"/>
    <n v="25"/>
  </r>
  <r>
    <x v="1"/>
    <n v="1954"/>
    <x v="0"/>
    <x v="0"/>
    <x v="0"/>
    <x v="3"/>
    <n v="42.03"/>
  </r>
  <r>
    <x v="1"/>
    <n v="1954"/>
    <x v="0"/>
    <x v="0"/>
    <x v="0"/>
    <x v="3"/>
    <n v="25.16"/>
  </r>
  <r>
    <x v="1"/>
    <n v="1954"/>
    <x v="0"/>
    <x v="0"/>
    <x v="0"/>
    <x v="3"/>
    <n v="58.13"/>
  </r>
  <r>
    <x v="1"/>
    <n v="1954"/>
    <x v="0"/>
    <x v="0"/>
    <x v="0"/>
    <x v="3"/>
    <n v="366.09"/>
  </r>
  <r>
    <x v="1"/>
    <n v="1954"/>
    <x v="0"/>
    <x v="0"/>
    <x v="0"/>
    <x v="3"/>
    <n v="29.39"/>
  </r>
  <r>
    <x v="1"/>
    <n v="1954"/>
    <x v="0"/>
    <x v="0"/>
    <x v="0"/>
    <x v="3"/>
    <n v="36.97"/>
  </r>
  <r>
    <x v="1"/>
    <n v="1954"/>
    <x v="0"/>
    <x v="0"/>
    <x v="0"/>
    <x v="3"/>
    <n v="16.989999999999998"/>
  </r>
  <r>
    <x v="1"/>
    <n v="1954"/>
    <x v="0"/>
    <x v="0"/>
    <x v="0"/>
    <x v="3"/>
    <n v="80.86"/>
  </r>
  <r>
    <x v="1"/>
    <n v="1954"/>
    <x v="0"/>
    <x v="0"/>
    <x v="0"/>
    <x v="3"/>
    <n v="33.99"/>
  </r>
  <r>
    <x v="1"/>
    <n v="1954"/>
    <x v="1"/>
    <x v="0"/>
    <x v="0"/>
    <x v="3"/>
    <n v="180.56"/>
  </r>
  <r>
    <x v="1"/>
    <n v="1954"/>
    <x v="1"/>
    <x v="0"/>
    <x v="0"/>
    <x v="3"/>
    <n v="123.31"/>
  </r>
  <r>
    <x v="1"/>
    <n v="1954"/>
    <x v="1"/>
    <x v="0"/>
    <x v="0"/>
    <x v="3"/>
    <n v="488.6"/>
  </r>
  <r>
    <x v="1"/>
    <n v="1954"/>
    <x v="1"/>
    <x v="0"/>
    <x v="0"/>
    <x v="3"/>
    <n v="155.16"/>
  </r>
  <r>
    <x v="1"/>
    <n v="1954"/>
    <x v="1"/>
    <x v="0"/>
    <x v="0"/>
    <x v="3"/>
    <n v="361.58"/>
  </r>
  <r>
    <x v="1"/>
    <n v="1954"/>
    <x v="1"/>
    <x v="0"/>
    <x v="0"/>
    <x v="3"/>
    <n v="465.49"/>
  </r>
  <r>
    <x v="1"/>
    <n v="1954"/>
    <x v="1"/>
    <x v="0"/>
    <x v="0"/>
    <x v="3"/>
    <n v="420.68"/>
  </r>
  <r>
    <x v="1"/>
    <n v="1954"/>
    <x v="1"/>
    <x v="0"/>
    <x v="0"/>
    <x v="3"/>
    <n v="96.73"/>
  </r>
  <r>
    <x v="1"/>
    <n v="1954"/>
    <x v="1"/>
    <x v="0"/>
    <x v="0"/>
    <x v="3"/>
    <n v="162.32"/>
  </r>
  <r>
    <x v="1"/>
    <n v="1954"/>
    <x v="1"/>
    <x v="0"/>
    <x v="0"/>
    <x v="3"/>
    <n v="447.4"/>
  </r>
  <r>
    <x v="1"/>
    <n v="1954"/>
    <x v="1"/>
    <x v="0"/>
    <x v="0"/>
    <x v="3"/>
    <n v="112.25"/>
  </r>
  <r>
    <x v="1"/>
    <n v="1954"/>
    <x v="1"/>
    <x v="0"/>
    <x v="0"/>
    <x v="3"/>
    <n v="139.69999999999999"/>
  </r>
  <r>
    <x v="3"/>
    <n v="1954"/>
    <x v="0"/>
    <x v="0"/>
    <x v="0"/>
    <x v="3"/>
    <n v="37.159999999999997"/>
  </r>
  <r>
    <x v="3"/>
    <n v="1954"/>
    <x v="0"/>
    <x v="0"/>
    <x v="0"/>
    <x v="3"/>
    <n v="-643.41999999999996"/>
  </r>
  <r>
    <x v="3"/>
    <n v="1954"/>
    <x v="0"/>
    <x v="0"/>
    <x v="0"/>
    <x v="3"/>
    <n v="23.32"/>
  </r>
  <r>
    <x v="3"/>
    <n v="1954"/>
    <x v="0"/>
    <x v="0"/>
    <x v="0"/>
    <x v="3"/>
    <n v="16.989999999999998"/>
  </r>
  <r>
    <x v="3"/>
    <n v="1954"/>
    <x v="0"/>
    <x v="0"/>
    <x v="0"/>
    <x v="3"/>
    <n v="26.48"/>
  </r>
  <r>
    <x v="3"/>
    <n v="1954"/>
    <x v="0"/>
    <x v="0"/>
    <x v="0"/>
    <x v="3"/>
    <n v="82.61"/>
  </r>
  <r>
    <x v="3"/>
    <n v="1954"/>
    <x v="0"/>
    <x v="0"/>
    <x v="0"/>
    <x v="3"/>
    <n v="84.32"/>
  </r>
  <r>
    <x v="3"/>
    <n v="1954"/>
    <x v="0"/>
    <x v="0"/>
    <x v="0"/>
    <x v="3"/>
    <n v="-98.76"/>
  </r>
  <r>
    <x v="3"/>
    <n v="1954"/>
    <x v="0"/>
    <x v="0"/>
    <x v="0"/>
    <x v="3"/>
    <n v="-29.77"/>
  </r>
  <r>
    <x v="3"/>
    <n v="1954"/>
    <x v="0"/>
    <x v="0"/>
    <x v="0"/>
    <x v="3"/>
    <n v="9.11"/>
  </r>
  <r>
    <x v="3"/>
    <n v="1954"/>
    <x v="0"/>
    <x v="0"/>
    <x v="0"/>
    <x v="3"/>
    <n v="7.63"/>
  </r>
  <r>
    <x v="3"/>
    <n v="1954"/>
    <x v="0"/>
    <x v="0"/>
    <x v="0"/>
    <x v="3"/>
    <n v="130.63"/>
  </r>
  <r>
    <x v="3"/>
    <n v="1954"/>
    <x v="1"/>
    <x v="0"/>
    <x v="0"/>
    <x v="3"/>
    <n v="2171.4499999999998"/>
  </r>
  <r>
    <x v="3"/>
    <n v="1954"/>
    <x v="1"/>
    <x v="0"/>
    <x v="0"/>
    <x v="3"/>
    <n v="8339.76"/>
  </r>
  <r>
    <x v="3"/>
    <n v="1954"/>
    <x v="1"/>
    <x v="0"/>
    <x v="0"/>
    <x v="3"/>
    <n v="5762.93"/>
  </r>
  <r>
    <x v="3"/>
    <n v="1954"/>
    <x v="1"/>
    <x v="0"/>
    <x v="0"/>
    <x v="3"/>
    <n v="104.72"/>
  </r>
  <r>
    <x v="3"/>
    <n v="1954"/>
    <x v="1"/>
    <x v="0"/>
    <x v="0"/>
    <x v="3"/>
    <n v="2346.64"/>
  </r>
  <r>
    <x v="3"/>
    <n v="1954"/>
    <x v="1"/>
    <x v="0"/>
    <x v="0"/>
    <x v="3"/>
    <n v="1727.77"/>
  </r>
  <r>
    <x v="3"/>
    <n v="1954"/>
    <x v="1"/>
    <x v="0"/>
    <x v="0"/>
    <x v="3"/>
    <n v="4502.87"/>
  </r>
  <r>
    <x v="3"/>
    <n v="1954"/>
    <x v="1"/>
    <x v="0"/>
    <x v="0"/>
    <x v="3"/>
    <n v="2252.12"/>
  </r>
  <r>
    <x v="3"/>
    <n v="1954"/>
    <x v="1"/>
    <x v="0"/>
    <x v="0"/>
    <x v="3"/>
    <n v="5427.07"/>
  </r>
  <r>
    <x v="3"/>
    <n v="1954"/>
    <x v="1"/>
    <x v="0"/>
    <x v="0"/>
    <x v="3"/>
    <n v="999.51"/>
  </r>
  <r>
    <x v="3"/>
    <n v="1954"/>
    <x v="1"/>
    <x v="0"/>
    <x v="0"/>
    <x v="3"/>
    <n v="3469.63"/>
  </r>
  <r>
    <x v="3"/>
    <n v="1954"/>
    <x v="1"/>
    <x v="0"/>
    <x v="0"/>
    <x v="3"/>
    <n v="2624.72"/>
  </r>
  <r>
    <x v="4"/>
    <n v="1954"/>
    <x v="1"/>
    <x v="0"/>
    <x v="0"/>
    <x v="3"/>
    <n v="63.86"/>
  </r>
  <r>
    <x v="4"/>
    <n v="1954"/>
    <x v="1"/>
    <x v="0"/>
    <x v="0"/>
    <x v="3"/>
    <n v="106.96"/>
  </r>
  <r>
    <x v="4"/>
    <n v="1954"/>
    <x v="1"/>
    <x v="0"/>
    <x v="0"/>
    <x v="3"/>
    <n v="40.67"/>
  </r>
  <r>
    <x v="4"/>
    <n v="1954"/>
    <x v="1"/>
    <x v="0"/>
    <x v="0"/>
    <x v="3"/>
    <n v="39.130000000000003"/>
  </r>
  <r>
    <x v="4"/>
    <n v="1954"/>
    <x v="1"/>
    <x v="0"/>
    <x v="0"/>
    <x v="3"/>
    <n v="47.12"/>
  </r>
  <r>
    <x v="4"/>
    <n v="1954"/>
    <x v="1"/>
    <x v="0"/>
    <x v="0"/>
    <x v="3"/>
    <n v="73.930000000000007"/>
  </r>
  <r>
    <x v="4"/>
    <n v="1954"/>
    <x v="1"/>
    <x v="0"/>
    <x v="0"/>
    <x v="3"/>
    <n v="77.5"/>
  </r>
  <r>
    <x v="4"/>
    <n v="1954"/>
    <x v="1"/>
    <x v="0"/>
    <x v="0"/>
    <x v="3"/>
    <n v="22.32"/>
  </r>
  <r>
    <x v="5"/>
    <n v="1954"/>
    <x v="1"/>
    <x v="0"/>
    <x v="0"/>
    <x v="3"/>
    <n v="146.85"/>
  </r>
  <r>
    <x v="5"/>
    <n v="1954"/>
    <x v="1"/>
    <x v="0"/>
    <x v="0"/>
    <x v="3"/>
    <n v="117.64"/>
  </r>
  <r>
    <x v="5"/>
    <n v="1954"/>
    <x v="1"/>
    <x v="0"/>
    <x v="0"/>
    <x v="3"/>
    <n v="241.63"/>
  </r>
  <r>
    <x v="5"/>
    <n v="1954"/>
    <x v="1"/>
    <x v="0"/>
    <x v="0"/>
    <x v="3"/>
    <n v="641.27"/>
  </r>
  <r>
    <x v="5"/>
    <n v="1954"/>
    <x v="1"/>
    <x v="0"/>
    <x v="0"/>
    <x v="3"/>
    <n v="112.53"/>
  </r>
  <r>
    <x v="5"/>
    <n v="1954"/>
    <x v="1"/>
    <x v="0"/>
    <x v="0"/>
    <x v="3"/>
    <n v="102.3"/>
  </r>
  <r>
    <x v="5"/>
    <n v="1954"/>
    <x v="1"/>
    <x v="0"/>
    <x v="0"/>
    <x v="3"/>
    <n v="444.34"/>
  </r>
  <r>
    <x v="5"/>
    <n v="1954"/>
    <x v="1"/>
    <x v="0"/>
    <x v="0"/>
    <x v="3"/>
    <n v="181.07"/>
  </r>
  <r>
    <x v="5"/>
    <n v="1954"/>
    <x v="1"/>
    <x v="0"/>
    <x v="0"/>
    <x v="3"/>
    <n v="86.73"/>
  </r>
  <r>
    <x v="5"/>
    <n v="1954"/>
    <x v="1"/>
    <x v="0"/>
    <x v="0"/>
    <x v="3"/>
    <n v="117.18"/>
  </r>
  <r>
    <x v="5"/>
    <n v="1954"/>
    <x v="1"/>
    <x v="0"/>
    <x v="0"/>
    <x v="3"/>
    <n v="66.03"/>
  </r>
  <r>
    <x v="5"/>
    <n v="1954"/>
    <x v="1"/>
    <x v="0"/>
    <x v="0"/>
    <x v="3"/>
    <n v="105.3"/>
  </r>
  <r>
    <x v="6"/>
    <n v="1954"/>
    <x v="1"/>
    <x v="0"/>
    <x v="0"/>
    <x v="3"/>
    <n v="141.52000000000001"/>
  </r>
  <r>
    <x v="6"/>
    <n v="1954"/>
    <x v="1"/>
    <x v="0"/>
    <x v="0"/>
    <x v="3"/>
    <n v="40"/>
  </r>
  <r>
    <x v="6"/>
    <n v="1954"/>
    <x v="1"/>
    <x v="0"/>
    <x v="0"/>
    <x v="3"/>
    <n v="10.29"/>
  </r>
  <r>
    <x v="6"/>
    <n v="1954"/>
    <x v="1"/>
    <x v="0"/>
    <x v="0"/>
    <x v="3"/>
    <n v="87.43"/>
  </r>
  <r>
    <x v="6"/>
    <n v="1954"/>
    <x v="1"/>
    <x v="0"/>
    <x v="0"/>
    <x v="3"/>
    <n v="68.06"/>
  </r>
  <r>
    <x v="6"/>
    <n v="1954"/>
    <x v="1"/>
    <x v="0"/>
    <x v="0"/>
    <x v="3"/>
    <n v="104.84"/>
  </r>
  <r>
    <x v="6"/>
    <n v="1954"/>
    <x v="1"/>
    <x v="0"/>
    <x v="0"/>
    <x v="3"/>
    <n v="62.04"/>
  </r>
  <r>
    <x v="6"/>
    <n v="1954"/>
    <x v="1"/>
    <x v="0"/>
    <x v="0"/>
    <x v="3"/>
    <n v="6.51"/>
  </r>
  <r>
    <x v="6"/>
    <n v="1954"/>
    <x v="1"/>
    <x v="0"/>
    <x v="0"/>
    <x v="3"/>
    <n v="8.3699999999999992"/>
  </r>
  <r>
    <x v="6"/>
    <n v="1954"/>
    <x v="1"/>
    <x v="0"/>
    <x v="0"/>
    <x v="3"/>
    <n v="89.08"/>
  </r>
  <r>
    <x v="6"/>
    <n v="1954"/>
    <x v="1"/>
    <x v="0"/>
    <x v="0"/>
    <x v="3"/>
    <n v="42.8"/>
  </r>
  <r>
    <x v="7"/>
    <n v="1954"/>
    <x v="0"/>
    <x v="0"/>
    <x v="0"/>
    <x v="3"/>
    <n v="13.98"/>
  </r>
  <r>
    <x v="7"/>
    <n v="1954"/>
    <x v="0"/>
    <x v="0"/>
    <x v="0"/>
    <x v="3"/>
    <n v="12.12"/>
  </r>
  <r>
    <x v="7"/>
    <n v="1954"/>
    <x v="0"/>
    <x v="0"/>
    <x v="0"/>
    <x v="3"/>
    <n v="29.32"/>
  </r>
  <r>
    <x v="7"/>
    <n v="1954"/>
    <x v="0"/>
    <x v="0"/>
    <x v="0"/>
    <x v="3"/>
    <n v="11.17"/>
  </r>
  <r>
    <x v="7"/>
    <n v="1954"/>
    <x v="0"/>
    <x v="0"/>
    <x v="0"/>
    <x v="3"/>
    <n v="3.31"/>
  </r>
  <r>
    <x v="7"/>
    <n v="1954"/>
    <x v="0"/>
    <x v="0"/>
    <x v="0"/>
    <x v="3"/>
    <n v="20.239999999999998"/>
  </r>
  <r>
    <x v="7"/>
    <n v="1954"/>
    <x v="0"/>
    <x v="0"/>
    <x v="0"/>
    <x v="3"/>
    <n v="11.24"/>
  </r>
  <r>
    <x v="7"/>
    <n v="1954"/>
    <x v="0"/>
    <x v="0"/>
    <x v="0"/>
    <x v="3"/>
    <n v="15.24"/>
  </r>
  <r>
    <x v="7"/>
    <n v="1954"/>
    <x v="0"/>
    <x v="0"/>
    <x v="0"/>
    <x v="3"/>
    <n v="16.760000000000002"/>
  </r>
  <r>
    <x v="7"/>
    <n v="1954"/>
    <x v="0"/>
    <x v="0"/>
    <x v="0"/>
    <x v="3"/>
    <n v="24.41"/>
  </r>
  <r>
    <x v="7"/>
    <n v="1954"/>
    <x v="0"/>
    <x v="0"/>
    <x v="0"/>
    <x v="3"/>
    <n v="15.93"/>
  </r>
  <r>
    <x v="7"/>
    <n v="1954"/>
    <x v="0"/>
    <x v="0"/>
    <x v="0"/>
    <x v="3"/>
    <n v="4.93"/>
  </r>
  <r>
    <x v="7"/>
    <n v="1954"/>
    <x v="1"/>
    <x v="0"/>
    <x v="0"/>
    <x v="3"/>
    <n v="6.73"/>
  </r>
  <r>
    <x v="7"/>
    <n v="1954"/>
    <x v="1"/>
    <x v="0"/>
    <x v="0"/>
    <x v="3"/>
    <n v="11.41"/>
  </r>
  <r>
    <x v="7"/>
    <n v="1954"/>
    <x v="1"/>
    <x v="0"/>
    <x v="0"/>
    <x v="3"/>
    <n v="248.61"/>
  </r>
  <r>
    <x v="7"/>
    <n v="1954"/>
    <x v="1"/>
    <x v="0"/>
    <x v="0"/>
    <x v="3"/>
    <n v="71.53"/>
  </r>
  <r>
    <x v="7"/>
    <n v="1954"/>
    <x v="1"/>
    <x v="0"/>
    <x v="0"/>
    <x v="3"/>
    <n v="81.59"/>
  </r>
  <r>
    <x v="7"/>
    <n v="1954"/>
    <x v="1"/>
    <x v="0"/>
    <x v="0"/>
    <x v="3"/>
    <n v="160.21"/>
  </r>
  <r>
    <x v="8"/>
    <n v="1954"/>
    <x v="0"/>
    <x v="0"/>
    <x v="0"/>
    <x v="3"/>
    <n v="140.37"/>
  </r>
  <r>
    <x v="8"/>
    <n v="1954"/>
    <x v="0"/>
    <x v="0"/>
    <x v="0"/>
    <x v="3"/>
    <n v="613.41999999999996"/>
  </r>
  <r>
    <x v="8"/>
    <n v="1954"/>
    <x v="0"/>
    <x v="0"/>
    <x v="0"/>
    <x v="3"/>
    <n v="375.63"/>
  </r>
  <r>
    <x v="8"/>
    <n v="1954"/>
    <x v="0"/>
    <x v="0"/>
    <x v="0"/>
    <x v="3"/>
    <n v="153.96"/>
  </r>
  <r>
    <x v="8"/>
    <n v="1954"/>
    <x v="0"/>
    <x v="0"/>
    <x v="0"/>
    <x v="3"/>
    <n v="268.41000000000003"/>
  </r>
  <r>
    <x v="8"/>
    <n v="1954"/>
    <x v="0"/>
    <x v="0"/>
    <x v="0"/>
    <x v="3"/>
    <n v="140.07"/>
  </r>
  <r>
    <x v="8"/>
    <n v="1954"/>
    <x v="0"/>
    <x v="0"/>
    <x v="0"/>
    <x v="3"/>
    <n v="219.76"/>
  </r>
  <r>
    <x v="8"/>
    <n v="1954"/>
    <x v="0"/>
    <x v="0"/>
    <x v="0"/>
    <x v="3"/>
    <n v="318.63"/>
  </r>
  <r>
    <x v="8"/>
    <n v="1954"/>
    <x v="0"/>
    <x v="0"/>
    <x v="0"/>
    <x v="3"/>
    <n v="417.13"/>
  </r>
  <r>
    <x v="8"/>
    <n v="1954"/>
    <x v="0"/>
    <x v="0"/>
    <x v="0"/>
    <x v="3"/>
    <n v="671.27"/>
  </r>
  <r>
    <x v="8"/>
    <n v="1954"/>
    <x v="0"/>
    <x v="0"/>
    <x v="0"/>
    <x v="3"/>
    <n v="475.47"/>
  </r>
  <r>
    <x v="8"/>
    <n v="1954"/>
    <x v="0"/>
    <x v="0"/>
    <x v="0"/>
    <x v="3"/>
    <n v="263.19"/>
  </r>
  <r>
    <x v="8"/>
    <n v="1954"/>
    <x v="1"/>
    <x v="0"/>
    <x v="0"/>
    <x v="3"/>
    <n v="400.95"/>
  </r>
  <r>
    <x v="8"/>
    <n v="1954"/>
    <x v="1"/>
    <x v="0"/>
    <x v="0"/>
    <x v="3"/>
    <n v="48.96"/>
  </r>
  <r>
    <x v="8"/>
    <n v="1954"/>
    <x v="1"/>
    <x v="0"/>
    <x v="0"/>
    <x v="3"/>
    <n v="150.94"/>
  </r>
  <r>
    <x v="8"/>
    <n v="1954"/>
    <x v="1"/>
    <x v="0"/>
    <x v="0"/>
    <x v="3"/>
    <n v="570.08000000000004"/>
  </r>
  <r>
    <x v="8"/>
    <n v="1954"/>
    <x v="1"/>
    <x v="0"/>
    <x v="0"/>
    <x v="3"/>
    <n v="145.13999999999999"/>
  </r>
  <r>
    <x v="8"/>
    <n v="1954"/>
    <x v="1"/>
    <x v="0"/>
    <x v="0"/>
    <x v="3"/>
    <n v="478.44"/>
  </r>
  <r>
    <x v="8"/>
    <n v="1954"/>
    <x v="1"/>
    <x v="0"/>
    <x v="0"/>
    <x v="3"/>
    <n v="679.82"/>
  </r>
  <r>
    <x v="8"/>
    <n v="1954"/>
    <x v="1"/>
    <x v="0"/>
    <x v="0"/>
    <x v="3"/>
    <n v="295.10000000000002"/>
  </r>
  <r>
    <x v="8"/>
    <n v="1954"/>
    <x v="1"/>
    <x v="0"/>
    <x v="0"/>
    <x v="3"/>
    <n v="325.08"/>
  </r>
  <r>
    <x v="8"/>
    <n v="1954"/>
    <x v="1"/>
    <x v="0"/>
    <x v="0"/>
    <x v="3"/>
    <n v="229.52"/>
  </r>
  <r>
    <x v="8"/>
    <n v="1954"/>
    <x v="1"/>
    <x v="0"/>
    <x v="0"/>
    <x v="3"/>
    <n v="39.68"/>
  </r>
  <r>
    <x v="8"/>
    <n v="1954"/>
    <x v="1"/>
    <x v="0"/>
    <x v="0"/>
    <x v="3"/>
    <n v="138.19999999999999"/>
  </r>
  <r>
    <x v="9"/>
    <n v="1954"/>
    <x v="0"/>
    <x v="0"/>
    <x v="0"/>
    <x v="3"/>
    <n v="74.400000000000006"/>
  </r>
  <r>
    <x v="9"/>
    <n v="1954"/>
    <x v="0"/>
    <x v="0"/>
    <x v="0"/>
    <x v="3"/>
    <n v="50.83"/>
  </r>
  <r>
    <x v="9"/>
    <n v="1954"/>
    <x v="0"/>
    <x v="0"/>
    <x v="0"/>
    <x v="3"/>
    <n v="52.64"/>
  </r>
  <r>
    <x v="9"/>
    <n v="1954"/>
    <x v="0"/>
    <x v="0"/>
    <x v="0"/>
    <x v="3"/>
    <n v="51.37"/>
  </r>
  <r>
    <x v="9"/>
    <n v="1954"/>
    <x v="0"/>
    <x v="0"/>
    <x v="0"/>
    <x v="3"/>
    <n v="66.099999999999994"/>
  </r>
  <r>
    <x v="9"/>
    <n v="1954"/>
    <x v="0"/>
    <x v="0"/>
    <x v="0"/>
    <x v="3"/>
    <n v="74.08"/>
  </r>
  <r>
    <x v="9"/>
    <n v="1954"/>
    <x v="0"/>
    <x v="0"/>
    <x v="0"/>
    <x v="3"/>
    <n v="80.2"/>
  </r>
  <r>
    <x v="9"/>
    <n v="1954"/>
    <x v="0"/>
    <x v="0"/>
    <x v="0"/>
    <x v="3"/>
    <n v="88.9"/>
  </r>
  <r>
    <x v="9"/>
    <n v="1954"/>
    <x v="0"/>
    <x v="0"/>
    <x v="0"/>
    <x v="3"/>
    <n v="68.599999999999994"/>
  </r>
  <r>
    <x v="9"/>
    <n v="1954"/>
    <x v="0"/>
    <x v="0"/>
    <x v="0"/>
    <x v="3"/>
    <n v="42.69"/>
  </r>
  <r>
    <x v="9"/>
    <n v="1954"/>
    <x v="0"/>
    <x v="0"/>
    <x v="0"/>
    <x v="3"/>
    <n v="139.26"/>
  </r>
  <r>
    <x v="9"/>
    <n v="1954"/>
    <x v="1"/>
    <x v="0"/>
    <x v="0"/>
    <x v="3"/>
    <n v="50.2"/>
  </r>
  <r>
    <x v="9"/>
    <n v="1954"/>
    <x v="1"/>
    <x v="0"/>
    <x v="0"/>
    <x v="3"/>
    <n v="174.23"/>
  </r>
  <r>
    <x v="9"/>
    <n v="1954"/>
    <x v="1"/>
    <x v="0"/>
    <x v="0"/>
    <x v="3"/>
    <n v="69.94"/>
  </r>
  <r>
    <x v="9"/>
    <n v="1954"/>
    <x v="1"/>
    <x v="0"/>
    <x v="0"/>
    <x v="3"/>
    <n v="67.19"/>
  </r>
  <r>
    <x v="9"/>
    <n v="1954"/>
    <x v="1"/>
    <x v="0"/>
    <x v="0"/>
    <x v="3"/>
    <n v="141.76"/>
  </r>
  <r>
    <x v="9"/>
    <n v="1954"/>
    <x v="1"/>
    <x v="0"/>
    <x v="0"/>
    <x v="3"/>
    <n v="-41.13"/>
  </r>
  <r>
    <x v="9"/>
    <n v="1954"/>
    <x v="1"/>
    <x v="0"/>
    <x v="0"/>
    <x v="3"/>
    <n v="24.66"/>
  </r>
  <r>
    <x v="9"/>
    <n v="1954"/>
    <x v="1"/>
    <x v="0"/>
    <x v="0"/>
    <x v="3"/>
    <n v="62.77"/>
  </r>
  <r>
    <x v="9"/>
    <n v="1954"/>
    <x v="1"/>
    <x v="0"/>
    <x v="0"/>
    <x v="3"/>
    <n v="81.400000000000006"/>
  </r>
  <r>
    <x v="9"/>
    <n v="1954"/>
    <x v="1"/>
    <x v="0"/>
    <x v="0"/>
    <x v="3"/>
    <n v="41.17"/>
  </r>
  <r>
    <x v="9"/>
    <n v="1954"/>
    <x v="1"/>
    <x v="0"/>
    <x v="0"/>
    <x v="3"/>
    <n v="47.61"/>
  </r>
  <r>
    <x v="9"/>
    <n v="1954"/>
    <x v="1"/>
    <x v="0"/>
    <x v="0"/>
    <x v="3"/>
    <n v="-101.14"/>
  </r>
  <r>
    <x v="10"/>
    <n v="1954"/>
    <x v="0"/>
    <x v="0"/>
    <x v="0"/>
    <x v="3"/>
    <n v="6.67"/>
  </r>
  <r>
    <x v="10"/>
    <n v="1954"/>
    <x v="0"/>
    <x v="0"/>
    <x v="0"/>
    <x v="3"/>
    <n v="37.32"/>
  </r>
  <r>
    <x v="10"/>
    <n v="1954"/>
    <x v="0"/>
    <x v="0"/>
    <x v="0"/>
    <x v="3"/>
    <n v="3"/>
  </r>
  <r>
    <x v="10"/>
    <n v="1954"/>
    <x v="0"/>
    <x v="0"/>
    <x v="0"/>
    <x v="3"/>
    <n v="25.33"/>
  </r>
  <r>
    <x v="10"/>
    <n v="1954"/>
    <x v="1"/>
    <x v="0"/>
    <x v="0"/>
    <x v="3"/>
    <n v="265.63"/>
  </r>
  <r>
    <x v="10"/>
    <n v="1954"/>
    <x v="1"/>
    <x v="0"/>
    <x v="0"/>
    <x v="3"/>
    <n v="527.84"/>
  </r>
  <r>
    <x v="10"/>
    <n v="1954"/>
    <x v="1"/>
    <x v="0"/>
    <x v="0"/>
    <x v="3"/>
    <n v="731.6"/>
  </r>
  <r>
    <x v="10"/>
    <n v="1954"/>
    <x v="1"/>
    <x v="0"/>
    <x v="0"/>
    <x v="3"/>
    <n v="243.52"/>
  </r>
  <r>
    <x v="10"/>
    <n v="1954"/>
    <x v="1"/>
    <x v="0"/>
    <x v="0"/>
    <x v="3"/>
    <n v="286.06"/>
  </r>
  <r>
    <x v="10"/>
    <n v="1954"/>
    <x v="1"/>
    <x v="0"/>
    <x v="0"/>
    <x v="3"/>
    <n v="556.79"/>
  </r>
  <r>
    <x v="10"/>
    <n v="1954"/>
    <x v="1"/>
    <x v="0"/>
    <x v="0"/>
    <x v="3"/>
    <n v="271.70999999999998"/>
  </r>
  <r>
    <x v="10"/>
    <n v="1954"/>
    <x v="1"/>
    <x v="0"/>
    <x v="0"/>
    <x v="3"/>
    <n v="365.81"/>
  </r>
  <r>
    <x v="10"/>
    <n v="1954"/>
    <x v="1"/>
    <x v="0"/>
    <x v="0"/>
    <x v="3"/>
    <n v="237.57"/>
  </r>
  <r>
    <x v="10"/>
    <n v="1954"/>
    <x v="1"/>
    <x v="0"/>
    <x v="0"/>
    <x v="3"/>
    <n v="696.02"/>
  </r>
  <r>
    <x v="10"/>
    <n v="1954"/>
    <x v="1"/>
    <x v="0"/>
    <x v="0"/>
    <x v="3"/>
    <n v="241.46"/>
  </r>
  <r>
    <x v="10"/>
    <n v="1954"/>
    <x v="1"/>
    <x v="0"/>
    <x v="0"/>
    <x v="3"/>
    <n v="476.16"/>
  </r>
  <r>
    <x v="11"/>
    <n v="1954"/>
    <x v="0"/>
    <x v="0"/>
    <x v="0"/>
    <x v="3"/>
    <n v="50.37"/>
  </r>
  <r>
    <x v="11"/>
    <n v="1954"/>
    <x v="0"/>
    <x v="0"/>
    <x v="0"/>
    <x v="3"/>
    <n v="17.73"/>
  </r>
  <r>
    <x v="11"/>
    <n v="1954"/>
    <x v="0"/>
    <x v="0"/>
    <x v="0"/>
    <x v="3"/>
    <n v="74.400000000000006"/>
  </r>
  <r>
    <x v="11"/>
    <n v="1954"/>
    <x v="0"/>
    <x v="0"/>
    <x v="0"/>
    <x v="3"/>
    <n v="390.9"/>
  </r>
  <r>
    <x v="11"/>
    <n v="1954"/>
    <x v="0"/>
    <x v="0"/>
    <x v="0"/>
    <x v="3"/>
    <n v="148.80000000000001"/>
  </r>
  <r>
    <x v="11"/>
    <n v="1954"/>
    <x v="1"/>
    <x v="0"/>
    <x v="0"/>
    <x v="3"/>
    <n v="382.89"/>
  </r>
  <r>
    <x v="11"/>
    <n v="1954"/>
    <x v="1"/>
    <x v="0"/>
    <x v="0"/>
    <x v="3"/>
    <n v="2098.44"/>
  </r>
  <r>
    <x v="11"/>
    <n v="1954"/>
    <x v="1"/>
    <x v="0"/>
    <x v="0"/>
    <x v="3"/>
    <n v="119.27"/>
  </r>
  <r>
    <x v="11"/>
    <n v="1954"/>
    <x v="1"/>
    <x v="0"/>
    <x v="0"/>
    <x v="3"/>
    <n v="418.75"/>
  </r>
  <r>
    <x v="11"/>
    <n v="1954"/>
    <x v="1"/>
    <x v="0"/>
    <x v="0"/>
    <x v="3"/>
    <n v="137.02000000000001"/>
  </r>
  <r>
    <x v="11"/>
    <n v="1954"/>
    <x v="1"/>
    <x v="0"/>
    <x v="0"/>
    <x v="3"/>
    <n v="469.8"/>
  </r>
  <r>
    <x v="11"/>
    <n v="1954"/>
    <x v="1"/>
    <x v="0"/>
    <x v="0"/>
    <x v="3"/>
    <n v="133.07"/>
  </r>
  <r>
    <x v="11"/>
    <n v="1954"/>
    <x v="1"/>
    <x v="0"/>
    <x v="0"/>
    <x v="3"/>
    <n v="746"/>
  </r>
  <r>
    <x v="11"/>
    <n v="1954"/>
    <x v="1"/>
    <x v="0"/>
    <x v="0"/>
    <x v="3"/>
    <n v="460.24"/>
  </r>
  <r>
    <x v="0"/>
    <n v="1954"/>
    <x v="0"/>
    <x v="0"/>
    <x v="1"/>
    <x v="3"/>
    <n v="69.66"/>
  </r>
  <r>
    <x v="0"/>
    <n v="1954"/>
    <x v="1"/>
    <x v="0"/>
    <x v="1"/>
    <x v="3"/>
    <n v="871.47"/>
  </r>
  <r>
    <x v="1"/>
    <n v="1954"/>
    <x v="0"/>
    <x v="0"/>
    <x v="1"/>
    <x v="3"/>
    <n v="1398.07"/>
  </r>
  <r>
    <x v="1"/>
    <n v="1954"/>
    <x v="1"/>
    <x v="0"/>
    <x v="1"/>
    <x v="3"/>
    <n v="3830.6299999999997"/>
  </r>
  <r>
    <x v="2"/>
    <n v="1954"/>
    <x v="0"/>
    <x v="0"/>
    <x v="1"/>
    <x v="3"/>
    <n v="692.06000000000006"/>
  </r>
  <r>
    <x v="2"/>
    <n v="1954"/>
    <x v="1"/>
    <x v="0"/>
    <x v="1"/>
    <x v="3"/>
    <n v="472.95000000000005"/>
  </r>
  <r>
    <x v="3"/>
    <n v="1954"/>
    <x v="0"/>
    <x v="0"/>
    <x v="1"/>
    <x v="3"/>
    <n v="225.77999999999997"/>
  </r>
  <r>
    <x v="3"/>
    <n v="1954"/>
    <x v="1"/>
    <x v="0"/>
    <x v="1"/>
    <x v="3"/>
    <n v="24122.670000000002"/>
  </r>
  <r>
    <x v="4"/>
    <n v="1954"/>
    <x v="1"/>
    <x v="0"/>
    <x v="1"/>
    <x v="3"/>
    <n v="451.06"/>
  </r>
  <r>
    <x v="5"/>
    <n v="1954"/>
    <x v="0"/>
    <x v="0"/>
    <x v="1"/>
    <x v="3"/>
    <n v="194.72"/>
  </r>
  <r>
    <x v="5"/>
    <n v="1954"/>
    <x v="1"/>
    <x v="0"/>
    <x v="1"/>
    <x v="3"/>
    <n v="1240.7599999999998"/>
  </r>
  <r>
    <x v="6"/>
    <n v="1954"/>
    <x v="1"/>
    <x v="0"/>
    <x v="1"/>
    <x v="3"/>
    <n v="199.74"/>
  </r>
  <r>
    <x v="7"/>
    <n v="1954"/>
    <x v="0"/>
    <x v="0"/>
    <x v="1"/>
    <x v="3"/>
    <n v="117.19999999999999"/>
  </r>
  <r>
    <x v="7"/>
    <n v="1954"/>
    <x v="1"/>
    <x v="0"/>
    <x v="1"/>
    <x v="3"/>
    <n v="485.58999999999992"/>
  </r>
  <r>
    <x v="8"/>
    <n v="1954"/>
    <x v="0"/>
    <x v="0"/>
    <x v="1"/>
    <x v="3"/>
    <n v="3007.8"/>
  </r>
  <r>
    <x v="8"/>
    <n v="1954"/>
    <x v="1"/>
    <x v="0"/>
    <x v="1"/>
    <x v="3"/>
    <n v="5979.5499999999993"/>
  </r>
  <r>
    <x v="10"/>
    <n v="1954"/>
    <x v="1"/>
    <x v="0"/>
    <x v="1"/>
    <x v="3"/>
    <n v="2278.5"/>
  </r>
  <r>
    <x v="11"/>
    <n v="1954"/>
    <x v="0"/>
    <x v="0"/>
    <x v="1"/>
    <x v="3"/>
    <n v="1080.6499999999999"/>
  </r>
  <r>
    <x v="11"/>
    <n v="1954"/>
    <x v="1"/>
    <x v="0"/>
    <x v="1"/>
    <x v="3"/>
    <n v="1970.64"/>
  </r>
  <r>
    <x v="0"/>
    <n v="1955"/>
    <x v="0"/>
    <x v="1"/>
    <x v="0"/>
    <x v="3"/>
    <n v="1.4"/>
  </r>
  <r>
    <x v="0"/>
    <n v="1955"/>
    <x v="0"/>
    <x v="1"/>
    <x v="0"/>
    <x v="3"/>
    <n v="3.11"/>
  </r>
  <r>
    <x v="0"/>
    <n v="1955"/>
    <x v="1"/>
    <x v="1"/>
    <x v="0"/>
    <x v="3"/>
    <n v="24.47"/>
  </r>
  <r>
    <x v="0"/>
    <n v="1955"/>
    <x v="1"/>
    <x v="1"/>
    <x v="0"/>
    <x v="3"/>
    <n v="39.869999999999997"/>
  </r>
  <r>
    <x v="0"/>
    <n v="1955"/>
    <x v="1"/>
    <x v="1"/>
    <x v="0"/>
    <x v="3"/>
    <n v="27.68"/>
  </r>
  <r>
    <x v="0"/>
    <n v="1955"/>
    <x v="1"/>
    <x v="1"/>
    <x v="0"/>
    <x v="3"/>
    <n v="12.3"/>
  </r>
  <r>
    <x v="0"/>
    <n v="1955"/>
    <x v="1"/>
    <x v="1"/>
    <x v="0"/>
    <x v="3"/>
    <n v="15.31"/>
  </r>
  <r>
    <x v="0"/>
    <n v="1955"/>
    <x v="1"/>
    <x v="1"/>
    <x v="0"/>
    <x v="3"/>
    <n v="47.81"/>
  </r>
  <r>
    <x v="0"/>
    <n v="1955"/>
    <x v="1"/>
    <x v="1"/>
    <x v="0"/>
    <x v="3"/>
    <n v="38.17"/>
  </r>
  <r>
    <x v="0"/>
    <n v="1955"/>
    <x v="1"/>
    <x v="1"/>
    <x v="0"/>
    <x v="3"/>
    <n v="8.3800000000000008"/>
  </r>
  <r>
    <x v="0"/>
    <n v="1955"/>
    <x v="1"/>
    <x v="1"/>
    <x v="0"/>
    <x v="3"/>
    <n v="47.26"/>
  </r>
  <r>
    <x v="0"/>
    <n v="1955"/>
    <x v="1"/>
    <x v="1"/>
    <x v="0"/>
    <x v="3"/>
    <n v="5.78"/>
  </r>
  <r>
    <x v="0"/>
    <n v="1955"/>
    <x v="1"/>
    <x v="1"/>
    <x v="0"/>
    <x v="3"/>
    <n v="56.38"/>
  </r>
  <r>
    <x v="0"/>
    <n v="1955"/>
    <x v="1"/>
    <x v="1"/>
    <x v="0"/>
    <x v="3"/>
    <n v="32.380000000000003"/>
  </r>
  <r>
    <x v="1"/>
    <n v="1955"/>
    <x v="0"/>
    <x v="1"/>
    <x v="0"/>
    <x v="3"/>
    <n v="9.82"/>
  </r>
  <r>
    <x v="1"/>
    <n v="1955"/>
    <x v="0"/>
    <x v="1"/>
    <x v="0"/>
    <x v="3"/>
    <n v="13.61"/>
  </r>
  <r>
    <x v="1"/>
    <n v="1955"/>
    <x v="0"/>
    <x v="1"/>
    <x v="0"/>
    <x v="3"/>
    <n v="3.98"/>
  </r>
  <r>
    <x v="1"/>
    <n v="1955"/>
    <x v="0"/>
    <x v="1"/>
    <x v="0"/>
    <x v="3"/>
    <n v="7.95"/>
  </r>
  <r>
    <x v="1"/>
    <n v="1955"/>
    <x v="0"/>
    <x v="1"/>
    <x v="0"/>
    <x v="3"/>
    <n v="85.64"/>
  </r>
  <r>
    <x v="1"/>
    <n v="1955"/>
    <x v="0"/>
    <x v="1"/>
    <x v="0"/>
    <x v="3"/>
    <n v="5.85"/>
  </r>
  <r>
    <x v="1"/>
    <n v="1955"/>
    <x v="0"/>
    <x v="1"/>
    <x v="0"/>
    <x v="3"/>
    <n v="8.65"/>
  </r>
  <r>
    <x v="1"/>
    <n v="1955"/>
    <x v="0"/>
    <x v="1"/>
    <x v="0"/>
    <x v="3"/>
    <n v="18.920000000000002"/>
  </r>
  <r>
    <x v="1"/>
    <n v="1955"/>
    <x v="0"/>
    <x v="1"/>
    <x v="0"/>
    <x v="3"/>
    <n v="18.54"/>
  </r>
  <r>
    <x v="1"/>
    <n v="1955"/>
    <x v="0"/>
    <x v="1"/>
    <x v="0"/>
    <x v="3"/>
    <n v="49.57"/>
  </r>
  <r>
    <x v="1"/>
    <n v="1955"/>
    <x v="0"/>
    <x v="1"/>
    <x v="0"/>
    <x v="3"/>
    <n v="6.88"/>
  </r>
  <r>
    <x v="1"/>
    <n v="1955"/>
    <x v="0"/>
    <x v="1"/>
    <x v="0"/>
    <x v="3"/>
    <n v="5.89"/>
  </r>
  <r>
    <x v="1"/>
    <n v="1955"/>
    <x v="1"/>
    <x v="1"/>
    <x v="0"/>
    <x v="3"/>
    <n v="36.270000000000003"/>
  </r>
  <r>
    <x v="1"/>
    <n v="1955"/>
    <x v="1"/>
    <x v="1"/>
    <x v="0"/>
    <x v="3"/>
    <n v="32.68"/>
  </r>
  <r>
    <x v="1"/>
    <n v="1955"/>
    <x v="1"/>
    <x v="1"/>
    <x v="0"/>
    <x v="3"/>
    <n v="98.37"/>
  </r>
  <r>
    <x v="1"/>
    <n v="1955"/>
    <x v="1"/>
    <x v="1"/>
    <x v="0"/>
    <x v="3"/>
    <n v="37.97"/>
  </r>
  <r>
    <x v="1"/>
    <n v="1955"/>
    <x v="1"/>
    <x v="1"/>
    <x v="0"/>
    <x v="3"/>
    <n v="114.27"/>
  </r>
  <r>
    <x v="1"/>
    <n v="1955"/>
    <x v="1"/>
    <x v="1"/>
    <x v="0"/>
    <x v="3"/>
    <n v="42.25"/>
  </r>
  <r>
    <x v="1"/>
    <n v="1955"/>
    <x v="1"/>
    <x v="1"/>
    <x v="0"/>
    <x v="3"/>
    <n v="26.24"/>
  </r>
  <r>
    <x v="1"/>
    <n v="1955"/>
    <x v="1"/>
    <x v="1"/>
    <x v="0"/>
    <x v="3"/>
    <n v="108.86"/>
  </r>
  <r>
    <x v="1"/>
    <n v="1955"/>
    <x v="1"/>
    <x v="1"/>
    <x v="0"/>
    <x v="3"/>
    <n v="84.58"/>
  </r>
  <r>
    <x v="1"/>
    <n v="1955"/>
    <x v="1"/>
    <x v="1"/>
    <x v="0"/>
    <x v="3"/>
    <n v="28.82"/>
  </r>
  <r>
    <x v="1"/>
    <n v="1955"/>
    <x v="1"/>
    <x v="1"/>
    <x v="0"/>
    <x v="3"/>
    <n v="104.64"/>
  </r>
  <r>
    <x v="1"/>
    <n v="1955"/>
    <x v="1"/>
    <x v="1"/>
    <x v="0"/>
    <x v="3"/>
    <n v="22.63"/>
  </r>
  <r>
    <x v="3"/>
    <n v="1955"/>
    <x v="0"/>
    <x v="1"/>
    <x v="0"/>
    <x v="3"/>
    <n v="-6.97"/>
  </r>
  <r>
    <x v="3"/>
    <n v="1955"/>
    <x v="0"/>
    <x v="1"/>
    <x v="0"/>
    <x v="3"/>
    <n v="1.78"/>
  </r>
  <r>
    <x v="3"/>
    <n v="1955"/>
    <x v="0"/>
    <x v="1"/>
    <x v="0"/>
    <x v="3"/>
    <n v="30.55"/>
  </r>
  <r>
    <x v="3"/>
    <n v="1955"/>
    <x v="0"/>
    <x v="1"/>
    <x v="0"/>
    <x v="3"/>
    <n v="6.2"/>
  </r>
  <r>
    <x v="3"/>
    <n v="1955"/>
    <x v="0"/>
    <x v="1"/>
    <x v="0"/>
    <x v="3"/>
    <n v="-150.49"/>
  </r>
  <r>
    <x v="3"/>
    <n v="1955"/>
    <x v="0"/>
    <x v="1"/>
    <x v="0"/>
    <x v="3"/>
    <n v="19.72"/>
  </r>
  <r>
    <x v="3"/>
    <n v="1955"/>
    <x v="0"/>
    <x v="1"/>
    <x v="0"/>
    <x v="3"/>
    <n v="8.69"/>
  </r>
  <r>
    <x v="3"/>
    <n v="1955"/>
    <x v="0"/>
    <x v="1"/>
    <x v="0"/>
    <x v="3"/>
    <n v="2.13"/>
  </r>
  <r>
    <x v="3"/>
    <n v="1955"/>
    <x v="0"/>
    <x v="1"/>
    <x v="0"/>
    <x v="3"/>
    <n v="3.98"/>
  </r>
  <r>
    <x v="3"/>
    <n v="1955"/>
    <x v="0"/>
    <x v="1"/>
    <x v="0"/>
    <x v="3"/>
    <n v="-23.1"/>
  </r>
  <r>
    <x v="3"/>
    <n v="1955"/>
    <x v="0"/>
    <x v="1"/>
    <x v="0"/>
    <x v="3"/>
    <n v="5.46"/>
  </r>
  <r>
    <x v="3"/>
    <n v="1955"/>
    <x v="0"/>
    <x v="1"/>
    <x v="0"/>
    <x v="3"/>
    <n v="19.32"/>
  </r>
  <r>
    <x v="3"/>
    <n v="1955"/>
    <x v="1"/>
    <x v="1"/>
    <x v="0"/>
    <x v="3"/>
    <n v="1269.24"/>
  </r>
  <r>
    <x v="3"/>
    <n v="1955"/>
    <x v="1"/>
    <x v="1"/>
    <x v="0"/>
    <x v="3"/>
    <n v="548.79999999999995"/>
  </r>
  <r>
    <x v="3"/>
    <n v="1955"/>
    <x v="1"/>
    <x v="1"/>
    <x v="0"/>
    <x v="3"/>
    <n v="1347.77"/>
  </r>
  <r>
    <x v="3"/>
    <n v="1955"/>
    <x v="1"/>
    <x v="1"/>
    <x v="0"/>
    <x v="3"/>
    <n v="233.72"/>
  </r>
  <r>
    <x v="3"/>
    <n v="1955"/>
    <x v="1"/>
    <x v="1"/>
    <x v="0"/>
    <x v="3"/>
    <n v="404.11"/>
  </r>
  <r>
    <x v="3"/>
    <n v="1955"/>
    <x v="1"/>
    <x v="1"/>
    <x v="0"/>
    <x v="3"/>
    <n v="613.84"/>
  </r>
  <r>
    <x v="3"/>
    <n v="1955"/>
    <x v="1"/>
    <x v="1"/>
    <x v="0"/>
    <x v="3"/>
    <n v="507.82"/>
  </r>
  <r>
    <x v="3"/>
    <n v="1955"/>
    <x v="1"/>
    <x v="1"/>
    <x v="0"/>
    <x v="3"/>
    <n v="811.48"/>
  </r>
  <r>
    <x v="3"/>
    <n v="1955"/>
    <x v="1"/>
    <x v="1"/>
    <x v="0"/>
    <x v="3"/>
    <n v="1053.08"/>
  </r>
  <r>
    <x v="3"/>
    <n v="1955"/>
    <x v="1"/>
    <x v="1"/>
    <x v="0"/>
    <x v="3"/>
    <n v="526.66999999999996"/>
  </r>
  <r>
    <x v="3"/>
    <n v="1955"/>
    <x v="1"/>
    <x v="1"/>
    <x v="0"/>
    <x v="3"/>
    <n v="24.49"/>
  </r>
  <r>
    <x v="3"/>
    <n v="1955"/>
    <x v="1"/>
    <x v="1"/>
    <x v="0"/>
    <x v="3"/>
    <n v="1950.44"/>
  </r>
  <r>
    <x v="4"/>
    <n v="1955"/>
    <x v="1"/>
    <x v="1"/>
    <x v="0"/>
    <x v="3"/>
    <n v="5.22"/>
  </r>
  <r>
    <x v="4"/>
    <n v="1955"/>
    <x v="1"/>
    <x v="1"/>
    <x v="0"/>
    <x v="3"/>
    <n v="14.92"/>
  </r>
  <r>
    <x v="4"/>
    <n v="1955"/>
    <x v="1"/>
    <x v="1"/>
    <x v="0"/>
    <x v="3"/>
    <n v="9.49"/>
  </r>
  <r>
    <x v="4"/>
    <n v="1955"/>
    <x v="1"/>
    <x v="1"/>
    <x v="0"/>
    <x v="3"/>
    <n v="25"/>
  </r>
  <r>
    <x v="4"/>
    <n v="1955"/>
    <x v="1"/>
    <x v="1"/>
    <x v="0"/>
    <x v="3"/>
    <n v="11.01"/>
  </r>
  <r>
    <x v="4"/>
    <n v="1955"/>
    <x v="1"/>
    <x v="1"/>
    <x v="0"/>
    <x v="3"/>
    <n v="9.16"/>
  </r>
  <r>
    <x v="4"/>
    <n v="1955"/>
    <x v="1"/>
    <x v="1"/>
    <x v="0"/>
    <x v="3"/>
    <n v="17.27"/>
  </r>
  <r>
    <x v="4"/>
    <n v="1955"/>
    <x v="1"/>
    <x v="1"/>
    <x v="0"/>
    <x v="3"/>
    <n v="18.13"/>
  </r>
  <r>
    <x v="5"/>
    <n v="1955"/>
    <x v="1"/>
    <x v="1"/>
    <x v="0"/>
    <x v="3"/>
    <n v="42.34"/>
  </r>
  <r>
    <x v="5"/>
    <n v="1955"/>
    <x v="1"/>
    <x v="1"/>
    <x v="0"/>
    <x v="3"/>
    <n v="26.32"/>
  </r>
  <r>
    <x v="5"/>
    <n v="1955"/>
    <x v="1"/>
    <x v="1"/>
    <x v="0"/>
    <x v="3"/>
    <n v="20.29"/>
  </r>
  <r>
    <x v="5"/>
    <n v="1955"/>
    <x v="1"/>
    <x v="1"/>
    <x v="0"/>
    <x v="3"/>
    <n v="149.96"/>
  </r>
  <r>
    <x v="5"/>
    <n v="1955"/>
    <x v="1"/>
    <x v="1"/>
    <x v="0"/>
    <x v="3"/>
    <n v="56.51"/>
  </r>
  <r>
    <x v="5"/>
    <n v="1955"/>
    <x v="1"/>
    <x v="1"/>
    <x v="0"/>
    <x v="3"/>
    <n v="15.44"/>
  </r>
  <r>
    <x v="5"/>
    <n v="1955"/>
    <x v="1"/>
    <x v="1"/>
    <x v="0"/>
    <x v="3"/>
    <n v="27.4"/>
  </r>
  <r>
    <x v="5"/>
    <n v="1955"/>
    <x v="1"/>
    <x v="1"/>
    <x v="0"/>
    <x v="3"/>
    <n v="23.93"/>
  </r>
  <r>
    <x v="5"/>
    <n v="1955"/>
    <x v="1"/>
    <x v="1"/>
    <x v="0"/>
    <x v="3"/>
    <n v="34.35"/>
  </r>
  <r>
    <x v="5"/>
    <n v="1955"/>
    <x v="1"/>
    <x v="1"/>
    <x v="0"/>
    <x v="3"/>
    <n v="24.62"/>
  </r>
  <r>
    <x v="5"/>
    <n v="1955"/>
    <x v="1"/>
    <x v="1"/>
    <x v="0"/>
    <x v="3"/>
    <n v="27.51"/>
  </r>
  <r>
    <x v="5"/>
    <n v="1955"/>
    <x v="1"/>
    <x v="1"/>
    <x v="0"/>
    <x v="3"/>
    <n v="103.94"/>
  </r>
  <r>
    <x v="6"/>
    <n v="1955"/>
    <x v="1"/>
    <x v="1"/>
    <x v="0"/>
    <x v="3"/>
    <n v="10.01"/>
  </r>
  <r>
    <x v="6"/>
    <n v="1955"/>
    <x v="1"/>
    <x v="1"/>
    <x v="0"/>
    <x v="3"/>
    <n v="20.83"/>
  </r>
  <r>
    <x v="6"/>
    <n v="1955"/>
    <x v="1"/>
    <x v="1"/>
    <x v="0"/>
    <x v="3"/>
    <n v="2.4"/>
  </r>
  <r>
    <x v="6"/>
    <n v="1955"/>
    <x v="1"/>
    <x v="1"/>
    <x v="0"/>
    <x v="3"/>
    <n v="20.45"/>
  </r>
  <r>
    <x v="6"/>
    <n v="1955"/>
    <x v="1"/>
    <x v="1"/>
    <x v="0"/>
    <x v="3"/>
    <n v="15.91"/>
  </r>
  <r>
    <x v="6"/>
    <n v="1955"/>
    <x v="1"/>
    <x v="1"/>
    <x v="0"/>
    <x v="3"/>
    <n v="33.11"/>
  </r>
  <r>
    <x v="6"/>
    <n v="1955"/>
    <x v="1"/>
    <x v="1"/>
    <x v="0"/>
    <x v="3"/>
    <n v="24.51"/>
  </r>
  <r>
    <x v="6"/>
    <n v="1955"/>
    <x v="1"/>
    <x v="1"/>
    <x v="0"/>
    <x v="3"/>
    <n v="1.53"/>
  </r>
  <r>
    <x v="6"/>
    <n v="1955"/>
    <x v="1"/>
    <x v="1"/>
    <x v="0"/>
    <x v="3"/>
    <n v="14.51"/>
  </r>
  <r>
    <x v="6"/>
    <n v="1955"/>
    <x v="1"/>
    <x v="1"/>
    <x v="0"/>
    <x v="3"/>
    <n v="1.96"/>
  </r>
  <r>
    <x v="6"/>
    <n v="1955"/>
    <x v="1"/>
    <x v="1"/>
    <x v="0"/>
    <x v="3"/>
    <n v="9.34"/>
  </r>
  <r>
    <x v="7"/>
    <n v="1955"/>
    <x v="0"/>
    <x v="1"/>
    <x v="0"/>
    <x v="3"/>
    <n v="3.91"/>
  </r>
  <r>
    <x v="7"/>
    <n v="1955"/>
    <x v="0"/>
    <x v="1"/>
    <x v="0"/>
    <x v="3"/>
    <n v="2.62"/>
  </r>
  <r>
    <x v="7"/>
    <n v="1955"/>
    <x v="0"/>
    <x v="1"/>
    <x v="0"/>
    <x v="3"/>
    <n v="3.25"/>
  </r>
  <r>
    <x v="7"/>
    <n v="1955"/>
    <x v="0"/>
    <x v="1"/>
    <x v="0"/>
    <x v="3"/>
    <n v="3.57"/>
  </r>
  <r>
    <x v="7"/>
    <n v="1955"/>
    <x v="0"/>
    <x v="1"/>
    <x v="0"/>
    <x v="3"/>
    <n v="5.71"/>
  </r>
  <r>
    <x v="7"/>
    <n v="1955"/>
    <x v="0"/>
    <x v="1"/>
    <x v="0"/>
    <x v="3"/>
    <n v="1.1499999999999999"/>
  </r>
  <r>
    <x v="7"/>
    <n v="1955"/>
    <x v="0"/>
    <x v="1"/>
    <x v="0"/>
    <x v="3"/>
    <n v="2.63"/>
  </r>
  <r>
    <x v="7"/>
    <n v="1955"/>
    <x v="0"/>
    <x v="1"/>
    <x v="0"/>
    <x v="3"/>
    <n v="6.87"/>
  </r>
  <r>
    <x v="7"/>
    <n v="1955"/>
    <x v="0"/>
    <x v="1"/>
    <x v="0"/>
    <x v="3"/>
    <n v="2.84"/>
  </r>
  <r>
    <x v="7"/>
    <n v="1955"/>
    <x v="0"/>
    <x v="1"/>
    <x v="0"/>
    <x v="3"/>
    <n v="0.77"/>
  </r>
  <r>
    <x v="7"/>
    <n v="1955"/>
    <x v="0"/>
    <x v="1"/>
    <x v="0"/>
    <x v="3"/>
    <n v="4.7300000000000004"/>
  </r>
  <r>
    <x v="7"/>
    <n v="1955"/>
    <x v="0"/>
    <x v="1"/>
    <x v="0"/>
    <x v="3"/>
    <n v="3.72"/>
  </r>
  <r>
    <x v="7"/>
    <n v="1955"/>
    <x v="1"/>
    <x v="1"/>
    <x v="0"/>
    <x v="3"/>
    <n v="37.47"/>
  </r>
  <r>
    <x v="7"/>
    <n v="1955"/>
    <x v="1"/>
    <x v="1"/>
    <x v="0"/>
    <x v="3"/>
    <n v="58.14"/>
  </r>
  <r>
    <x v="7"/>
    <n v="1955"/>
    <x v="1"/>
    <x v="1"/>
    <x v="0"/>
    <x v="3"/>
    <n v="1.57"/>
  </r>
  <r>
    <x v="7"/>
    <n v="1955"/>
    <x v="1"/>
    <x v="1"/>
    <x v="0"/>
    <x v="3"/>
    <n v="2.67"/>
  </r>
  <r>
    <x v="7"/>
    <n v="1955"/>
    <x v="1"/>
    <x v="1"/>
    <x v="0"/>
    <x v="3"/>
    <n v="16.73"/>
  </r>
  <r>
    <x v="7"/>
    <n v="1955"/>
    <x v="1"/>
    <x v="1"/>
    <x v="0"/>
    <x v="3"/>
    <n v="19.09"/>
  </r>
  <r>
    <x v="8"/>
    <n v="1955"/>
    <x v="0"/>
    <x v="1"/>
    <x v="0"/>
    <x v="3"/>
    <n v="156.97999999999999"/>
  </r>
  <r>
    <x v="8"/>
    <n v="1955"/>
    <x v="0"/>
    <x v="1"/>
    <x v="0"/>
    <x v="3"/>
    <n v="36.01"/>
  </r>
  <r>
    <x v="8"/>
    <n v="1955"/>
    <x v="0"/>
    <x v="1"/>
    <x v="0"/>
    <x v="3"/>
    <n v="97.55"/>
  </r>
  <r>
    <x v="8"/>
    <n v="1955"/>
    <x v="0"/>
    <x v="1"/>
    <x v="0"/>
    <x v="3"/>
    <n v="61.57"/>
  </r>
  <r>
    <x v="8"/>
    <n v="1955"/>
    <x v="0"/>
    <x v="1"/>
    <x v="0"/>
    <x v="3"/>
    <n v="74.52"/>
  </r>
  <r>
    <x v="8"/>
    <n v="1955"/>
    <x v="0"/>
    <x v="1"/>
    <x v="0"/>
    <x v="3"/>
    <n v="143.44"/>
  </r>
  <r>
    <x v="8"/>
    <n v="1955"/>
    <x v="0"/>
    <x v="1"/>
    <x v="0"/>
    <x v="3"/>
    <n v="62.78"/>
  </r>
  <r>
    <x v="8"/>
    <n v="1955"/>
    <x v="0"/>
    <x v="1"/>
    <x v="0"/>
    <x v="3"/>
    <n v="111.2"/>
  </r>
  <r>
    <x v="8"/>
    <n v="1955"/>
    <x v="0"/>
    <x v="1"/>
    <x v="0"/>
    <x v="3"/>
    <n v="32.75"/>
  </r>
  <r>
    <x v="8"/>
    <n v="1955"/>
    <x v="0"/>
    <x v="1"/>
    <x v="0"/>
    <x v="3"/>
    <n v="51.38"/>
  </r>
  <r>
    <x v="8"/>
    <n v="1955"/>
    <x v="0"/>
    <x v="1"/>
    <x v="0"/>
    <x v="3"/>
    <n v="87.85"/>
  </r>
  <r>
    <x v="8"/>
    <n v="1955"/>
    <x v="0"/>
    <x v="1"/>
    <x v="0"/>
    <x v="3"/>
    <n v="32.83"/>
  </r>
  <r>
    <x v="8"/>
    <n v="1955"/>
    <x v="1"/>
    <x v="1"/>
    <x v="0"/>
    <x v="3"/>
    <n v="32.32"/>
  </r>
  <r>
    <x v="8"/>
    <n v="1955"/>
    <x v="1"/>
    <x v="1"/>
    <x v="0"/>
    <x v="3"/>
    <n v="133.33000000000001"/>
  </r>
  <r>
    <x v="8"/>
    <n v="1955"/>
    <x v="1"/>
    <x v="1"/>
    <x v="0"/>
    <x v="3"/>
    <n v="76.02"/>
  </r>
  <r>
    <x v="8"/>
    <n v="1955"/>
    <x v="1"/>
    <x v="1"/>
    <x v="0"/>
    <x v="3"/>
    <n v="9.2799999999999994"/>
  </r>
  <r>
    <x v="8"/>
    <n v="1955"/>
    <x v="1"/>
    <x v="1"/>
    <x v="0"/>
    <x v="3"/>
    <n v="53.69"/>
  </r>
  <r>
    <x v="8"/>
    <n v="1955"/>
    <x v="1"/>
    <x v="1"/>
    <x v="0"/>
    <x v="3"/>
    <n v="35.299999999999997"/>
  </r>
  <r>
    <x v="8"/>
    <n v="1955"/>
    <x v="1"/>
    <x v="1"/>
    <x v="0"/>
    <x v="3"/>
    <n v="158.99"/>
  </r>
  <r>
    <x v="8"/>
    <n v="1955"/>
    <x v="1"/>
    <x v="1"/>
    <x v="0"/>
    <x v="3"/>
    <n v="111.9"/>
  </r>
  <r>
    <x v="8"/>
    <n v="1955"/>
    <x v="1"/>
    <x v="1"/>
    <x v="0"/>
    <x v="3"/>
    <n v="93.77"/>
  </r>
  <r>
    <x v="8"/>
    <n v="1955"/>
    <x v="1"/>
    <x v="1"/>
    <x v="0"/>
    <x v="3"/>
    <n v="11.44"/>
  </r>
  <r>
    <x v="8"/>
    <n v="1955"/>
    <x v="1"/>
    <x v="1"/>
    <x v="0"/>
    <x v="3"/>
    <n v="33.950000000000003"/>
  </r>
  <r>
    <x v="8"/>
    <n v="1955"/>
    <x v="1"/>
    <x v="1"/>
    <x v="0"/>
    <x v="3"/>
    <n v="69.03"/>
  </r>
  <r>
    <x v="9"/>
    <n v="1955"/>
    <x v="0"/>
    <x v="1"/>
    <x v="0"/>
    <x v="3"/>
    <n v="12.31"/>
  </r>
  <r>
    <x v="9"/>
    <n v="1955"/>
    <x v="0"/>
    <x v="1"/>
    <x v="0"/>
    <x v="3"/>
    <n v="9.98"/>
  </r>
  <r>
    <x v="9"/>
    <n v="1955"/>
    <x v="0"/>
    <x v="1"/>
    <x v="0"/>
    <x v="3"/>
    <n v="20.79"/>
  </r>
  <r>
    <x v="9"/>
    <n v="1955"/>
    <x v="0"/>
    <x v="1"/>
    <x v="0"/>
    <x v="3"/>
    <n v="18.760000000000002"/>
  </r>
  <r>
    <x v="9"/>
    <n v="1955"/>
    <x v="0"/>
    <x v="1"/>
    <x v="0"/>
    <x v="3"/>
    <n v="17.32"/>
  </r>
  <r>
    <x v="9"/>
    <n v="1955"/>
    <x v="0"/>
    <x v="1"/>
    <x v="0"/>
    <x v="3"/>
    <n v="16.04"/>
  </r>
  <r>
    <x v="9"/>
    <n v="1955"/>
    <x v="0"/>
    <x v="1"/>
    <x v="0"/>
    <x v="3"/>
    <n v="17.399999999999999"/>
  </r>
  <r>
    <x v="9"/>
    <n v="1955"/>
    <x v="0"/>
    <x v="1"/>
    <x v="0"/>
    <x v="3"/>
    <n v="12.02"/>
  </r>
  <r>
    <x v="9"/>
    <n v="1955"/>
    <x v="0"/>
    <x v="1"/>
    <x v="0"/>
    <x v="3"/>
    <n v="15.45"/>
  </r>
  <r>
    <x v="9"/>
    <n v="1955"/>
    <x v="0"/>
    <x v="1"/>
    <x v="0"/>
    <x v="3"/>
    <n v="32.57"/>
  </r>
  <r>
    <x v="9"/>
    <n v="1955"/>
    <x v="0"/>
    <x v="1"/>
    <x v="0"/>
    <x v="3"/>
    <n v="11.88"/>
  </r>
  <r>
    <x v="9"/>
    <n v="1955"/>
    <x v="1"/>
    <x v="1"/>
    <x v="0"/>
    <x v="3"/>
    <n v="33.15"/>
  </r>
  <r>
    <x v="9"/>
    <n v="1955"/>
    <x v="1"/>
    <x v="1"/>
    <x v="0"/>
    <x v="3"/>
    <n v="14.68"/>
  </r>
  <r>
    <x v="9"/>
    <n v="1955"/>
    <x v="1"/>
    <x v="1"/>
    <x v="0"/>
    <x v="3"/>
    <n v="11.75"/>
  </r>
  <r>
    <x v="9"/>
    <n v="1955"/>
    <x v="1"/>
    <x v="1"/>
    <x v="0"/>
    <x v="3"/>
    <n v="40.74"/>
  </r>
  <r>
    <x v="9"/>
    <n v="1955"/>
    <x v="1"/>
    <x v="1"/>
    <x v="0"/>
    <x v="3"/>
    <n v="5.76"/>
  </r>
  <r>
    <x v="9"/>
    <n v="1955"/>
    <x v="1"/>
    <x v="1"/>
    <x v="0"/>
    <x v="3"/>
    <n v="15.72"/>
  </r>
  <r>
    <x v="9"/>
    <n v="1955"/>
    <x v="1"/>
    <x v="1"/>
    <x v="0"/>
    <x v="3"/>
    <n v="-9.61"/>
  </r>
  <r>
    <x v="9"/>
    <n v="1955"/>
    <x v="1"/>
    <x v="1"/>
    <x v="0"/>
    <x v="3"/>
    <n v="9.6300000000000008"/>
  </r>
  <r>
    <x v="9"/>
    <n v="1955"/>
    <x v="1"/>
    <x v="1"/>
    <x v="0"/>
    <x v="3"/>
    <n v="-23.66"/>
  </r>
  <r>
    <x v="9"/>
    <n v="1955"/>
    <x v="1"/>
    <x v="1"/>
    <x v="0"/>
    <x v="3"/>
    <n v="11.14"/>
  </r>
  <r>
    <x v="9"/>
    <n v="1955"/>
    <x v="1"/>
    <x v="1"/>
    <x v="0"/>
    <x v="3"/>
    <n v="19.04"/>
  </r>
  <r>
    <x v="9"/>
    <n v="1955"/>
    <x v="1"/>
    <x v="1"/>
    <x v="0"/>
    <x v="3"/>
    <n v="16.350000000000001"/>
  </r>
  <r>
    <x v="10"/>
    <n v="1955"/>
    <x v="0"/>
    <x v="1"/>
    <x v="0"/>
    <x v="3"/>
    <n v="1.56"/>
  </r>
  <r>
    <x v="10"/>
    <n v="1955"/>
    <x v="0"/>
    <x v="1"/>
    <x v="0"/>
    <x v="3"/>
    <n v="5.93"/>
  </r>
  <r>
    <x v="10"/>
    <n v="1955"/>
    <x v="0"/>
    <x v="1"/>
    <x v="0"/>
    <x v="3"/>
    <n v="8.73"/>
  </r>
  <r>
    <x v="10"/>
    <n v="1955"/>
    <x v="0"/>
    <x v="1"/>
    <x v="0"/>
    <x v="3"/>
    <n v="0.7"/>
  </r>
  <r>
    <x v="10"/>
    <n v="1955"/>
    <x v="1"/>
    <x v="1"/>
    <x v="0"/>
    <x v="3"/>
    <n v="56.47"/>
  </r>
  <r>
    <x v="10"/>
    <n v="1955"/>
    <x v="1"/>
    <x v="1"/>
    <x v="0"/>
    <x v="3"/>
    <n v="66.900000000000006"/>
  </r>
  <r>
    <x v="10"/>
    <n v="1955"/>
    <x v="1"/>
    <x v="1"/>
    <x v="0"/>
    <x v="3"/>
    <n v="162.78"/>
  </r>
  <r>
    <x v="10"/>
    <n v="1955"/>
    <x v="1"/>
    <x v="1"/>
    <x v="0"/>
    <x v="3"/>
    <n v="56.94"/>
  </r>
  <r>
    <x v="10"/>
    <n v="1955"/>
    <x v="1"/>
    <x v="1"/>
    <x v="0"/>
    <x v="3"/>
    <n v="171.1"/>
  </r>
  <r>
    <x v="10"/>
    <n v="1955"/>
    <x v="1"/>
    <x v="1"/>
    <x v="0"/>
    <x v="3"/>
    <n v="62.12"/>
  </r>
  <r>
    <x v="10"/>
    <n v="1955"/>
    <x v="1"/>
    <x v="1"/>
    <x v="0"/>
    <x v="3"/>
    <n v="55.56"/>
  </r>
  <r>
    <x v="10"/>
    <n v="1955"/>
    <x v="1"/>
    <x v="1"/>
    <x v="0"/>
    <x v="3"/>
    <n v="63.54"/>
  </r>
  <r>
    <x v="10"/>
    <n v="1955"/>
    <x v="1"/>
    <x v="1"/>
    <x v="0"/>
    <x v="3"/>
    <n v="123.45"/>
  </r>
  <r>
    <x v="10"/>
    <n v="1955"/>
    <x v="1"/>
    <x v="1"/>
    <x v="0"/>
    <x v="3"/>
    <n v="85.56"/>
  </r>
  <r>
    <x v="10"/>
    <n v="1955"/>
    <x v="1"/>
    <x v="1"/>
    <x v="0"/>
    <x v="3"/>
    <n v="130.21"/>
  </r>
  <r>
    <x v="10"/>
    <n v="1955"/>
    <x v="1"/>
    <x v="1"/>
    <x v="0"/>
    <x v="3"/>
    <n v="111.36"/>
  </r>
  <r>
    <x v="11"/>
    <n v="1955"/>
    <x v="0"/>
    <x v="1"/>
    <x v="0"/>
    <x v="3"/>
    <n v="17.399999999999999"/>
  </r>
  <r>
    <x v="11"/>
    <n v="1955"/>
    <x v="0"/>
    <x v="1"/>
    <x v="0"/>
    <x v="3"/>
    <n v="34.799999999999997"/>
  </r>
  <r>
    <x v="11"/>
    <n v="1955"/>
    <x v="0"/>
    <x v="1"/>
    <x v="0"/>
    <x v="3"/>
    <n v="91.42"/>
  </r>
  <r>
    <x v="11"/>
    <n v="1955"/>
    <x v="0"/>
    <x v="1"/>
    <x v="0"/>
    <x v="3"/>
    <n v="4.1399999999999997"/>
  </r>
  <r>
    <x v="11"/>
    <n v="1955"/>
    <x v="0"/>
    <x v="1"/>
    <x v="0"/>
    <x v="3"/>
    <n v="11.78"/>
  </r>
  <r>
    <x v="11"/>
    <n v="1955"/>
    <x v="1"/>
    <x v="1"/>
    <x v="0"/>
    <x v="3"/>
    <n v="89.54"/>
  </r>
  <r>
    <x v="11"/>
    <n v="1955"/>
    <x v="1"/>
    <x v="1"/>
    <x v="0"/>
    <x v="3"/>
    <n v="174.47"/>
  </r>
  <r>
    <x v="11"/>
    <n v="1955"/>
    <x v="1"/>
    <x v="1"/>
    <x v="0"/>
    <x v="3"/>
    <n v="490.76"/>
  </r>
  <r>
    <x v="11"/>
    <n v="1955"/>
    <x v="1"/>
    <x v="1"/>
    <x v="0"/>
    <x v="3"/>
    <n v="109.87"/>
  </r>
  <r>
    <x v="11"/>
    <n v="1955"/>
    <x v="1"/>
    <x v="1"/>
    <x v="0"/>
    <x v="3"/>
    <n v="32.049999999999997"/>
  </r>
  <r>
    <x v="11"/>
    <n v="1955"/>
    <x v="1"/>
    <x v="1"/>
    <x v="0"/>
    <x v="3"/>
    <n v="107.63"/>
  </r>
  <r>
    <x v="11"/>
    <n v="1955"/>
    <x v="1"/>
    <x v="1"/>
    <x v="0"/>
    <x v="3"/>
    <n v="97.94"/>
  </r>
  <r>
    <x v="11"/>
    <n v="1955"/>
    <x v="1"/>
    <x v="1"/>
    <x v="0"/>
    <x v="3"/>
    <n v="27.89"/>
  </r>
  <r>
    <x v="11"/>
    <n v="1955"/>
    <x v="1"/>
    <x v="1"/>
    <x v="0"/>
    <x v="3"/>
    <n v="31.13"/>
  </r>
  <r>
    <x v="0"/>
    <n v="1955"/>
    <x v="0"/>
    <x v="1"/>
    <x v="1"/>
    <x v="3"/>
    <n v="16.29"/>
  </r>
  <r>
    <x v="0"/>
    <n v="1955"/>
    <x v="1"/>
    <x v="1"/>
    <x v="1"/>
    <x v="3"/>
    <n v="203.81"/>
  </r>
  <r>
    <x v="1"/>
    <n v="1955"/>
    <x v="0"/>
    <x v="1"/>
    <x v="1"/>
    <x v="3"/>
    <n v="326.99"/>
  </r>
  <r>
    <x v="1"/>
    <n v="1955"/>
    <x v="1"/>
    <x v="1"/>
    <x v="1"/>
    <x v="3"/>
    <n v="895.87"/>
  </r>
  <r>
    <x v="2"/>
    <n v="1955"/>
    <x v="0"/>
    <x v="1"/>
    <x v="1"/>
    <x v="3"/>
    <n v="161.85"/>
  </r>
  <r>
    <x v="2"/>
    <n v="1955"/>
    <x v="1"/>
    <x v="1"/>
    <x v="1"/>
    <x v="3"/>
    <n v="110.61"/>
  </r>
  <r>
    <x v="3"/>
    <n v="1955"/>
    <x v="0"/>
    <x v="1"/>
    <x v="1"/>
    <x v="3"/>
    <n v="52.800000000000004"/>
  </r>
  <r>
    <x v="3"/>
    <n v="1955"/>
    <x v="1"/>
    <x v="1"/>
    <x v="1"/>
    <x v="3"/>
    <n v="5641.579999999999"/>
  </r>
  <r>
    <x v="4"/>
    <n v="1955"/>
    <x v="1"/>
    <x v="1"/>
    <x v="1"/>
    <x v="3"/>
    <n v="105.49000000000001"/>
  </r>
  <r>
    <x v="5"/>
    <n v="1955"/>
    <x v="0"/>
    <x v="1"/>
    <x v="1"/>
    <x v="3"/>
    <n v="45.490000000000009"/>
  </r>
  <r>
    <x v="5"/>
    <n v="1955"/>
    <x v="1"/>
    <x v="1"/>
    <x v="1"/>
    <x v="3"/>
    <n v="290.19"/>
  </r>
  <r>
    <x v="6"/>
    <n v="1955"/>
    <x v="1"/>
    <x v="1"/>
    <x v="1"/>
    <x v="3"/>
    <n v="46.69"/>
  </r>
  <r>
    <x v="7"/>
    <n v="1955"/>
    <x v="0"/>
    <x v="1"/>
    <x v="1"/>
    <x v="3"/>
    <n v="27.410000000000004"/>
  </r>
  <r>
    <x v="7"/>
    <n v="1955"/>
    <x v="1"/>
    <x v="1"/>
    <x v="1"/>
    <x v="3"/>
    <n v="113.55"/>
  </r>
  <r>
    <x v="8"/>
    <n v="1955"/>
    <x v="0"/>
    <x v="1"/>
    <x v="1"/>
    <x v="3"/>
    <n v="703.43"/>
  </r>
  <r>
    <x v="8"/>
    <n v="1955"/>
    <x v="1"/>
    <x v="1"/>
    <x v="1"/>
    <x v="3"/>
    <n v="1398.4499999999998"/>
  </r>
  <r>
    <x v="10"/>
    <n v="1955"/>
    <x v="1"/>
    <x v="1"/>
    <x v="1"/>
    <x v="3"/>
    <n v="532.88"/>
  </r>
  <r>
    <x v="11"/>
    <n v="1955"/>
    <x v="0"/>
    <x v="1"/>
    <x v="1"/>
    <x v="3"/>
    <n v="252.74000000000004"/>
  </r>
  <r>
    <x v="11"/>
    <n v="1955"/>
    <x v="1"/>
    <x v="1"/>
    <x v="1"/>
    <x v="3"/>
    <n v="460.90000000000003"/>
  </r>
  <r>
    <x v="3"/>
    <n v="1956"/>
    <x v="1"/>
    <x v="2"/>
    <x v="0"/>
    <x v="3"/>
    <n v="425.98"/>
  </r>
  <r>
    <x v="3"/>
    <n v="1956"/>
    <x v="1"/>
    <x v="2"/>
    <x v="0"/>
    <x v="3"/>
    <n v="448.68"/>
  </r>
  <r>
    <x v="3"/>
    <n v="1956"/>
    <x v="1"/>
    <x v="2"/>
    <x v="0"/>
    <x v="3"/>
    <n v="448.68"/>
  </r>
  <r>
    <x v="3"/>
    <n v="1956"/>
    <x v="1"/>
    <x v="2"/>
    <x v="0"/>
    <x v="3"/>
    <n v="1234.6199999999999"/>
  </r>
  <r>
    <x v="3"/>
    <n v="1956"/>
    <x v="1"/>
    <x v="2"/>
    <x v="0"/>
    <x v="3"/>
    <n v="55.41"/>
  </r>
  <r>
    <x v="3"/>
    <n v="1956"/>
    <x v="1"/>
    <x v="2"/>
    <x v="0"/>
    <x v="3"/>
    <n v="448.68"/>
  </r>
  <r>
    <x v="3"/>
    <n v="1956"/>
    <x v="1"/>
    <x v="2"/>
    <x v="0"/>
    <x v="3"/>
    <n v="2224.88"/>
  </r>
  <r>
    <x v="3"/>
    <n v="1956"/>
    <x v="1"/>
    <x v="2"/>
    <x v="0"/>
    <x v="3"/>
    <n v="448.68"/>
  </r>
  <r>
    <x v="3"/>
    <n v="1956"/>
    <x v="1"/>
    <x v="2"/>
    <x v="0"/>
    <x v="3"/>
    <n v="-924.24"/>
  </r>
  <r>
    <x v="3"/>
    <n v="1956"/>
    <x v="1"/>
    <x v="2"/>
    <x v="0"/>
    <x v="3"/>
    <n v="448.68"/>
  </r>
  <r>
    <x v="3"/>
    <n v="1956"/>
    <x v="1"/>
    <x v="2"/>
    <x v="0"/>
    <x v="3"/>
    <n v="2224.88"/>
  </r>
  <r>
    <x v="3"/>
    <n v="1956"/>
    <x v="1"/>
    <x v="2"/>
    <x v="0"/>
    <x v="3"/>
    <n v="448.68"/>
  </r>
  <r>
    <x v="4"/>
    <n v="1956"/>
    <x v="1"/>
    <x v="2"/>
    <x v="0"/>
    <x v="3"/>
    <n v="256.27999999999997"/>
  </r>
  <r>
    <x v="4"/>
    <n v="1956"/>
    <x v="1"/>
    <x v="2"/>
    <x v="0"/>
    <x v="3"/>
    <n v="5.34"/>
  </r>
  <r>
    <x v="4"/>
    <n v="1956"/>
    <x v="1"/>
    <x v="2"/>
    <x v="0"/>
    <x v="3"/>
    <n v="2.8"/>
  </r>
  <r>
    <x v="4"/>
    <n v="1956"/>
    <x v="1"/>
    <x v="2"/>
    <x v="0"/>
    <x v="3"/>
    <n v="1.1399999999999999"/>
  </r>
  <r>
    <x v="4"/>
    <n v="1956"/>
    <x v="1"/>
    <x v="2"/>
    <x v="0"/>
    <x v="3"/>
    <n v="57.75"/>
  </r>
  <r>
    <x v="5"/>
    <n v="1956"/>
    <x v="1"/>
    <x v="2"/>
    <x v="0"/>
    <x v="3"/>
    <n v="-271.32"/>
  </r>
  <r>
    <x v="5"/>
    <n v="1956"/>
    <x v="1"/>
    <x v="2"/>
    <x v="0"/>
    <x v="3"/>
    <n v="-19.62"/>
  </r>
  <r>
    <x v="6"/>
    <n v="1956"/>
    <x v="1"/>
    <x v="2"/>
    <x v="0"/>
    <x v="3"/>
    <n v="598.45000000000005"/>
  </r>
  <r>
    <x v="6"/>
    <n v="1956"/>
    <x v="1"/>
    <x v="2"/>
    <x v="0"/>
    <x v="3"/>
    <n v="598.41999999999996"/>
  </r>
  <r>
    <x v="7"/>
    <n v="1956"/>
    <x v="0"/>
    <x v="2"/>
    <x v="0"/>
    <x v="3"/>
    <n v="91.82"/>
  </r>
  <r>
    <x v="7"/>
    <n v="1956"/>
    <x v="0"/>
    <x v="2"/>
    <x v="0"/>
    <x v="3"/>
    <n v="155.66999999999999"/>
  </r>
  <r>
    <x v="7"/>
    <n v="1956"/>
    <x v="0"/>
    <x v="2"/>
    <x v="0"/>
    <x v="3"/>
    <n v="155.63"/>
  </r>
  <r>
    <x v="7"/>
    <n v="1956"/>
    <x v="0"/>
    <x v="2"/>
    <x v="0"/>
    <x v="3"/>
    <n v="210.12"/>
  </r>
  <r>
    <x v="7"/>
    <n v="1956"/>
    <x v="0"/>
    <x v="2"/>
    <x v="0"/>
    <x v="3"/>
    <n v="221.77"/>
  </r>
  <r>
    <x v="7"/>
    <n v="1956"/>
    <x v="0"/>
    <x v="2"/>
    <x v="0"/>
    <x v="3"/>
    <n v="112.96"/>
  </r>
  <r>
    <x v="7"/>
    <n v="1956"/>
    <x v="0"/>
    <x v="2"/>
    <x v="0"/>
    <x v="3"/>
    <n v="334.97"/>
  </r>
  <r>
    <x v="7"/>
    <n v="1956"/>
    <x v="0"/>
    <x v="2"/>
    <x v="0"/>
    <x v="3"/>
    <n v="334.06"/>
  </r>
  <r>
    <x v="7"/>
    <n v="1956"/>
    <x v="0"/>
    <x v="2"/>
    <x v="0"/>
    <x v="3"/>
    <n v="231.92"/>
  </r>
  <r>
    <x v="7"/>
    <n v="1956"/>
    <x v="0"/>
    <x v="2"/>
    <x v="0"/>
    <x v="3"/>
    <n v="485.24"/>
  </r>
  <r>
    <x v="7"/>
    <n v="1956"/>
    <x v="1"/>
    <x v="2"/>
    <x v="0"/>
    <x v="3"/>
    <n v="388.91"/>
  </r>
  <r>
    <x v="7"/>
    <n v="1956"/>
    <x v="1"/>
    <x v="2"/>
    <x v="0"/>
    <x v="3"/>
    <n v="566.66"/>
  </r>
  <r>
    <x v="0"/>
    <n v="1956"/>
    <x v="1"/>
    <x v="2"/>
    <x v="1"/>
    <x v="3"/>
    <n v="3021.94"/>
  </r>
  <r>
    <x v="1"/>
    <n v="1956"/>
    <x v="0"/>
    <x v="2"/>
    <x v="1"/>
    <x v="3"/>
    <n v="576.65"/>
  </r>
  <r>
    <x v="1"/>
    <n v="1956"/>
    <x v="1"/>
    <x v="2"/>
    <x v="1"/>
    <x v="3"/>
    <n v="-400.81"/>
  </r>
  <r>
    <x v="3"/>
    <n v="1956"/>
    <x v="1"/>
    <x v="2"/>
    <x v="1"/>
    <x v="3"/>
    <n v="5756.44"/>
  </r>
  <r>
    <x v="7"/>
    <n v="1956"/>
    <x v="0"/>
    <x v="2"/>
    <x v="1"/>
    <x v="3"/>
    <n v="102.16"/>
  </r>
  <r>
    <x v="11"/>
    <n v="1956"/>
    <x v="0"/>
    <x v="2"/>
    <x v="1"/>
    <x v="3"/>
    <n v="-251.34"/>
  </r>
  <r>
    <x v="11"/>
    <n v="1956"/>
    <x v="1"/>
    <x v="2"/>
    <x v="1"/>
    <x v="3"/>
    <n v="-251.34"/>
  </r>
  <r>
    <x v="3"/>
    <n v="1957"/>
    <x v="0"/>
    <x v="4"/>
    <x v="0"/>
    <x v="3"/>
    <n v="5.53"/>
  </r>
  <r>
    <x v="3"/>
    <n v="1957"/>
    <x v="0"/>
    <x v="4"/>
    <x v="0"/>
    <x v="3"/>
    <n v="2.09"/>
  </r>
  <r>
    <x v="3"/>
    <n v="1957"/>
    <x v="0"/>
    <x v="4"/>
    <x v="0"/>
    <x v="3"/>
    <n v="11.87"/>
  </r>
  <r>
    <x v="3"/>
    <n v="1957"/>
    <x v="0"/>
    <x v="4"/>
    <x v="0"/>
    <x v="3"/>
    <n v="3.46"/>
  </r>
  <r>
    <x v="3"/>
    <n v="1957"/>
    <x v="0"/>
    <x v="4"/>
    <x v="0"/>
    <x v="3"/>
    <n v="11.06"/>
  </r>
  <r>
    <x v="3"/>
    <n v="1957"/>
    <x v="0"/>
    <x v="4"/>
    <x v="0"/>
    <x v="3"/>
    <n v="13.26"/>
  </r>
  <r>
    <x v="3"/>
    <n v="1957"/>
    <x v="0"/>
    <x v="4"/>
    <x v="0"/>
    <x v="3"/>
    <n v="9.08"/>
  </r>
  <r>
    <x v="3"/>
    <n v="1957"/>
    <x v="0"/>
    <x v="4"/>
    <x v="0"/>
    <x v="3"/>
    <n v="9"/>
  </r>
  <r>
    <x v="3"/>
    <n v="1957"/>
    <x v="0"/>
    <x v="4"/>
    <x v="0"/>
    <x v="3"/>
    <n v="27.67"/>
  </r>
  <r>
    <x v="3"/>
    <n v="1957"/>
    <x v="0"/>
    <x v="4"/>
    <x v="0"/>
    <x v="3"/>
    <n v="4.8899999999999997"/>
  </r>
  <r>
    <x v="3"/>
    <n v="1957"/>
    <x v="0"/>
    <x v="4"/>
    <x v="0"/>
    <x v="3"/>
    <n v="5.59"/>
  </r>
  <r>
    <x v="3"/>
    <n v="1957"/>
    <x v="1"/>
    <x v="4"/>
    <x v="0"/>
    <x v="3"/>
    <n v="1117.7"/>
  </r>
  <r>
    <x v="3"/>
    <n v="1957"/>
    <x v="1"/>
    <x v="4"/>
    <x v="0"/>
    <x v="3"/>
    <n v="783.85"/>
  </r>
  <r>
    <x v="3"/>
    <n v="1957"/>
    <x v="1"/>
    <x v="4"/>
    <x v="0"/>
    <x v="3"/>
    <n v="359.33"/>
  </r>
  <r>
    <x v="3"/>
    <n v="1957"/>
    <x v="1"/>
    <x v="4"/>
    <x v="0"/>
    <x v="3"/>
    <n v="97.58"/>
  </r>
  <r>
    <x v="3"/>
    <n v="1957"/>
    <x v="1"/>
    <x v="4"/>
    <x v="0"/>
    <x v="3"/>
    <n v="1204.43"/>
  </r>
  <r>
    <x v="3"/>
    <n v="1957"/>
    <x v="1"/>
    <x v="4"/>
    <x v="0"/>
    <x v="3"/>
    <n v="1293.6099999999999"/>
  </r>
  <r>
    <x v="3"/>
    <n v="1957"/>
    <x v="1"/>
    <x v="4"/>
    <x v="0"/>
    <x v="3"/>
    <n v="701.41"/>
  </r>
  <r>
    <x v="3"/>
    <n v="1957"/>
    <x v="1"/>
    <x v="4"/>
    <x v="0"/>
    <x v="3"/>
    <n v="850.06"/>
  </r>
  <r>
    <x v="3"/>
    <n v="1957"/>
    <x v="1"/>
    <x v="4"/>
    <x v="0"/>
    <x v="3"/>
    <n v="1069.04"/>
  </r>
  <r>
    <x v="3"/>
    <n v="1957"/>
    <x v="1"/>
    <x v="4"/>
    <x v="0"/>
    <x v="3"/>
    <n v="103.73"/>
  </r>
  <r>
    <x v="3"/>
    <n v="1957"/>
    <x v="1"/>
    <x v="4"/>
    <x v="0"/>
    <x v="3"/>
    <n v="138.74"/>
  </r>
  <r>
    <x v="3"/>
    <n v="1957"/>
    <x v="1"/>
    <x v="4"/>
    <x v="0"/>
    <x v="3"/>
    <n v="1492.96"/>
  </r>
  <r>
    <x v="3"/>
    <n v="1957"/>
    <x v="1"/>
    <x v="4"/>
    <x v="0"/>
    <x v="3"/>
    <n v="605.67999999999995"/>
  </r>
  <r>
    <x v="4"/>
    <n v="1957"/>
    <x v="1"/>
    <x v="4"/>
    <x v="0"/>
    <x v="3"/>
    <n v="54.25"/>
  </r>
  <r>
    <x v="4"/>
    <n v="1957"/>
    <x v="1"/>
    <x v="4"/>
    <x v="0"/>
    <x v="3"/>
    <n v="82.45"/>
  </r>
  <r>
    <x v="4"/>
    <n v="1957"/>
    <x v="1"/>
    <x v="4"/>
    <x v="0"/>
    <x v="3"/>
    <n v="184.43"/>
  </r>
  <r>
    <x v="4"/>
    <n v="1957"/>
    <x v="1"/>
    <x v="4"/>
    <x v="0"/>
    <x v="3"/>
    <n v="112.79"/>
  </r>
  <r>
    <x v="4"/>
    <n v="1957"/>
    <x v="1"/>
    <x v="4"/>
    <x v="0"/>
    <x v="3"/>
    <n v="134.54"/>
  </r>
  <r>
    <x v="4"/>
    <n v="1957"/>
    <x v="1"/>
    <x v="4"/>
    <x v="0"/>
    <x v="3"/>
    <n v="121.52"/>
  </r>
  <r>
    <x v="4"/>
    <n v="1957"/>
    <x v="1"/>
    <x v="4"/>
    <x v="0"/>
    <x v="3"/>
    <n v="39.42"/>
  </r>
  <r>
    <x v="4"/>
    <n v="1957"/>
    <x v="1"/>
    <x v="4"/>
    <x v="0"/>
    <x v="3"/>
    <n v="56.42"/>
  </r>
  <r>
    <x v="6"/>
    <n v="1957"/>
    <x v="1"/>
    <x v="4"/>
    <x v="0"/>
    <x v="3"/>
    <n v="69.95"/>
  </r>
  <r>
    <x v="6"/>
    <n v="1957"/>
    <x v="1"/>
    <x v="4"/>
    <x v="0"/>
    <x v="3"/>
    <n v="69.98"/>
  </r>
  <r>
    <x v="8"/>
    <n v="1957"/>
    <x v="0"/>
    <x v="4"/>
    <x v="0"/>
    <x v="3"/>
    <n v="389.38"/>
  </r>
  <r>
    <x v="8"/>
    <n v="1957"/>
    <x v="0"/>
    <x v="4"/>
    <x v="0"/>
    <x v="3"/>
    <n v="262.48"/>
  </r>
  <r>
    <x v="8"/>
    <n v="1957"/>
    <x v="1"/>
    <x v="4"/>
    <x v="0"/>
    <x v="3"/>
    <n v="49.33"/>
  </r>
  <r>
    <x v="8"/>
    <n v="1957"/>
    <x v="1"/>
    <x v="4"/>
    <x v="0"/>
    <x v="3"/>
    <n v="249.89"/>
  </r>
  <r>
    <x v="8"/>
    <n v="1957"/>
    <x v="1"/>
    <x v="4"/>
    <x v="0"/>
    <x v="3"/>
    <n v="114.03"/>
  </r>
  <r>
    <x v="8"/>
    <n v="1957"/>
    <x v="1"/>
    <x v="4"/>
    <x v="0"/>
    <x v="3"/>
    <n v="58.64"/>
  </r>
  <r>
    <x v="8"/>
    <n v="1957"/>
    <x v="1"/>
    <x v="4"/>
    <x v="0"/>
    <x v="3"/>
    <n v="287.66000000000003"/>
  </r>
  <r>
    <x v="8"/>
    <n v="1957"/>
    <x v="1"/>
    <x v="4"/>
    <x v="0"/>
    <x v="3"/>
    <n v="68.88"/>
  </r>
  <r>
    <x v="0"/>
    <n v="1957"/>
    <x v="3"/>
    <x v="4"/>
    <x v="2"/>
    <x v="3"/>
    <n v="540.16"/>
  </r>
  <r>
    <x v="1"/>
    <n v="1957"/>
    <x v="2"/>
    <x v="4"/>
    <x v="2"/>
    <x v="5"/>
    <n v="141.26"/>
  </r>
  <r>
    <x v="2"/>
    <n v="1957"/>
    <x v="3"/>
    <x v="4"/>
    <x v="2"/>
    <x v="3"/>
    <n v="1669.04"/>
  </r>
  <r>
    <x v="3"/>
    <n v="1957"/>
    <x v="2"/>
    <x v="4"/>
    <x v="2"/>
    <x v="3"/>
    <n v="9.69"/>
  </r>
  <r>
    <x v="3"/>
    <n v="1957"/>
    <x v="3"/>
    <x v="4"/>
    <x v="2"/>
    <x v="3"/>
    <n v="11999.02"/>
  </r>
  <r>
    <x v="3"/>
    <n v="1957"/>
    <x v="3"/>
    <x v="4"/>
    <x v="2"/>
    <x v="0"/>
    <n v="919.01"/>
  </r>
  <r>
    <x v="4"/>
    <n v="1957"/>
    <x v="3"/>
    <x v="4"/>
    <x v="2"/>
    <x v="3"/>
    <n v="1501.79"/>
  </r>
  <r>
    <x v="8"/>
    <n v="1957"/>
    <x v="2"/>
    <x v="4"/>
    <x v="2"/>
    <x v="3"/>
    <n v="1787.55"/>
  </r>
  <r>
    <x v="8"/>
    <n v="1957"/>
    <x v="3"/>
    <x v="4"/>
    <x v="2"/>
    <x v="3"/>
    <n v="2234.1"/>
  </r>
  <r>
    <x v="9"/>
    <n v="1957"/>
    <x v="3"/>
    <x v="4"/>
    <x v="2"/>
    <x v="3"/>
    <n v="17.82"/>
  </r>
  <r>
    <x v="9"/>
    <n v="1957"/>
    <x v="3"/>
    <x v="4"/>
    <x v="2"/>
    <x v="0"/>
    <n v="423.58000000000004"/>
  </r>
  <r>
    <x v="11"/>
    <n v="1957"/>
    <x v="3"/>
    <x v="4"/>
    <x v="2"/>
    <x v="3"/>
    <n v="2060.08"/>
  </r>
  <r>
    <x v="0"/>
    <n v="1957"/>
    <x v="1"/>
    <x v="4"/>
    <x v="1"/>
    <x v="3"/>
    <n v="134.13999999999999"/>
  </r>
  <r>
    <x v="1"/>
    <n v="1957"/>
    <x v="0"/>
    <x v="4"/>
    <x v="1"/>
    <x v="3"/>
    <n v="789.68999999999994"/>
  </r>
  <r>
    <x v="1"/>
    <n v="1957"/>
    <x v="1"/>
    <x v="4"/>
    <x v="1"/>
    <x v="3"/>
    <n v="153.13999999999999"/>
  </r>
  <r>
    <x v="2"/>
    <n v="1957"/>
    <x v="1"/>
    <x v="4"/>
    <x v="1"/>
    <x v="3"/>
    <n v="144.63999999999999"/>
  </r>
  <r>
    <x v="3"/>
    <n v="1957"/>
    <x v="1"/>
    <x v="4"/>
    <x v="1"/>
    <x v="3"/>
    <n v="17781.429999999997"/>
  </r>
  <r>
    <x v="4"/>
    <n v="1957"/>
    <x v="1"/>
    <x v="4"/>
    <x v="1"/>
    <x v="3"/>
    <n v="624.59"/>
  </r>
  <r>
    <x v="7"/>
    <n v="1957"/>
    <x v="1"/>
    <x v="4"/>
    <x v="1"/>
    <x v="3"/>
    <n v="132.93"/>
  </r>
  <r>
    <x v="8"/>
    <n v="1957"/>
    <x v="0"/>
    <x v="4"/>
    <x v="1"/>
    <x v="3"/>
    <n v="2022.2499999999998"/>
  </r>
  <r>
    <x v="10"/>
    <n v="1957"/>
    <x v="1"/>
    <x v="4"/>
    <x v="1"/>
    <x v="3"/>
    <n v="801.5"/>
  </r>
  <r>
    <x v="11"/>
    <n v="1957"/>
    <x v="1"/>
    <x v="4"/>
    <x v="1"/>
    <x v="3"/>
    <n v="627.06000000000006"/>
  </r>
  <r>
    <x v="3"/>
    <n v="1958"/>
    <x v="1"/>
    <x v="2"/>
    <x v="0"/>
    <x v="3"/>
    <n v="166.66"/>
  </r>
  <r>
    <x v="3"/>
    <n v="1958"/>
    <x v="1"/>
    <x v="2"/>
    <x v="0"/>
    <x v="3"/>
    <n v="166.66"/>
  </r>
  <r>
    <x v="8"/>
    <n v="1958"/>
    <x v="2"/>
    <x v="2"/>
    <x v="2"/>
    <x v="3"/>
    <n v="416.65"/>
  </r>
  <r>
    <x v="8"/>
    <n v="1958"/>
    <x v="3"/>
    <x v="2"/>
    <x v="2"/>
    <x v="3"/>
    <n v="166.62"/>
  </r>
  <r>
    <x v="11"/>
    <n v="1958"/>
    <x v="3"/>
    <x v="2"/>
    <x v="2"/>
    <x v="3"/>
    <n v="1444.0099999999998"/>
  </r>
  <r>
    <x v="3"/>
    <n v="1958"/>
    <x v="1"/>
    <x v="2"/>
    <x v="1"/>
    <x v="3"/>
    <n v="1999.9199999999998"/>
  </r>
  <r>
    <x v="11"/>
    <n v="1958"/>
    <x v="1"/>
    <x v="2"/>
    <x v="1"/>
    <x v="3"/>
    <n v="-83.32999999999997"/>
  </r>
  <r>
    <x v="1"/>
    <n v="1968"/>
    <x v="1"/>
    <x v="6"/>
    <x v="1"/>
    <x v="3"/>
    <n v="-66"/>
  </r>
  <r>
    <x v="3"/>
    <n v="1968"/>
    <x v="1"/>
    <x v="6"/>
    <x v="1"/>
    <x v="3"/>
    <n v="13124.439999999999"/>
  </r>
  <r>
    <x v="0"/>
    <n v="1969"/>
    <x v="0"/>
    <x v="0"/>
    <x v="0"/>
    <x v="2"/>
    <n v="182.71"/>
  </r>
  <r>
    <x v="0"/>
    <n v="1969"/>
    <x v="0"/>
    <x v="0"/>
    <x v="0"/>
    <x v="2"/>
    <n v="274.07"/>
  </r>
  <r>
    <x v="0"/>
    <n v="1969"/>
    <x v="0"/>
    <x v="0"/>
    <x v="0"/>
    <x v="2"/>
    <n v="182.71"/>
  </r>
  <r>
    <x v="0"/>
    <n v="1969"/>
    <x v="0"/>
    <x v="0"/>
    <x v="0"/>
    <x v="2"/>
    <n v="711.51"/>
  </r>
  <r>
    <x v="0"/>
    <n v="1969"/>
    <x v="0"/>
    <x v="0"/>
    <x v="0"/>
    <x v="2"/>
    <n v="500.42"/>
  </r>
  <r>
    <x v="0"/>
    <n v="1969"/>
    <x v="0"/>
    <x v="0"/>
    <x v="0"/>
    <x v="2"/>
    <n v="194.53"/>
  </r>
  <r>
    <x v="0"/>
    <n v="1969"/>
    <x v="0"/>
    <x v="0"/>
    <x v="0"/>
    <x v="2"/>
    <n v="230.73"/>
  </r>
  <r>
    <x v="0"/>
    <n v="1969"/>
    <x v="0"/>
    <x v="0"/>
    <x v="0"/>
    <x v="2"/>
    <n v="200.61"/>
  </r>
  <r>
    <x v="0"/>
    <n v="1969"/>
    <x v="0"/>
    <x v="0"/>
    <x v="0"/>
    <x v="2"/>
    <n v="613.23"/>
  </r>
  <r>
    <x v="0"/>
    <n v="1969"/>
    <x v="0"/>
    <x v="0"/>
    <x v="0"/>
    <x v="2"/>
    <n v="224.26"/>
  </r>
  <r>
    <x v="0"/>
    <n v="1969"/>
    <x v="0"/>
    <x v="0"/>
    <x v="0"/>
    <x v="2"/>
    <n v="182.71"/>
  </r>
  <r>
    <x v="0"/>
    <n v="1969"/>
    <x v="0"/>
    <x v="0"/>
    <x v="0"/>
    <x v="2"/>
    <n v="274.29000000000002"/>
  </r>
  <r>
    <x v="0"/>
    <n v="1969"/>
    <x v="1"/>
    <x v="0"/>
    <x v="0"/>
    <x v="2"/>
    <n v="16.73"/>
  </r>
  <r>
    <x v="0"/>
    <n v="1969"/>
    <x v="1"/>
    <x v="0"/>
    <x v="0"/>
    <x v="2"/>
    <n v="2406.4699999999998"/>
  </r>
  <r>
    <x v="0"/>
    <n v="1969"/>
    <x v="1"/>
    <x v="0"/>
    <x v="0"/>
    <x v="2"/>
    <n v="10.6"/>
  </r>
  <r>
    <x v="0"/>
    <n v="1969"/>
    <x v="1"/>
    <x v="0"/>
    <x v="0"/>
    <x v="2"/>
    <n v="96.91"/>
  </r>
  <r>
    <x v="0"/>
    <n v="1969"/>
    <x v="1"/>
    <x v="0"/>
    <x v="0"/>
    <x v="2"/>
    <n v="214.6"/>
  </r>
  <r>
    <x v="0"/>
    <n v="1969"/>
    <x v="1"/>
    <x v="0"/>
    <x v="0"/>
    <x v="2"/>
    <n v="54.65"/>
  </r>
  <r>
    <x v="0"/>
    <n v="1969"/>
    <x v="1"/>
    <x v="0"/>
    <x v="0"/>
    <x v="2"/>
    <n v="37.549999999999997"/>
  </r>
  <r>
    <x v="0"/>
    <n v="1969"/>
    <x v="1"/>
    <x v="0"/>
    <x v="0"/>
    <x v="2"/>
    <n v="0.95"/>
  </r>
  <r>
    <x v="0"/>
    <n v="1969"/>
    <x v="1"/>
    <x v="0"/>
    <x v="0"/>
    <x v="2"/>
    <n v="1945.97"/>
  </r>
  <r>
    <x v="0"/>
    <n v="1969"/>
    <x v="1"/>
    <x v="0"/>
    <x v="0"/>
    <x v="2"/>
    <n v="1433.83"/>
  </r>
  <r>
    <x v="1"/>
    <n v="1969"/>
    <x v="0"/>
    <x v="0"/>
    <x v="0"/>
    <x v="2"/>
    <n v="330.33"/>
  </r>
  <r>
    <x v="1"/>
    <n v="1969"/>
    <x v="0"/>
    <x v="0"/>
    <x v="0"/>
    <x v="2"/>
    <n v="216.27"/>
  </r>
  <r>
    <x v="1"/>
    <n v="1969"/>
    <x v="0"/>
    <x v="0"/>
    <x v="0"/>
    <x v="2"/>
    <n v="24.21"/>
  </r>
  <r>
    <x v="1"/>
    <n v="1969"/>
    <x v="0"/>
    <x v="0"/>
    <x v="0"/>
    <x v="2"/>
    <n v="90.77"/>
  </r>
  <r>
    <x v="1"/>
    <n v="1969"/>
    <x v="0"/>
    <x v="0"/>
    <x v="0"/>
    <x v="2"/>
    <n v="1198.45"/>
  </r>
  <r>
    <x v="1"/>
    <n v="1969"/>
    <x v="0"/>
    <x v="0"/>
    <x v="0"/>
    <x v="2"/>
    <n v="-24.21"/>
  </r>
  <r>
    <x v="1"/>
    <n v="1969"/>
    <x v="0"/>
    <x v="0"/>
    <x v="0"/>
    <x v="2"/>
    <n v="15.5"/>
  </r>
  <r>
    <x v="1"/>
    <n v="1969"/>
    <x v="0"/>
    <x v="0"/>
    <x v="0"/>
    <x v="2"/>
    <n v="1000.45"/>
  </r>
  <r>
    <x v="1"/>
    <n v="1969"/>
    <x v="1"/>
    <x v="0"/>
    <x v="0"/>
    <x v="2"/>
    <n v="-27.68"/>
  </r>
  <r>
    <x v="1"/>
    <n v="1969"/>
    <x v="1"/>
    <x v="0"/>
    <x v="0"/>
    <x v="2"/>
    <n v="144.31"/>
  </r>
  <r>
    <x v="1"/>
    <n v="1969"/>
    <x v="1"/>
    <x v="0"/>
    <x v="0"/>
    <x v="2"/>
    <n v="203.27"/>
  </r>
  <r>
    <x v="1"/>
    <n v="1969"/>
    <x v="1"/>
    <x v="0"/>
    <x v="0"/>
    <x v="2"/>
    <n v="274.83"/>
  </r>
  <r>
    <x v="1"/>
    <n v="1969"/>
    <x v="1"/>
    <x v="0"/>
    <x v="0"/>
    <x v="2"/>
    <n v="120.22"/>
  </r>
  <r>
    <x v="1"/>
    <n v="1969"/>
    <x v="1"/>
    <x v="0"/>
    <x v="0"/>
    <x v="2"/>
    <n v="1552.55"/>
  </r>
  <r>
    <x v="1"/>
    <n v="1969"/>
    <x v="1"/>
    <x v="0"/>
    <x v="0"/>
    <x v="2"/>
    <n v="179.93"/>
  </r>
  <r>
    <x v="1"/>
    <n v="1969"/>
    <x v="1"/>
    <x v="0"/>
    <x v="0"/>
    <x v="2"/>
    <n v="497.89"/>
  </r>
  <r>
    <x v="1"/>
    <n v="1969"/>
    <x v="1"/>
    <x v="0"/>
    <x v="0"/>
    <x v="2"/>
    <n v="72.31"/>
  </r>
  <r>
    <x v="1"/>
    <n v="1969"/>
    <x v="1"/>
    <x v="0"/>
    <x v="0"/>
    <x v="2"/>
    <n v="1756.86"/>
  </r>
  <r>
    <x v="1"/>
    <n v="1969"/>
    <x v="1"/>
    <x v="0"/>
    <x v="0"/>
    <x v="2"/>
    <n v="1077.5999999999999"/>
  </r>
  <r>
    <x v="1"/>
    <n v="1969"/>
    <x v="1"/>
    <x v="0"/>
    <x v="0"/>
    <x v="2"/>
    <n v="93.78"/>
  </r>
  <r>
    <x v="2"/>
    <n v="1969"/>
    <x v="0"/>
    <x v="0"/>
    <x v="0"/>
    <x v="2"/>
    <n v="29.73"/>
  </r>
  <r>
    <x v="2"/>
    <n v="1969"/>
    <x v="0"/>
    <x v="0"/>
    <x v="0"/>
    <x v="2"/>
    <n v="58.95"/>
  </r>
  <r>
    <x v="2"/>
    <n v="1969"/>
    <x v="0"/>
    <x v="0"/>
    <x v="0"/>
    <x v="2"/>
    <n v="270.33"/>
  </r>
  <r>
    <x v="2"/>
    <n v="1969"/>
    <x v="0"/>
    <x v="0"/>
    <x v="0"/>
    <x v="2"/>
    <n v="16.71"/>
  </r>
  <r>
    <x v="2"/>
    <n v="1969"/>
    <x v="0"/>
    <x v="0"/>
    <x v="0"/>
    <x v="2"/>
    <n v="485.16"/>
  </r>
  <r>
    <x v="2"/>
    <n v="1969"/>
    <x v="0"/>
    <x v="0"/>
    <x v="0"/>
    <x v="2"/>
    <n v="111.45"/>
  </r>
  <r>
    <x v="2"/>
    <n v="1969"/>
    <x v="1"/>
    <x v="0"/>
    <x v="0"/>
    <x v="2"/>
    <n v="108.95"/>
  </r>
  <r>
    <x v="2"/>
    <n v="1969"/>
    <x v="1"/>
    <x v="0"/>
    <x v="0"/>
    <x v="2"/>
    <n v="381.64"/>
  </r>
  <r>
    <x v="2"/>
    <n v="1969"/>
    <x v="1"/>
    <x v="0"/>
    <x v="0"/>
    <x v="2"/>
    <n v="1429.08"/>
  </r>
  <r>
    <x v="2"/>
    <n v="1969"/>
    <x v="1"/>
    <x v="0"/>
    <x v="0"/>
    <x v="2"/>
    <n v="88.12"/>
  </r>
  <r>
    <x v="2"/>
    <n v="1969"/>
    <x v="1"/>
    <x v="0"/>
    <x v="0"/>
    <x v="2"/>
    <n v="510.83"/>
  </r>
  <r>
    <x v="2"/>
    <n v="1969"/>
    <x v="1"/>
    <x v="0"/>
    <x v="0"/>
    <x v="2"/>
    <n v="-19.420000000000002"/>
  </r>
  <r>
    <x v="2"/>
    <n v="1969"/>
    <x v="1"/>
    <x v="0"/>
    <x v="0"/>
    <x v="2"/>
    <n v="2.92"/>
  </r>
  <r>
    <x v="2"/>
    <n v="1969"/>
    <x v="1"/>
    <x v="0"/>
    <x v="0"/>
    <x v="2"/>
    <n v="121.93"/>
  </r>
  <r>
    <x v="2"/>
    <n v="1969"/>
    <x v="1"/>
    <x v="0"/>
    <x v="0"/>
    <x v="2"/>
    <n v="1551.75"/>
  </r>
  <r>
    <x v="2"/>
    <n v="1969"/>
    <x v="1"/>
    <x v="0"/>
    <x v="0"/>
    <x v="2"/>
    <n v="876.35"/>
  </r>
  <r>
    <x v="3"/>
    <n v="1969"/>
    <x v="0"/>
    <x v="0"/>
    <x v="0"/>
    <x v="2"/>
    <n v="266.17"/>
  </r>
  <r>
    <x v="3"/>
    <n v="1969"/>
    <x v="0"/>
    <x v="0"/>
    <x v="0"/>
    <x v="2"/>
    <n v="1624.65"/>
  </r>
  <r>
    <x v="3"/>
    <n v="1969"/>
    <x v="0"/>
    <x v="0"/>
    <x v="0"/>
    <x v="2"/>
    <n v="26.17"/>
  </r>
  <r>
    <x v="3"/>
    <n v="1969"/>
    <x v="0"/>
    <x v="0"/>
    <x v="0"/>
    <x v="2"/>
    <n v="15.63"/>
  </r>
  <r>
    <x v="3"/>
    <n v="1969"/>
    <x v="0"/>
    <x v="0"/>
    <x v="0"/>
    <x v="2"/>
    <n v="845.72"/>
  </r>
  <r>
    <x v="3"/>
    <n v="1969"/>
    <x v="0"/>
    <x v="0"/>
    <x v="0"/>
    <x v="2"/>
    <n v="90.04"/>
  </r>
  <r>
    <x v="3"/>
    <n v="1969"/>
    <x v="0"/>
    <x v="0"/>
    <x v="0"/>
    <x v="2"/>
    <n v="2582.1999999999998"/>
  </r>
  <r>
    <x v="3"/>
    <n v="1969"/>
    <x v="0"/>
    <x v="0"/>
    <x v="0"/>
    <x v="2"/>
    <n v="1585.46"/>
  </r>
  <r>
    <x v="3"/>
    <n v="1969"/>
    <x v="1"/>
    <x v="0"/>
    <x v="0"/>
    <x v="2"/>
    <n v="46.28"/>
  </r>
  <r>
    <x v="3"/>
    <n v="1969"/>
    <x v="1"/>
    <x v="0"/>
    <x v="0"/>
    <x v="2"/>
    <n v="38.56"/>
  </r>
  <r>
    <x v="3"/>
    <n v="1969"/>
    <x v="1"/>
    <x v="0"/>
    <x v="0"/>
    <x v="2"/>
    <n v="569.89"/>
  </r>
  <r>
    <x v="3"/>
    <n v="1969"/>
    <x v="1"/>
    <x v="0"/>
    <x v="0"/>
    <x v="2"/>
    <n v="124.06"/>
  </r>
  <r>
    <x v="3"/>
    <n v="1969"/>
    <x v="1"/>
    <x v="0"/>
    <x v="0"/>
    <x v="2"/>
    <n v="6.98"/>
  </r>
  <r>
    <x v="3"/>
    <n v="1969"/>
    <x v="1"/>
    <x v="0"/>
    <x v="0"/>
    <x v="2"/>
    <n v="396.33"/>
  </r>
  <r>
    <x v="3"/>
    <n v="1969"/>
    <x v="1"/>
    <x v="0"/>
    <x v="0"/>
    <x v="2"/>
    <n v="510.31"/>
  </r>
  <r>
    <x v="3"/>
    <n v="1969"/>
    <x v="1"/>
    <x v="0"/>
    <x v="0"/>
    <x v="2"/>
    <n v="22.32"/>
  </r>
  <r>
    <x v="3"/>
    <n v="1969"/>
    <x v="1"/>
    <x v="0"/>
    <x v="0"/>
    <x v="2"/>
    <n v="8.02"/>
  </r>
  <r>
    <x v="3"/>
    <n v="1969"/>
    <x v="1"/>
    <x v="0"/>
    <x v="0"/>
    <x v="2"/>
    <n v="580.37"/>
  </r>
  <r>
    <x v="4"/>
    <n v="1969"/>
    <x v="0"/>
    <x v="0"/>
    <x v="0"/>
    <x v="2"/>
    <n v="31"/>
  </r>
  <r>
    <x v="4"/>
    <n v="1969"/>
    <x v="0"/>
    <x v="0"/>
    <x v="0"/>
    <x v="2"/>
    <n v="8.69"/>
  </r>
  <r>
    <x v="4"/>
    <n v="1969"/>
    <x v="0"/>
    <x v="0"/>
    <x v="0"/>
    <x v="2"/>
    <n v="5.43"/>
  </r>
  <r>
    <x v="4"/>
    <n v="1969"/>
    <x v="1"/>
    <x v="0"/>
    <x v="0"/>
    <x v="2"/>
    <n v="68.92"/>
  </r>
  <r>
    <x v="4"/>
    <n v="1969"/>
    <x v="1"/>
    <x v="0"/>
    <x v="0"/>
    <x v="2"/>
    <n v="49.92"/>
  </r>
  <r>
    <x v="4"/>
    <n v="1969"/>
    <x v="1"/>
    <x v="0"/>
    <x v="0"/>
    <x v="2"/>
    <n v="57.66"/>
  </r>
  <r>
    <x v="5"/>
    <n v="1969"/>
    <x v="0"/>
    <x v="0"/>
    <x v="0"/>
    <x v="2"/>
    <n v="31.78"/>
  </r>
  <r>
    <x v="5"/>
    <n v="1969"/>
    <x v="0"/>
    <x v="0"/>
    <x v="0"/>
    <x v="2"/>
    <n v="261.68"/>
  </r>
  <r>
    <x v="5"/>
    <n v="1969"/>
    <x v="0"/>
    <x v="0"/>
    <x v="0"/>
    <x v="2"/>
    <n v="60.22"/>
  </r>
  <r>
    <x v="5"/>
    <n v="1969"/>
    <x v="0"/>
    <x v="0"/>
    <x v="0"/>
    <x v="2"/>
    <n v="28.09"/>
  </r>
  <r>
    <x v="5"/>
    <n v="1969"/>
    <x v="1"/>
    <x v="0"/>
    <x v="0"/>
    <x v="2"/>
    <n v="359.91"/>
  </r>
  <r>
    <x v="5"/>
    <n v="1969"/>
    <x v="1"/>
    <x v="0"/>
    <x v="0"/>
    <x v="2"/>
    <n v="0.62"/>
  </r>
  <r>
    <x v="5"/>
    <n v="1969"/>
    <x v="1"/>
    <x v="0"/>
    <x v="0"/>
    <x v="2"/>
    <n v="215.76"/>
  </r>
  <r>
    <x v="5"/>
    <n v="1969"/>
    <x v="1"/>
    <x v="0"/>
    <x v="0"/>
    <x v="2"/>
    <n v="232.51"/>
  </r>
  <r>
    <x v="5"/>
    <n v="1969"/>
    <x v="1"/>
    <x v="0"/>
    <x v="0"/>
    <x v="2"/>
    <n v="235.66"/>
  </r>
  <r>
    <x v="6"/>
    <n v="1969"/>
    <x v="0"/>
    <x v="0"/>
    <x v="0"/>
    <x v="2"/>
    <n v="74.400000000000006"/>
  </r>
  <r>
    <x v="6"/>
    <n v="1969"/>
    <x v="0"/>
    <x v="0"/>
    <x v="0"/>
    <x v="2"/>
    <n v="8.3699999999999992"/>
  </r>
  <r>
    <x v="6"/>
    <n v="1969"/>
    <x v="0"/>
    <x v="0"/>
    <x v="0"/>
    <x v="2"/>
    <n v="-8.3699999999999992"/>
  </r>
  <r>
    <x v="6"/>
    <n v="1969"/>
    <x v="0"/>
    <x v="0"/>
    <x v="0"/>
    <x v="2"/>
    <n v="10.039999999999999"/>
  </r>
  <r>
    <x v="6"/>
    <n v="1969"/>
    <x v="0"/>
    <x v="0"/>
    <x v="0"/>
    <x v="2"/>
    <n v="130.19999999999999"/>
  </r>
  <r>
    <x v="6"/>
    <n v="1969"/>
    <x v="0"/>
    <x v="0"/>
    <x v="0"/>
    <x v="2"/>
    <n v="74.400000000000006"/>
  </r>
  <r>
    <x v="6"/>
    <n v="1969"/>
    <x v="1"/>
    <x v="0"/>
    <x v="0"/>
    <x v="2"/>
    <n v="167.03"/>
  </r>
  <r>
    <x v="6"/>
    <n v="1969"/>
    <x v="1"/>
    <x v="0"/>
    <x v="0"/>
    <x v="2"/>
    <n v="982.37"/>
  </r>
  <r>
    <x v="6"/>
    <n v="1969"/>
    <x v="1"/>
    <x v="0"/>
    <x v="0"/>
    <x v="2"/>
    <n v="1297.8800000000001"/>
  </r>
  <r>
    <x v="6"/>
    <n v="1969"/>
    <x v="1"/>
    <x v="0"/>
    <x v="0"/>
    <x v="2"/>
    <n v="285.82"/>
  </r>
  <r>
    <x v="6"/>
    <n v="1969"/>
    <x v="1"/>
    <x v="0"/>
    <x v="0"/>
    <x v="2"/>
    <n v="164.61"/>
  </r>
  <r>
    <x v="6"/>
    <n v="1969"/>
    <x v="1"/>
    <x v="0"/>
    <x v="0"/>
    <x v="2"/>
    <n v="1223.2"/>
  </r>
  <r>
    <x v="6"/>
    <n v="1969"/>
    <x v="1"/>
    <x v="0"/>
    <x v="0"/>
    <x v="2"/>
    <n v="92.2"/>
  </r>
  <r>
    <x v="6"/>
    <n v="1969"/>
    <x v="1"/>
    <x v="0"/>
    <x v="0"/>
    <x v="2"/>
    <n v="11.28"/>
  </r>
  <r>
    <x v="6"/>
    <n v="1969"/>
    <x v="1"/>
    <x v="0"/>
    <x v="0"/>
    <x v="2"/>
    <n v="1881.51"/>
  </r>
  <r>
    <x v="6"/>
    <n v="1969"/>
    <x v="1"/>
    <x v="0"/>
    <x v="0"/>
    <x v="2"/>
    <n v="95.74"/>
  </r>
  <r>
    <x v="6"/>
    <n v="1969"/>
    <x v="1"/>
    <x v="0"/>
    <x v="0"/>
    <x v="2"/>
    <n v="253.52"/>
  </r>
  <r>
    <x v="6"/>
    <n v="1969"/>
    <x v="1"/>
    <x v="0"/>
    <x v="0"/>
    <x v="2"/>
    <n v="80.59"/>
  </r>
  <r>
    <x v="7"/>
    <n v="1969"/>
    <x v="0"/>
    <x v="0"/>
    <x v="0"/>
    <x v="2"/>
    <n v="39.950000000000003"/>
  </r>
  <r>
    <x v="7"/>
    <n v="1969"/>
    <x v="0"/>
    <x v="0"/>
    <x v="0"/>
    <x v="2"/>
    <n v="15.07"/>
  </r>
  <r>
    <x v="7"/>
    <n v="1969"/>
    <x v="0"/>
    <x v="0"/>
    <x v="0"/>
    <x v="2"/>
    <n v="32.92"/>
  </r>
  <r>
    <x v="7"/>
    <n v="1969"/>
    <x v="0"/>
    <x v="0"/>
    <x v="0"/>
    <x v="2"/>
    <n v="52.74"/>
  </r>
  <r>
    <x v="7"/>
    <n v="1969"/>
    <x v="0"/>
    <x v="0"/>
    <x v="0"/>
    <x v="2"/>
    <n v="6.7"/>
  </r>
  <r>
    <x v="7"/>
    <n v="1969"/>
    <x v="0"/>
    <x v="0"/>
    <x v="0"/>
    <x v="2"/>
    <n v="27.83"/>
  </r>
  <r>
    <x v="7"/>
    <n v="1969"/>
    <x v="0"/>
    <x v="0"/>
    <x v="0"/>
    <x v="2"/>
    <n v="-15.07"/>
  </r>
  <r>
    <x v="7"/>
    <n v="1969"/>
    <x v="0"/>
    <x v="0"/>
    <x v="0"/>
    <x v="2"/>
    <n v="25.3"/>
  </r>
  <r>
    <x v="7"/>
    <n v="1969"/>
    <x v="0"/>
    <x v="0"/>
    <x v="0"/>
    <x v="2"/>
    <n v="23.53"/>
  </r>
  <r>
    <x v="7"/>
    <n v="1969"/>
    <x v="0"/>
    <x v="0"/>
    <x v="0"/>
    <x v="2"/>
    <n v="36.68"/>
  </r>
  <r>
    <x v="7"/>
    <n v="1969"/>
    <x v="0"/>
    <x v="0"/>
    <x v="0"/>
    <x v="2"/>
    <n v="66.41"/>
  </r>
  <r>
    <x v="7"/>
    <n v="1969"/>
    <x v="1"/>
    <x v="0"/>
    <x v="0"/>
    <x v="2"/>
    <n v="1.67"/>
  </r>
  <r>
    <x v="7"/>
    <n v="1969"/>
    <x v="1"/>
    <x v="0"/>
    <x v="0"/>
    <x v="2"/>
    <n v="33.06"/>
  </r>
  <r>
    <x v="7"/>
    <n v="1969"/>
    <x v="1"/>
    <x v="0"/>
    <x v="0"/>
    <x v="2"/>
    <n v="33.01"/>
  </r>
  <r>
    <x v="7"/>
    <n v="1969"/>
    <x v="1"/>
    <x v="0"/>
    <x v="0"/>
    <x v="2"/>
    <n v="223.61"/>
  </r>
  <r>
    <x v="7"/>
    <n v="1969"/>
    <x v="1"/>
    <x v="0"/>
    <x v="0"/>
    <x v="2"/>
    <n v="39.65"/>
  </r>
  <r>
    <x v="7"/>
    <n v="1969"/>
    <x v="1"/>
    <x v="0"/>
    <x v="0"/>
    <x v="2"/>
    <n v="24.88"/>
  </r>
  <r>
    <x v="7"/>
    <n v="1969"/>
    <x v="1"/>
    <x v="0"/>
    <x v="0"/>
    <x v="2"/>
    <n v="146.47999999999999"/>
  </r>
  <r>
    <x v="8"/>
    <n v="1969"/>
    <x v="0"/>
    <x v="0"/>
    <x v="0"/>
    <x v="2"/>
    <n v="4.34"/>
  </r>
  <r>
    <x v="8"/>
    <n v="1969"/>
    <x v="0"/>
    <x v="0"/>
    <x v="0"/>
    <x v="2"/>
    <n v="1900.36"/>
  </r>
  <r>
    <x v="8"/>
    <n v="1969"/>
    <x v="0"/>
    <x v="0"/>
    <x v="0"/>
    <x v="2"/>
    <n v="5.21"/>
  </r>
  <r>
    <x v="8"/>
    <n v="1969"/>
    <x v="0"/>
    <x v="0"/>
    <x v="0"/>
    <x v="2"/>
    <n v="6.29"/>
  </r>
  <r>
    <x v="8"/>
    <n v="1969"/>
    <x v="0"/>
    <x v="0"/>
    <x v="0"/>
    <x v="2"/>
    <n v="501.07"/>
  </r>
  <r>
    <x v="8"/>
    <n v="1969"/>
    <x v="0"/>
    <x v="0"/>
    <x v="0"/>
    <x v="2"/>
    <n v="215.61"/>
  </r>
  <r>
    <x v="8"/>
    <n v="1969"/>
    <x v="0"/>
    <x v="0"/>
    <x v="0"/>
    <x v="2"/>
    <n v="94.78"/>
  </r>
  <r>
    <x v="8"/>
    <n v="1969"/>
    <x v="1"/>
    <x v="0"/>
    <x v="0"/>
    <x v="2"/>
    <n v="350.02"/>
  </r>
  <r>
    <x v="8"/>
    <n v="1969"/>
    <x v="1"/>
    <x v="0"/>
    <x v="0"/>
    <x v="2"/>
    <n v="378.37"/>
  </r>
  <r>
    <x v="8"/>
    <n v="1969"/>
    <x v="1"/>
    <x v="0"/>
    <x v="0"/>
    <x v="2"/>
    <n v="751.11"/>
  </r>
  <r>
    <x v="8"/>
    <n v="1969"/>
    <x v="1"/>
    <x v="0"/>
    <x v="0"/>
    <x v="2"/>
    <n v="151.33000000000001"/>
  </r>
  <r>
    <x v="8"/>
    <n v="1969"/>
    <x v="1"/>
    <x v="0"/>
    <x v="0"/>
    <x v="2"/>
    <n v="1402.96"/>
  </r>
  <r>
    <x v="8"/>
    <n v="1969"/>
    <x v="1"/>
    <x v="0"/>
    <x v="0"/>
    <x v="2"/>
    <n v="1181.3"/>
  </r>
  <r>
    <x v="8"/>
    <n v="1969"/>
    <x v="1"/>
    <x v="0"/>
    <x v="0"/>
    <x v="2"/>
    <n v="278.93"/>
  </r>
  <r>
    <x v="8"/>
    <n v="1969"/>
    <x v="1"/>
    <x v="0"/>
    <x v="0"/>
    <x v="2"/>
    <n v="10.92"/>
  </r>
  <r>
    <x v="8"/>
    <n v="1969"/>
    <x v="1"/>
    <x v="0"/>
    <x v="0"/>
    <x v="2"/>
    <n v="14.41"/>
  </r>
  <r>
    <x v="8"/>
    <n v="1969"/>
    <x v="1"/>
    <x v="0"/>
    <x v="0"/>
    <x v="2"/>
    <n v="37.67"/>
  </r>
  <r>
    <x v="8"/>
    <n v="1969"/>
    <x v="1"/>
    <x v="0"/>
    <x v="0"/>
    <x v="2"/>
    <n v="63.75"/>
  </r>
  <r>
    <x v="8"/>
    <n v="1969"/>
    <x v="1"/>
    <x v="0"/>
    <x v="0"/>
    <x v="2"/>
    <n v="20.8"/>
  </r>
  <r>
    <x v="8"/>
    <n v="1969"/>
    <x v="1"/>
    <x v="0"/>
    <x v="0"/>
    <x v="2"/>
    <n v="72.23"/>
  </r>
  <r>
    <x v="9"/>
    <n v="1969"/>
    <x v="0"/>
    <x v="0"/>
    <x v="0"/>
    <x v="2"/>
    <n v="22.71"/>
  </r>
  <r>
    <x v="9"/>
    <n v="1969"/>
    <x v="0"/>
    <x v="0"/>
    <x v="0"/>
    <x v="2"/>
    <n v="5.27"/>
  </r>
  <r>
    <x v="9"/>
    <n v="1969"/>
    <x v="0"/>
    <x v="0"/>
    <x v="0"/>
    <x v="2"/>
    <n v="42.16"/>
  </r>
  <r>
    <x v="9"/>
    <n v="1969"/>
    <x v="1"/>
    <x v="0"/>
    <x v="0"/>
    <x v="2"/>
    <n v="283.08999999999997"/>
  </r>
  <r>
    <x v="9"/>
    <n v="1969"/>
    <x v="1"/>
    <x v="0"/>
    <x v="0"/>
    <x v="2"/>
    <n v="157.22999999999999"/>
  </r>
  <r>
    <x v="9"/>
    <n v="1969"/>
    <x v="1"/>
    <x v="0"/>
    <x v="0"/>
    <x v="2"/>
    <n v="53.69"/>
  </r>
  <r>
    <x v="9"/>
    <n v="1969"/>
    <x v="1"/>
    <x v="0"/>
    <x v="0"/>
    <x v="2"/>
    <n v="106.36"/>
  </r>
  <r>
    <x v="10"/>
    <n v="1969"/>
    <x v="1"/>
    <x v="0"/>
    <x v="0"/>
    <x v="2"/>
    <n v="7.16"/>
  </r>
  <r>
    <x v="10"/>
    <n v="1969"/>
    <x v="1"/>
    <x v="0"/>
    <x v="0"/>
    <x v="2"/>
    <n v="30.35"/>
  </r>
  <r>
    <x v="10"/>
    <n v="1969"/>
    <x v="1"/>
    <x v="0"/>
    <x v="0"/>
    <x v="2"/>
    <n v="26.6"/>
  </r>
  <r>
    <x v="10"/>
    <n v="1969"/>
    <x v="1"/>
    <x v="0"/>
    <x v="0"/>
    <x v="2"/>
    <n v="18.579999999999998"/>
  </r>
  <r>
    <x v="10"/>
    <n v="1969"/>
    <x v="1"/>
    <x v="0"/>
    <x v="0"/>
    <x v="2"/>
    <n v="21.48"/>
  </r>
  <r>
    <x v="10"/>
    <n v="1969"/>
    <x v="1"/>
    <x v="0"/>
    <x v="0"/>
    <x v="2"/>
    <n v="20.98"/>
  </r>
  <r>
    <x v="10"/>
    <n v="1969"/>
    <x v="1"/>
    <x v="0"/>
    <x v="0"/>
    <x v="2"/>
    <n v="21.65"/>
  </r>
  <r>
    <x v="10"/>
    <n v="1969"/>
    <x v="1"/>
    <x v="0"/>
    <x v="0"/>
    <x v="2"/>
    <n v="7.91"/>
  </r>
  <r>
    <x v="10"/>
    <n v="1969"/>
    <x v="1"/>
    <x v="0"/>
    <x v="0"/>
    <x v="2"/>
    <n v="11.08"/>
  </r>
  <r>
    <x v="10"/>
    <n v="1969"/>
    <x v="1"/>
    <x v="0"/>
    <x v="0"/>
    <x v="2"/>
    <n v="25.75"/>
  </r>
  <r>
    <x v="11"/>
    <n v="1969"/>
    <x v="0"/>
    <x v="0"/>
    <x v="0"/>
    <x v="2"/>
    <n v="130.01"/>
  </r>
  <r>
    <x v="11"/>
    <n v="1969"/>
    <x v="0"/>
    <x v="0"/>
    <x v="0"/>
    <x v="2"/>
    <n v="2129.75"/>
  </r>
  <r>
    <x v="11"/>
    <n v="1969"/>
    <x v="0"/>
    <x v="0"/>
    <x v="0"/>
    <x v="2"/>
    <n v="542.54"/>
  </r>
  <r>
    <x v="11"/>
    <n v="1969"/>
    <x v="0"/>
    <x v="0"/>
    <x v="0"/>
    <x v="2"/>
    <n v="427.13"/>
  </r>
  <r>
    <x v="11"/>
    <n v="1969"/>
    <x v="0"/>
    <x v="0"/>
    <x v="0"/>
    <x v="2"/>
    <n v="-98.08"/>
  </r>
  <r>
    <x v="11"/>
    <n v="1969"/>
    <x v="0"/>
    <x v="0"/>
    <x v="0"/>
    <x v="2"/>
    <n v="1247.0999999999999"/>
  </r>
  <r>
    <x v="11"/>
    <n v="1969"/>
    <x v="0"/>
    <x v="0"/>
    <x v="0"/>
    <x v="2"/>
    <n v="4.46"/>
  </r>
  <r>
    <x v="11"/>
    <n v="1969"/>
    <x v="1"/>
    <x v="0"/>
    <x v="0"/>
    <x v="2"/>
    <n v="528.34"/>
  </r>
  <r>
    <x v="11"/>
    <n v="1969"/>
    <x v="1"/>
    <x v="0"/>
    <x v="0"/>
    <x v="2"/>
    <n v="1273.78"/>
  </r>
  <r>
    <x v="11"/>
    <n v="1969"/>
    <x v="1"/>
    <x v="0"/>
    <x v="0"/>
    <x v="2"/>
    <n v="277.8"/>
  </r>
  <r>
    <x v="11"/>
    <n v="1969"/>
    <x v="1"/>
    <x v="0"/>
    <x v="0"/>
    <x v="2"/>
    <n v="206.06"/>
  </r>
  <r>
    <x v="11"/>
    <n v="1969"/>
    <x v="1"/>
    <x v="0"/>
    <x v="0"/>
    <x v="2"/>
    <n v="951.06"/>
  </r>
  <r>
    <x v="11"/>
    <n v="1969"/>
    <x v="1"/>
    <x v="0"/>
    <x v="0"/>
    <x v="2"/>
    <n v="7.14"/>
  </r>
  <r>
    <x v="11"/>
    <n v="1969"/>
    <x v="1"/>
    <x v="0"/>
    <x v="0"/>
    <x v="2"/>
    <n v="579.53"/>
  </r>
  <r>
    <x v="0"/>
    <n v="1969"/>
    <x v="0"/>
    <x v="0"/>
    <x v="1"/>
    <x v="2"/>
    <n v="2483.5100000000002"/>
  </r>
  <r>
    <x v="0"/>
    <n v="1969"/>
    <x v="1"/>
    <x v="0"/>
    <x v="1"/>
    <x v="2"/>
    <n v="5089.37"/>
  </r>
  <r>
    <x v="1"/>
    <n v="1969"/>
    <x v="0"/>
    <x v="0"/>
    <x v="1"/>
    <x v="2"/>
    <n v="2682.88"/>
  </r>
  <r>
    <x v="1"/>
    <n v="1969"/>
    <x v="1"/>
    <x v="0"/>
    <x v="1"/>
    <x v="2"/>
    <n v="6046.079999999999"/>
  </r>
  <r>
    <x v="2"/>
    <n v="1969"/>
    <x v="0"/>
    <x v="0"/>
    <x v="1"/>
    <x v="2"/>
    <n v="1316.41"/>
  </r>
  <r>
    <x v="2"/>
    <n v="1969"/>
    <x v="1"/>
    <x v="0"/>
    <x v="1"/>
    <x v="2"/>
    <n v="2610.0300000000002"/>
  </r>
  <r>
    <x v="3"/>
    <n v="1969"/>
    <x v="0"/>
    <x v="0"/>
    <x v="1"/>
    <x v="2"/>
    <n v="3665.6600000000003"/>
  </r>
  <r>
    <x v="3"/>
    <n v="1969"/>
    <x v="1"/>
    <x v="0"/>
    <x v="1"/>
    <x v="2"/>
    <n v="5870.4299999999994"/>
  </r>
  <r>
    <x v="4"/>
    <n v="1969"/>
    <x v="0"/>
    <x v="0"/>
    <x v="1"/>
    <x v="2"/>
    <n v="78.88000000000001"/>
  </r>
  <r>
    <x v="4"/>
    <n v="1969"/>
    <x v="1"/>
    <x v="0"/>
    <x v="1"/>
    <x v="2"/>
    <n v="587.68000000000006"/>
  </r>
  <r>
    <x v="5"/>
    <n v="1969"/>
    <x v="0"/>
    <x v="0"/>
    <x v="1"/>
    <x v="2"/>
    <n v="1008.1400000000001"/>
  </r>
  <r>
    <x v="5"/>
    <n v="1969"/>
    <x v="1"/>
    <x v="0"/>
    <x v="1"/>
    <x v="2"/>
    <n v="2327.3200000000002"/>
  </r>
  <r>
    <x v="6"/>
    <n v="1969"/>
    <x v="0"/>
    <x v="0"/>
    <x v="1"/>
    <x v="2"/>
    <n v="543.29"/>
  </r>
  <r>
    <x v="6"/>
    <n v="1969"/>
    <x v="1"/>
    <x v="0"/>
    <x v="1"/>
    <x v="2"/>
    <n v="3715.57"/>
  </r>
  <r>
    <x v="7"/>
    <n v="1969"/>
    <x v="0"/>
    <x v="0"/>
    <x v="1"/>
    <x v="2"/>
    <n v="49.050000000000004"/>
  </r>
  <r>
    <x v="7"/>
    <n v="1969"/>
    <x v="1"/>
    <x v="0"/>
    <x v="1"/>
    <x v="2"/>
    <n v="652.63000000000011"/>
  </r>
  <r>
    <x v="8"/>
    <n v="1969"/>
    <x v="0"/>
    <x v="0"/>
    <x v="1"/>
    <x v="2"/>
    <n v="5765.51"/>
  </r>
  <r>
    <x v="8"/>
    <n v="1969"/>
    <x v="1"/>
    <x v="0"/>
    <x v="1"/>
    <x v="2"/>
    <n v="9623.7599999999984"/>
  </r>
  <r>
    <x v="9"/>
    <n v="1969"/>
    <x v="0"/>
    <x v="0"/>
    <x v="1"/>
    <x v="2"/>
    <n v="205.92"/>
  </r>
  <r>
    <x v="9"/>
    <n v="1969"/>
    <x v="1"/>
    <x v="0"/>
    <x v="1"/>
    <x v="2"/>
    <n v="1793.3200000000002"/>
  </r>
  <r>
    <x v="10"/>
    <n v="1969"/>
    <x v="1"/>
    <x v="0"/>
    <x v="1"/>
    <x v="2"/>
    <n v="257.99"/>
  </r>
  <r>
    <x v="11"/>
    <n v="1969"/>
    <x v="0"/>
    <x v="0"/>
    <x v="1"/>
    <x v="2"/>
    <n v="4798.5199999999995"/>
  </r>
  <r>
    <x v="11"/>
    <n v="1969"/>
    <x v="1"/>
    <x v="0"/>
    <x v="1"/>
    <x v="2"/>
    <n v="1061.01"/>
  </r>
  <r>
    <x v="0"/>
    <n v="1973"/>
    <x v="0"/>
    <x v="1"/>
    <x v="0"/>
    <x v="2"/>
    <n v="143.41"/>
  </r>
  <r>
    <x v="0"/>
    <n v="1973"/>
    <x v="0"/>
    <x v="1"/>
    <x v="0"/>
    <x v="2"/>
    <n v="64.09"/>
  </r>
  <r>
    <x v="0"/>
    <n v="1973"/>
    <x v="0"/>
    <x v="1"/>
    <x v="0"/>
    <x v="2"/>
    <n v="52.46"/>
  </r>
  <r>
    <x v="0"/>
    <n v="1973"/>
    <x v="0"/>
    <x v="1"/>
    <x v="0"/>
    <x v="2"/>
    <n v="53.95"/>
  </r>
  <r>
    <x v="0"/>
    <n v="1973"/>
    <x v="0"/>
    <x v="1"/>
    <x v="0"/>
    <x v="2"/>
    <n v="46.92"/>
  </r>
  <r>
    <x v="0"/>
    <n v="1973"/>
    <x v="0"/>
    <x v="1"/>
    <x v="0"/>
    <x v="2"/>
    <n v="42.72"/>
  </r>
  <r>
    <x v="0"/>
    <n v="1973"/>
    <x v="0"/>
    <x v="1"/>
    <x v="0"/>
    <x v="2"/>
    <n v="42.74"/>
  </r>
  <r>
    <x v="0"/>
    <n v="1973"/>
    <x v="0"/>
    <x v="1"/>
    <x v="0"/>
    <x v="2"/>
    <n v="166.41"/>
  </r>
  <r>
    <x v="0"/>
    <n v="1973"/>
    <x v="0"/>
    <x v="1"/>
    <x v="0"/>
    <x v="2"/>
    <n v="117.02"/>
  </r>
  <r>
    <x v="0"/>
    <n v="1973"/>
    <x v="0"/>
    <x v="1"/>
    <x v="0"/>
    <x v="2"/>
    <n v="42.74"/>
  </r>
  <r>
    <x v="0"/>
    <n v="1973"/>
    <x v="0"/>
    <x v="1"/>
    <x v="0"/>
    <x v="2"/>
    <n v="45.48"/>
  </r>
  <r>
    <x v="0"/>
    <n v="1973"/>
    <x v="0"/>
    <x v="1"/>
    <x v="0"/>
    <x v="2"/>
    <n v="64.16"/>
  </r>
  <r>
    <x v="0"/>
    <n v="1973"/>
    <x v="1"/>
    <x v="1"/>
    <x v="0"/>
    <x v="2"/>
    <n v="335.31"/>
  </r>
  <r>
    <x v="0"/>
    <n v="1973"/>
    <x v="1"/>
    <x v="1"/>
    <x v="0"/>
    <x v="2"/>
    <n v="562.79999999999995"/>
  </r>
  <r>
    <x v="0"/>
    <n v="1973"/>
    <x v="1"/>
    <x v="1"/>
    <x v="0"/>
    <x v="2"/>
    <n v="8.7799999999999994"/>
  </r>
  <r>
    <x v="0"/>
    <n v="1973"/>
    <x v="1"/>
    <x v="1"/>
    <x v="0"/>
    <x v="2"/>
    <n v="2.48"/>
  </r>
  <r>
    <x v="0"/>
    <n v="1973"/>
    <x v="1"/>
    <x v="1"/>
    <x v="0"/>
    <x v="2"/>
    <n v="0.22"/>
  </r>
  <r>
    <x v="0"/>
    <n v="1973"/>
    <x v="1"/>
    <x v="1"/>
    <x v="0"/>
    <x v="2"/>
    <n v="22.68"/>
  </r>
  <r>
    <x v="0"/>
    <n v="1973"/>
    <x v="1"/>
    <x v="1"/>
    <x v="0"/>
    <x v="2"/>
    <n v="3.92"/>
  </r>
  <r>
    <x v="0"/>
    <n v="1973"/>
    <x v="1"/>
    <x v="1"/>
    <x v="0"/>
    <x v="2"/>
    <n v="12.78"/>
  </r>
  <r>
    <x v="0"/>
    <n v="1973"/>
    <x v="1"/>
    <x v="1"/>
    <x v="0"/>
    <x v="2"/>
    <n v="50.18"/>
  </r>
  <r>
    <x v="0"/>
    <n v="1973"/>
    <x v="1"/>
    <x v="1"/>
    <x v="0"/>
    <x v="2"/>
    <n v="455.14"/>
  </r>
  <r>
    <x v="1"/>
    <n v="1973"/>
    <x v="0"/>
    <x v="1"/>
    <x v="0"/>
    <x v="2"/>
    <n v="50.59"/>
  </r>
  <r>
    <x v="1"/>
    <n v="1973"/>
    <x v="0"/>
    <x v="1"/>
    <x v="0"/>
    <x v="2"/>
    <n v="280.27"/>
  </r>
  <r>
    <x v="1"/>
    <n v="1973"/>
    <x v="0"/>
    <x v="1"/>
    <x v="0"/>
    <x v="2"/>
    <n v="3.63"/>
  </r>
  <r>
    <x v="1"/>
    <n v="1973"/>
    <x v="0"/>
    <x v="1"/>
    <x v="0"/>
    <x v="2"/>
    <n v="21.23"/>
  </r>
  <r>
    <x v="1"/>
    <n v="1973"/>
    <x v="0"/>
    <x v="1"/>
    <x v="0"/>
    <x v="2"/>
    <n v="233.99"/>
  </r>
  <r>
    <x v="1"/>
    <n v="1973"/>
    <x v="0"/>
    <x v="1"/>
    <x v="0"/>
    <x v="2"/>
    <n v="77.27"/>
  </r>
  <r>
    <x v="1"/>
    <n v="1973"/>
    <x v="0"/>
    <x v="1"/>
    <x v="0"/>
    <x v="2"/>
    <n v="-5.67"/>
  </r>
  <r>
    <x v="1"/>
    <n v="1973"/>
    <x v="0"/>
    <x v="1"/>
    <x v="0"/>
    <x v="2"/>
    <n v="5.67"/>
  </r>
  <r>
    <x v="1"/>
    <n v="1973"/>
    <x v="1"/>
    <x v="1"/>
    <x v="0"/>
    <x v="2"/>
    <n v="42.08"/>
  </r>
  <r>
    <x v="1"/>
    <n v="1973"/>
    <x v="1"/>
    <x v="1"/>
    <x v="0"/>
    <x v="2"/>
    <n v="28.12"/>
  </r>
  <r>
    <x v="1"/>
    <n v="1973"/>
    <x v="1"/>
    <x v="1"/>
    <x v="0"/>
    <x v="2"/>
    <n v="363.09"/>
  </r>
  <r>
    <x v="1"/>
    <n v="1973"/>
    <x v="1"/>
    <x v="1"/>
    <x v="0"/>
    <x v="2"/>
    <n v="16.91"/>
  </r>
  <r>
    <x v="1"/>
    <n v="1973"/>
    <x v="1"/>
    <x v="1"/>
    <x v="0"/>
    <x v="2"/>
    <n v="33.770000000000003"/>
  </r>
  <r>
    <x v="1"/>
    <n v="1973"/>
    <x v="1"/>
    <x v="1"/>
    <x v="0"/>
    <x v="2"/>
    <n v="116.43"/>
  </r>
  <r>
    <x v="1"/>
    <n v="1973"/>
    <x v="1"/>
    <x v="1"/>
    <x v="0"/>
    <x v="2"/>
    <n v="252.01"/>
  </r>
  <r>
    <x v="1"/>
    <n v="1973"/>
    <x v="1"/>
    <x v="1"/>
    <x v="0"/>
    <x v="2"/>
    <n v="-6.47"/>
  </r>
  <r>
    <x v="1"/>
    <n v="1973"/>
    <x v="1"/>
    <x v="1"/>
    <x v="0"/>
    <x v="2"/>
    <n v="410.88"/>
  </r>
  <r>
    <x v="1"/>
    <n v="1973"/>
    <x v="1"/>
    <x v="1"/>
    <x v="0"/>
    <x v="2"/>
    <n v="47.53"/>
  </r>
  <r>
    <x v="1"/>
    <n v="1973"/>
    <x v="1"/>
    <x v="1"/>
    <x v="0"/>
    <x v="2"/>
    <n v="64.260000000000005"/>
  </r>
  <r>
    <x v="1"/>
    <n v="1973"/>
    <x v="1"/>
    <x v="1"/>
    <x v="0"/>
    <x v="2"/>
    <n v="21.93"/>
  </r>
  <r>
    <x v="2"/>
    <n v="1973"/>
    <x v="0"/>
    <x v="1"/>
    <x v="0"/>
    <x v="2"/>
    <n v="6.96"/>
  </r>
  <r>
    <x v="2"/>
    <n v="1973"/>
    <x v="0"/>
    <x v="1"/>
    <x v="0"/>
    <x v="2"/>
    <n v="13.8"/>
  </r>
  <r>
    <x v="2"/>
    <n v="1973"/>
    <x v="0"/>
    <x v="1"/>
    <x v="0"/>
    <x v="2"/>
    <n v="63.22"/>
  </r>
  <r>
    <x v="2"/>
    <n v="1973"/>
    <x v="0"/>
    <x v="1"/>
    <x v="0"/>
    <x v="2"/>
    <n v="3.89"/>
  </r>
  <r>
    <x v="2"/>
    <n v="1973"/>
    <x v="0"/>
    <x v="1"/>
    <x v="0"/>
    <x v="2"/>
    <n v="26.07"/>
  </r>
  <r>
    <x v="2"/>
    <n v="1973"/>
    <x v="0"/>
    <x v="1"/>
    <x v="0"/>
    <x v="2"/>
    <n v="113.46"/>
  </r>
  <r>
    <x v="2"/>
    <n v="1973"/>
    <x v="1"/>
    <x v="1"/>
    <x v="0"/>
    <x v="2"/>
    <n v="119.46"/>
  </r>
  <r>
    <x v="2"/>
    <n v="1973"/>
    <x v="1"/>
    <x v="1"/>
    <x v="0"/>
    <x v="2"/>
    <n v="28.5"/>
  </r>
  <r>
    <x v="2"/>
    <n v="1973"/>
    <x v="1"/>
    <x v="1"/>
    <x v="0"/>
    <x v="2"/>
    <n v="334.2"/>
  </r>
  <r>
    <x v="2"/>
    <n v="1973"/>
    <x v="1"/>
    <x v="1"/>
    <x v="0"/>
    <x v="2"/>
    <n v="-4.55"/>
  </r>
  <r>
    <x v="2"/>
    <n v="1973"/>
    <x v="1"/>
    <x v="1"/>
    <x v="0"/>
    <x v="2"/>
    <n v="0.68"/>
  </r>
  <r>
    <x v="2"/>
    <n v="1973"/>
    <x v="1"/>
    <x v="1"/>
    <x v="0"/>
    <x v="2"/>
    <n v="204.97"/>
  </r>
  <r>
    <x v="2"/>
    <n v="1973"/>
    <x v="1"/>
    <x v="1"/>
    <x v="0"/>
    <x v="2"/>
    <n v="20.6"/>
  </r>
  <r>
    <x v="2"/>
    <n v="1973"/>
    <x v="1"/>
    <x v="1"/>
    <x v="0"/>
    <x v="2"/>
    <n v="25.48"/>
  </r>
  <r>
    <x v="2"/>
    <n v="1973"/>
    <x v="1"/>
    <x v="1"/>
    <x v="0"/>
    <x v="2"/>
    <n v="89.31"/>
  </r>
  <r>
    <x v="2"/>
    <n v="1973"/>
    <x v="1"/>
    <x v="1"/>
    <x v="0"/>
    <x v="2"/>
    <n v="362.85"/>
  </r>
  <r>
    <x v="3"/>
    <n v="1973"/>
    <x v="0"/>
    <x v="1"/>
    <x v="0"/>
    <x v="2"/>
    <n v="603.96"/>
  </r>
  <r>
    <x v="3"/>
    <n v="1973"/>
    <x v="0"/>
    <x v="1"/>
    <x v="0"/>
    <x v="2"/>
    <n v="21.06"/>
  </r>
  <r>
    <x v="3"/>
    <n v="1973"/>
    <x v="0"/>
    <x v="1"/>
    <x v="0"/>
    <x v="2"/>
    <n v="6.12"/>
  </r>
  <r>
    <x v="3"/>
    <n v="1973"/>
    <x v="0"/>
    <x v="1"/>
    <x v="0"/>
    <x v="2"/>
    <n v="62.25"/>
  </r>
  <r>
    <x v="3"/>
    <n v="1973"/>
    <x v="0"/>
    <x v="1"/>
    <x v="0"/>
    <x v="2"/>
    <n v="370.83"/>
  </r>
  <r>
    <x v="3"/>
    <n v="1973"/>
    <x v="0"/>
    <x v="1"/>
    <x v="0"/>
    <x v="2"/>
    <n v="197.77"/>
  </r>
  <r>
    <x v="3"/>
    <n v="1973"/>
    <x v="0"/>
    <x v="1"/>
    <x v="0"/>
    <x v="2"/>
    <n v="3.65"/>
  </r>
  <r>
    <x v="3"/>
    <n v="1973"/>
    <x v="0"/>
    <x v="1"/>
    <x v="0"/>
    <x v="2"/>
    <n v="379.97"/>
  </r>
  <r>
    <x v="3"/>
    <n v="1973"/>
    <x v="1"/>
    <x v="1"/>
    <x v="0"/>
    <x v="2"/>
    <n v="133.28"/>
  </r>
  <r>
    <x v="3"/>
    <n v="1973"/>
    <x v="1"/>
    <x v="1"/>
    <x v="0"/>
    <x v="2"/>
    <n v="1.88"/>
  </r>
  <r>
    <x v="3"/>
    <n v="1973"/>
    <x v="1"/>
    <x v="1"/>
    <x v="0"/>
    <x v="2"/>
    <n v="29.03"/>
  </r>
  <r>
    <x v="3"/>
    <n v="1973"/>
    <x v="1"/>
    <x v="1"/>
    <x v="0"/>
    <x v="2"/>
    <n v="92.69"/>
  </r>
  <r>
    <x v="3"/>
    <n v="1973"/>
    <x v="1"/>
    <x v="1"/>
    <x v="0"/>
    <x v="2"/>
    <n v="10.81"/>
  </r>
  <r>
    <x v="3"/>
    <n v="1973"/>
    <x v="1"/>
    <x v="1"/>
    <x v="0"/>
    <x v="2"/>
    <n v="9.02"/>
  </r>
  <r>
    <x v="3"/>
    <n v="1973"/>
    <x v="1"/>
    <x v="1"/>
    <x v="0"/>
    <x v="2"/>
    <n v="135.72"/>
  </r>
  <r>
    <x v="3"/>
    <n v="1973"/>
    <x v="1"/>
    <x v="1"/>
    <x v="0"/>
    <x v="2"/>
    <n v="5.22"/>
  </r>
  <r>
    <x v="3"/>
    <n v="1973"/>
    <x v="1"/>
    <x v="1"/>
    <x v="0"/>
    <x v="2"/>
    <n v="119.36"/>
  </r>
  <r>
    <x v="3"/>
    <n v="1973"/>
    <x v="1"/>
    <x v="1"/>
    <x v="0"/>
    <x v="2"/>
    <n v="1.63"/>
  </r>
  <r>
    <x v="4"/>
    <n v="1973"/>
    <x v="0"/>
    <x v="1"/>
    <x v="0"/>
    <x v="2"/>
    <n v="7.25"/>
  </r>
  <r>
    <x v="4"/>
    <n v="1973"/>
    <x v="0"/>
    <x v="1"/>
    <x v="0"/>
    <x v="2"/>
    <n v="2.0299999999999998"/>
  </r>
  <r>
    <x v="4"/>
    <n v="1973"/>
    <x v="0"/>
    <x v="1"/>
    <x v="0"/>
    <x v="2"/>
    <n v="1.26"/>
  </r>
  <r>
    <x v="4"/>
    <n v="1973"/>
    <x v="1"/>
    <x v="1"/>
    <x v="0"/>
    <x v="2"/>
    <n v="16.12"/>
  </r>
  <r>
    <x v="4"/>
    <n v="1973"/>
    <x v="1"/>
    <x v="1"/>
    <x v="0"/>
    <x v="2"/>
    <n v="11.68"/>
  </r>
  <r>
    <x v="4"/>
    <n v="1973"/>
    <x v="1"/>
    <x v="1"/>
    <x v="0"/>
    <x v="2"/>
    <n v="13.49"/>
  </r>
  <r>
    <x v="5"/>
    <n v="1973"/>
    <x v="0"/>
    <x v="1"/>
    <x v="0"/>
    <x v="2"/>
    <n v="61.2"/>
  </r>
  <r>
    <x v="5"/>
    <n v="1973"/>
    <x v="0"/>
    <x v="1"/>
    <x v="0"/>
    <x v="2"/>
    <n v="6.57"/>
  </r>
  <r>
    <x v="5"/>
    <n v="1973"/>
    <x v="0"/>
    <x v="1"/>
    <x v="0"/>
    <x v="2"/>
    <n v="7.43"/>
  </r>
  <r>
    <x v="5"/>
    <n v="1973"/>
    <x v="0"/>
    <x v="1"/>
    <x v="0"/>
    <x v="2"/>
    <n v="14.09"/>
  </r>
  <r>
    <x v="5"/>
    <n v="1973"/>
    <x v="1"/>
    <x v="1"/>
    <x v="0"/>
    <x v="2"/>
    <n v="0.15"/>
  </r>
  <r>
    <x v="5"/>
    <n v="1973"/>
    <x v="1"/>
    <x v="1"/>
    <x v="0"/>
    <x v="2"/>
    <n v="55.12"/>
  </r>
  <r>
    <x v="5"/>
    <n v="1973"/>
    <x v="1"/>
    <x v="1"/>
    <x v="0"/>
    <x v="2"/>
    <n v="84.17"/>
  </r>
  <r>
    <x v="5"/>
    <n v="1973"/>
    <x v="1"/>
    <x v="1"/>
    <x v="0"/>
    <x v="2"/>
    <n v="50.46"/>
  </r>
  <r>
    <x v="5"/>
    <n v="1973"/>
    <x v="1"/>
    <x v="1"/>
    <x v="0"/>
    <x v="2"/>
    <n v="54.39"/>
  </r>
  <r>
    <x v="6"/>
    <n v="1973"/>
    <x v="0"/>
    <x v="1"/>
    <x v="0"/>
    <x v="2"/>
    <n v="-1.96"/>
  </r>
  <r>
    <x v="6"/>
    <n v="1973"/>
    <x v="0"/>
    <x v="1"/>
    <x v="0"/>
    <x v="2"/>
    <n v="2.35"/>
  </r>
  <r>
    <x v="6"/>
    <n v="1973"/>
    <x v="0"/>
    <x v="1"/>
    <x v="0"/>
    <x v="2"/>
    <n v="30.45"/>
  </r>
  <r>
    <x v="6"/>
    <n v="1973"/>
    <x v="0"/>
    <x v="1"/>
    <x v="0"/>
    <x v="2"/>
    <n v="17.399999999999999"/>
  </r>
  <r>
    <x v="6"/>
    <n v="1973"/>
    <x v="0"/>
    <x v="1"/>
    <x v="0"/>
    <x v="2"/>
    <n v="17.399999999999999"/>
  </r>
  <r>
    <x v="6"/>
    <n v="1973"/>
    <x v="0"/>
    <x v="1"/>
    <x v="0"/>
    <x v="2"/>
    <n v="1.96"/>
  </r>
  <r>
    <x v="6"/>
    <n v="1973"/>
    <x v="1"/>
    <x v="1"/>
    <x v="0"/>
    <x v="2"/>
    <n v="2.64"/>
  </r>
  <r>
    <x v="6"/>
    <n v="1973"/>
    <x v="1"/>
    <x v="1"/>
    <x v="0"/>
    <x v="2"/>
    <n v="18.84"/>
  </r>
  <r>
    <x v="6"/>
    <n v="1973"/>
    <x v="1"/>
    <x v="1"/>
    <x v="0"/>
    <x v="2"/>
    <n v="229.75"/>
  </r>
  <r>
    <x v="6"/>
    <n v="1973"/>
    <x v="1"/>
    <x v="1"/>
    <x v="0"/>
    <x v="2"/>
    <n v="286.06"/>
  </r>
  <r>
    <x v="6"/>
    <n v="1973"/>
    <x v="1"/>
    <x v="1"/>
    <x v="0"/>
    <x v="2"/>
    <n v="21.58"/>
  </r>
  <r>
    <x v="6"/>
    <n v="1973"/>
    <x v="1"/>
    <x v="1"/>
    <x v="0"/>
    <x v="2"/>
    <n v="303.52999999999997"/>
  </r>
  <r>
    <x v="6"/>
    <n v="1973"/>
    <x v="1"/>
    <x v="1"/>
    <x v="0"/>
    <x v="2"/>
    <n v="381.49"/>
  </r>
  <r>
    <x v="6"/>
    <n v="1973"/>
    <x v="1"/>
    <x v="1"/>
    <x v="0"/>
    <x v="2"/>
    <n v="22.39"/>
  </r>
  <r>
    <x v="6"/>
    <n v="1973"/>
    <x v="1"/>
    <x v="1"/>
    <x v="0"/>
    <x v="2"/>
    <n v="39.06"/>
  </r>
  <r>
    <x v="6"/>
    <n v="1973"/>
    <x v="1"/>
    <x v="1"/>
    <x v="0"/>
    <x v="2"/>
    <n v="59.29"/>
  </r>
  <r>
    <x v="6"/>
    <n v="1973"/>
    <x v="1"/>
    <x v="1"/>
    <x v="0"/>
    <x v="2"/>
    <n v="38.5"/>
  </r>
  <r>
    <x v="6"/>
    <n v="1973"/>
    <x v="1"/>
    <x v="1"/>
    <x v="0"/>
    <x v="2"/>
    <n v="66.84"/>
  </r>
  <r>
    <x v="7"/>
    <n v="1973"/>
    <x v="0"/>
    <x v="1"/>
    <x v="0"/>
    <x v="2"/>
    <n v="5.5"/>
  </r>
  <r>
    <x v="7"/>
    <n v="1973"/>
    <x v="0"/>
    <x v="1"/>
    <x v="0"/>
    <x v="2"/>
    <n v="5.91"/>
  </r>
  <r>
    <x v="7"/>
    <n v="1973"/>
    <x v="0"/>
    <x v="1"/>
    <x v="0"/>
    <x v="2"/>
    <n v="12.35"/>
  </r>
  <r>
    <x v="7"/>
    <n v="1973"/>
    <x v="0"/>
    <x v="1"/>
    <x v="0"/>
    <x v="2"/>
    <n v="8.58"/>
  </r>
  <r>
    <x v="7"/>
    <n v="1973"/>
    <x v="0"/>
    <x v="1"/>
    <x v="0"/>
    <x v="2"/>
    <n v="9.34"/>
  </r>
  <r>
    <x v="7"/>
    <n v="1973"/>
    <x v="0"/>
    <x v="1"/>
    <x v="0"/>
    <x v="2"/>
    <n v="-3.52"/>
  </r>
  <r>
    <x v="7"/>
    <n v="1973"/>
    <x v="0"/>
    <x v="1"/>
    <x v="0"/>
    <x v="2"/>
    <n v="7.7"/>
  </r>
  <r>
    <x v="7"/>
    <n v="1973"/>
    <x v="0"/>
    <x v="1"/>
    <x v="0"/>
    <x v="2"/>
    <n v="15.53"/>
  </r>
  <r>
    <x v="7"/>
    <n v="1973"/>
    <x v="0"/>
    <x v="1"/>
    <x v="0"/>
    <x v="2"/>
    <n v="1.57"/>
  </r>
  <r>
    <x v="7"/>
    <n v="1973"/>
    <x v="0"/>
    <x v="1"/>
    <x v="0"/>
    <x v="2"/>
    <n v="3.52"/>
  </r>
  <r>
    <x v="7"/>
    <n v="1973"/>
    <x v="0"/>
    <x v="1"/>
    <x v="0"/>
    <x v="2"/>
    <n v="6.51"/>
  </r>
  <r>
    <x v="7"/>
    <n v="1973"/>
    <x v="1"/>
    <x v="1"/>
    <x v="0"/>
    <x v="2"/>
    <n v="34.26"/>
  </r>
  <r>
    <x v="7"/>
    <n v="1973"/>
    <x v="1"/>
    <x v="1"/>
    <x v="0"/>
    <x v="2"/>
    <n v="9.27"/>
  </r>
  <r>
    <x v="7"/>
    <n v="1973"/>
    <x v="1"/>
    <x v="1"/>
    <x v="0"/>
    <x v="2"/>
    <n v="7.72"/>
  </r>
  <r>
    <x v="7"/>
    <n v="1973"/>
    <x v="1"/>
    <x v="1"/>
    <x v="0"/>
    <x v="2"/>
    <n v="5.82"/>
  </r>
  <r>
    <x v="7"/>
    <n v="1973"/>
    <x v="1"/>
    <x v="1"/>
    <x v="0"/>
    <x v="2"/>
    <n v="7.72"/>
  </r>
  <r>
    <x v="7"/>
    <n v="1973"/>
    <x v="1"/>
    <x v="1"/>
    <x v="0"/>
    <x v="2"/>
    <n v="52.29"/>
  </r>
  <r>
    <x v="7"/>
    <n v="1973"/>
    <x v="1"/>
    <x v="1"/>
    <x v="0"/>
    <x v="2"/>
    <n v="0.39"/>
  </r>
  <r>
    <x v="8"/>
    <n v="1973"/>
    <x v="0"/>
    <x v="1"/>
    <x v="0"/>
    <x v="2"/>
    <n v="1.21"/>
  </r>
  <r>
    <x v="8"/>
    <n v="1973"/>
    <x v="0"/>
    <x v="1"/>
    <x v="0"/>
    <x v="2"/>
    <n v="1.02"/>
  </r>
  <r>
    <x v="8"/>
    <n v="1973"/>
    <x v="0"/>
    <x v="1"/>
    <x v="0"/>
    <x v="2"/>
    <n v="50.42"/>
  </r>
  <r>
    <x v="8"/>
    <n v="1973"/>
    <x v="0"/>
    <x v="1"/>
    <x v="0"/>
    <x v="2"/>
    <n v="444.45"/>
  </r>
  <r>
    <x v="8"/>
    <n v="1973"/>
    <x v="0"/>
    <x v="1"/>
    <x v="0"/>
    <x v="2"/>
    <n v="117.18"/>
  </r>
  <r>
    <x v="8"/>
    <n v="1973"/>
    <x v="0"/>
    <x v="1"/>
    <x v="0"/>
    <x v="2"/>
    <n v="1.47"/>
  </r>
  <r>
    <x v="8"/>
    <n v="1973"/>
    <x v="0"/>
    <x v="1"/>
    <x v="0"/>
    <x v="2"/>
    <n v="22.16"/>
  </r>
  <r>
    <x v="8"/>
    <n v="1973"/>
    <x v="1"/>
    <x v="1"/>
    <x v="0"/>
    <x v="2"/>
    <n v="2.56"/>
  </r>
  <r>
    <x v="8"/>
    <n v="1973"/>
    <x v="1"/>
    <x v="1"/>
    <x v="0"/>
    <x v="2"/>
    <n v="35.380000000000003"/>
  </r>
  <r>
    <x v="8"/>
    <n v="1973"/>
    <x v="1"/>
    <x v="1"/>
    <x v="0"/>
    <x v="2"/>
    <n v="276.27999999999997"/>
  </r>
  <r>
    <x v="8"/>
    <n v="1973"/>
    <x v="1"/>
    <x v="1"/>
    <x v="0"/>
    <x v="2"/>
    <n v="88.51"/>
  </r>
  <r>
    <x v="8"/>
    <n v="1973"/>
    <x v="1"/>
    <x v="1"/>
    <x v="0"/>
    <x v="2"/>
    <n v="4.8600000000000003"/>
  </r>
  <r>
    <x v="8"/>
    <n v="1973"/>
    <x v="1"/>
    <x v="1"/>
    <x v="0"/>
    <x v="2"/>
    <n v="14.91"/>
  </r>
  <r>
    <x v="8"/>
    <n v="1973"/>
    <x v="1"/>
    <x v="1"/>
    <x v="0"/>
    <x v="2"/>
    <n v="328.12"/>
  </r>
  <r>
    <x v="8"/>
    <n v="1973"/>
    <x v="1"/>
    <x v="1"/>
    <x v="0"/>
    <x v="2"/>
    <n v="81.89"/>
  </r>
  <r>
    <x v="8"/>
    <n v="1973"/>
    <x v="1"/>
    <x v="1"/>
    <x v="0"/>
    <x v="2"/>
    <n v="65.239999999999995"/>
  </r>
  <r>
    <x v="8"/>
    <n v="1973"/>
    <x v="1"/>
    <x v="1"/>
    <x v="0"/>
    <x v="2"/>
    <n v="8.81"/>
  </r>
  <r>
    <x v="8"/>
    <n v="1973"/>
    <x v="1"/>
    <x v="1"/>
    <x v="0"/>
    <x v="2"/>
    <n v="16.89"/>
  </r>
  <r>
    <x v="8"/>
    <n v="1973"/>
    <x v="1"/>
    <x v="1"/>
    <x v="0"/>
    <x v="2"/>
    <n v="175.65"/>
  </r>
  <r>
    <x v="8"/>
    <n v="1973"/>
    <x v="1"/>
    <x v="1"/>
    <x v="0"/>
    <x v="2"/>
    <n v="3.39"/>
  </r>
  <r>
    <x v="9"/>
    <n v="1973"/>
    <x v="0"/>
    <x v="1"/>
    <x v="0"/>
    <x v="2"/>
    <n v="5.31"/>
  </r>
  <r>
    <x v="9"/>
    <n v="1973"/>
    <x v="0"/>
    <x v="1"/>
    <x v="0"/>
    <x v="2"/>
    <n v="9.8699999999999992"/>
  </r>
  <r>
    <x v="9"/>
    <n v="1973"/>
    <x v="0"/>
    <x v="1"/>
    <x v="0"/>
    <x v="2"/>
    <n v="1.23"/>
  </r>
  <r>
    <x v="9"/>
    <n v="1973"/>
    <x v="1"/>
    <x v="1"/>
    <x v="0"/>
    <x v="2"/>
    <n v="12.55"/>
  </r>
  <r>
    <x v="9"/>
    <n v="1973"/>
    <x v="1"/>
    <x v="1"/>
    <x v="0"/>
    <x v="2"/>
    <n v="66.209999999999994"/>
  </r>
  <r>
    <x v="9"/>
    <n v="1973"/>
    <x v="1"/>
    <x v="1"/>
    <x v="0"/>
    <x v="2"/>
    <n v="36.78"/>
  </r>
  <r>
    <x v="9"/>
    <n v="1973"/>
    <x v="1"/>
    <x v="1"/>
    <x v="0"/>
    <x v="2"/>
    <n v="24.9"/>
  </r>
  <r>
    <x v="10"/>
    <n v="1973"/>
    <x v="1"/>
    <x v="1"/>
    <x v="0"/>
    <x v="2"/>
    <n v="5.07"/>
  </r>
  <r>
    <x v="10"/>
    <n v="1973"/>
    <x v="1"/>
    <x v="1"/>
    <x v="0"/>
    <x v="2"/>
    <n v="6.22"/>
  </r>
  <r>
    <x v="10"/>
    <n v="1973"/>
    <x v="1"/>
    <x v="1"/>
    <x v="0"/>
    <x v="2"/>
    <n v="5.0199999999999996"/>
  </r>
  <r>
    <x v="10"/>
    <n v="1973"/>
    <x v="1"/>
    <x v="1"/>
    <x v="0"/>
    <x v="2"/>
    <n v="1.85"/>
  </r>
  <r>
    <x v="10"/>
    <n v="1973"/>
    <x v="1"/>
    <x v="1"/>
    <x v="0"/>
    <x v="2"/>
    <n v="4.3499999999999996"/>
  </r>
  <r>
    <x v="10"/>
    <n v="1973"/>
    <x v="1"/>
    <x v="1"/>
    <x v="0"/>
    <x v="2"/>
    <n v="4.9000000000000004"/>
  </r>
  <r>
    <x v="10"/>
    <n v="1973"/>
    <x v="1"/>
    <x v="1"/>
    <x v="0"/>
    <x v="2"/>
    <n v="2.59"/>
  </r>
  <r>
    <x v="10"/>
    <n v="1973"/>
    <x v="1"/>
    <x v="1"/>
    <x v="0"/>
    <x v="2"/>
    <n v="7.1"/>
  </r>
  <r>
    <x v="10"/>
    <n v="1973"/>
    <x v="1"/>
    <x v="1"/>
    <x v="0"/>
    <x v="2"/>
    <n v="6.02"/>
  </r>
  <r>
    <x v="10"/>
    <n v="1973"/>
    <x v="1"/>
    <x v="1"/>
    <x v="0"/>
    <x v="2"/>
    <n v="1.67"/>
  </r>
  <r>
    <x v="11"/>
    <n v="1973"/>
    <x v="0"/>
    <x v="1"/>
    <x v="0"/>
    <x v="2"/>
    <n v="99.89"/>
  </r>
  <r>
    <x v="11"/>
    <n v="1973"/>
    <x v="0"/>
    <x v="1"/>
    <x v="0"/>
    <x v="2"/>
    <n v="291.69"/>
  </r>
  <r>
    <x v="11"/>
    <n v="1973"/>
    <x v="0"/>
    <x v="1"/>
    <x v="0"/>
    <x v="2"/>
    <n v="30.41"/>
  </r>
  <r>
    <x v="11"/>
    <n v="1973"/>
    <x v="0"/>
    <x v="1"/>
    <x v="0"/>
    <x v="2"/>
    <n v="1.04"/>
  </r>
  <r>
    <x v="11"/>
    <n v="1973"/>
    <x v="0"/>
    <x v="1"/>
    <x v="0"/>
    <x v="2"/>
    <n v="-22.94"/>
  </r>
  <r>
    <x v="11"/>
    <n v="1973"/>
    <x v="0"/>
    <x v="1"/>
    <x v="0"/>
    <x v="2"/>
    <n v="126.88"/>
  </r>
  <r>
    <x v="11"/>
    <n v="1973"/>
    <x v="0"/>
    <x v="1"/>
    <x v="0"/>
    <x v="2"/>
    <n v="498.11"/>
  </r>
  <r>
    <x v="11"/>
    <n v="1973"/>
    <x v="1"/>
    <x v="1"/>
    <x v="0"/>
    <x v="2"/>
    <n v="222.45"/>
  </r>
  <r>
    <x v="11"/>
    <n v="1973"/>
    <x v="1"/>
    <x v="1"/>
    <x v="0"/>
    <x v="2"/>
    <n v="135.53"/>
  </r>
  <r>
    <x v="11"/>
    <n v="1973"/>
    <x v="1"/>
    <x v="1"/>
    <x v="0"/>
    <x v="2"/>
    <n v="297.88"/>
  </r>
  <r>
    <x v="11"/>
    <n v="1973"/>
    <x v="1"/>
    <x v="1"/>
    <x v="0"/>
    <x v="2"/>
    <n v="123.56"/>
  </r>
  <r>
    <x v="11"/>
    <n v="1973"/>
    <x v="1"/>
    <x v="1"/>
    <x v="0"/>
    <x v="2"/>
    <n v="1.66"/>
  </r>
  <r>
    <x v="11"/>
    <n v="1973"/>
    <x v="1"/>
    <x v="1"/>
    <x v="0"/>
    <x v="2"/>
    <n v="48.19"/>
  </r>
  <r>
    <x v="11"/>
    <n v="1973"/>
    <x v="1"/>
    <x v="1"/>
    <x v="0"/>
    <x v="2"/>
    <n v="64.98"/>
  </r>
  <r>
    <x v="0"/>
    <n v="1973"/>
    <x v="0"/>
    <x v="1"/>
    <x v="1"/>
    <x v="2"/>
    <n v="580.84"/>
  </r>
  <r>
    <x v="0"/>
    <n v="1973"/>
    <x v="1"/>
    <x v="1"/>
    <x v="1"/>
    <x v="2"/>
    <n v="1190.29"/>
  </r>
  <r>
    <x v="1"/>
    <n v="1973"/>
    <x v="0"/>
    <x v="1"/>
    <x v="1"/>
    <x v="2"/>
    <n v="627.44000000000005"/>
  </r>
  <r>
    <x v="1"/>
    <n v="1973"/>
    <x v="1"/>
    <x v="1"/>
    <x v="1"/>
    <x v="2"/>
    <n v="1414.0700000000002"/>
  </r>
  <r>
    <x v="2"/>
    <n v="1973"/>
    <x v="0"/>
    <x v="1"/>
    <x v="1"/>
    <x v="2"/>
    <n v="308.28000000000003"/>
  </r>
  <r>
    <x v="2"/>
    <n v="1973"/>
    <x v="1"/>
    <x v="1"/>
    <x v="1"/>
    <x v="2"/>
    <n v="610.44000000000005"/>
  </r>
  <r>
    <x v="3"/>
    <n v="1973"/>
    <x v="0"/>
    <x v="1"/>
    <x v="1"/>
    <x v="2"/>
    <n v="857.31999999999994"/>
  </r>
  <r>
    <x v="3"/>
    <n v="1973"/>
    <x v="1"/>
    <x v="1"/>
    <x v="1"/>
    <x v="2"/>
    <n v="1372.9099999999999"/>
  </r>
  <r>
    <x v="4"/>
    <n v="1973"/>
    <x v="0"/>
    <x v="1"/>
    <x v="1"/>
    <x v="2"/>
    <n v="18.450000000000003"/>
  </r>
  <r>
    <x v="4"/>
    <n v="1973"/>
    <x v="1"/>
    <x v="1"/>
    <x v="1"/>
    <x v="2"/>
    <n v="137.44999999999999"/>
  </r>
  <r>
    <x v="5"/>
    <n v="1973"/>
    <x v="0"/>
    <x v="1"/>
    <x v="1"/>
    <x v="2"/>
    <n v="235.79000000000002"/>
  </r>
  <r>
    <x v="5"/>
    <n v="1973"/>
    <x v="1"/>
    <x v="1"/>
    <x v="1"/>
    <x v="2"/>
    <n v="544.33000000000004"/>
  </r>
  <r>
    <x v="6"/>
    <n v="1973"/>
    <x v="0"/>
    <x v="1"/>
    <x v="1"/>
    <x v="2"/>
    <n v="127.07000000000001"/>
  </r>
  <r>
    <x v="6"/>
    <n v="1973"/>
    <x v="1"/>
    <x v="1"/>
    <x v="1"/>
    <x v="2"/>
    <n v="868.95999999999992"/>
  </r>
  <r>
    <x v="7"/>
    <n v="1973"/>
    <x v="0"/>
    <x v="1"/>
    <x v="1"/>
    <x v="2"/>
    <n v="11.47"/>
  </r>
  <r>
    <x v="7"/>
    <n v="1973"/>
    <x v="1"/>
    <x v="1"/>
    <x v="1"/>
    <x v="2"/>
    <n v="152.63999999999999"/>
  </r>
  <r>
    <x v="8"/>
    <n v="1973"/>
    <x v="0"/>
    <x v="1"/>
    <x v="1"/>
    <x v="2"/>
    <n v="1348.39"/>
  </r>
  <r>
    <x v="8"/>
    <n v="1973"/>
    <x v="1"/>
    <x v="1"/>
    <x v="1"/>
    <x v="2"/>
    <n v="2250.6999999999998"/>
  </r>
  <r>
    <x v="9"/>
    <n v="1973"/>
    <x v="0"/>
    <x v="1"/>
    <x v="1"/>
    <x v="2"/>
    <n v="48.14"/>
  </r>
  <r>
    <x v="9"/>
    <n v="1973"/>
    <x v="1"/>
    <x v="1"/>
    <x v="1"/>
    <x v="2"/>
    <n v="419.42"/>
  </r>
  <r>
    <x v="10"/>
    <n v="1973"/>
    <x v="1"/>
    <x v="1"/>
    <x v="1"/>
    <x v="2"/>
    <n v="60.34"/>
  </r>
  <r>
    <x v="11"/>
    <n v="1973"/>
    <x v="0"/>
    <x v="1"/>
    <x v="1"/>
    <x v="2"/>
    <n v="1122.18"/>
  </r>
  <r>
    <x v="11"/>
    <n v="1973"/>
    <x v="1"/>
    <x v="1"/>
    <x v="1"/>
    <x v="2"/>
    <n v="248.13000000000002"/>
  </r>
  <r>
    <x v="10"/>
    <n v="1986"/>
    <x v="1"/>
    <x v="7"/>
    <x v="1"/>
    <x v="0"/>
    <n v="9841.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CD2CEB-A8A9-459F-AFBD-96A4D929540A}" name="PivotTable1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5:N14" firstHeaderRow="1" firstDataRow="2" firstDataCol="1" rowPageCount="3" colPageCount="1"/>
  <pivotFields count="7"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49" showAll="0"/>
    <pivotField axis="axisPage" showAll="0">
      <items count="5">
        <item x="0"/>
        <item x="1"/>
        <item x="2"/>
        <item x="3"/>
        <item t="default"/>
      </items>
    </pivotField>
    <pivotField axis="axisPage" multipleItemSelectionAllowed="1" showAll="0">
      <items count="9">
        <item x="2"/>
        <item x="5"/>
        <item x="3"/>
        <item x="1"/>
        <item x="7"/>
        <item x="4"/>
        <item x="0"/>
        <item h="1" x="6"/>
        <item t="default"/>
      </items>
    </pivotField>
    <pivotField axis="axisPage" showAll="0">
      <items count="4">
        <item x="0"/>
        <item x="2"/>
        <item x="1"/>
        <item t="default"/>
      </items>
    </pivotField>
    <pivotField axis="axisRow" showAll="0">
      <items count="11">
        <item x="1"/>
        <item x="4"/>
        <item x="5"/>
        <item x="3"/>
        <item x="7"/>
        <item x="8"/>
        <item x="9"/>
        <item x="6"/>
        <item x="2"/>
        <item x="0"/>
        <item t="default"/>
      </items>
    </pivotField>
    <pivotField dataField="1" numFmtId="43" showAll="0"/>
  </pivotFields>
  <rowFields count="1">
    <field x="5"/>
  </rowFields>
  <rowItems count="8">
    <i>
      <x/>
    </i>
    <i>
      <x v="1"/>
    </i>
    <i>
      <x v="2"/>
    </i>
    <i>
      <x v="3"/>
    </i>
    <i>
      <x v="6"/>
    </i>
    <i>
      <x v="8"/>
    </i>
    <i>
      <x v="9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3">
    <pageField fld="4" item="2" hier="-1"/>
    <pageField fld="2" hier="-1"/>
    <pageField fld="3" hier="-1"/>
  </pageFields>
  <dataFields count="1">
    <dataField name="Sum of Amount" fld="6" baseField="0" baseItem="0" numFmtId="43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7ADBA8-65E0-474F-A9F8-37678838E59F}" name="PivotTable6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compact="0" compactData="0" gridDropZones="1" multipleFieldFilters="0">
  <location ref="J4:O61" firstHeaderRow="1" firstDataRow="2" firstDataCol="2" rowPageCount="1" colPageCount="1"/>
  <pivotFields count="7">
    <pivotField axis="axisPage" compact="0" outline="0" multipleItemSelectionAllowed="1" showAll="0">
      <items count="13">
        <item x="0"/>
        <item x="1"/>
        <item x="2"/>
        <item x="3"/>
        <item x="4"/>
        <item x="5"/>
        <item x="6"/>
        <item x="8"/>
        <item x="7"/>
        <item x="9"/>
        <item x="11"/>
        <item x="10"/>
        <item t="default"/>
      </items>
    </pivotField>
    <pivotField compact="0" outline="0" showAll="0"/>
    <pivotField compact="0" outline="0" showAll="0"/>
    <pivotField axis="axisRow" compact="0" outline="0" showAll="0">
      <items count="9">
        <item x="2"/>
        <item x="5"/>
        <item x="3"/>
        <item n="0" x="1"/>
        <item x="4"/>
        <item x="0"/>
        <item x="7"/>
        <item h="1" x="6"/>
        <item t="default"/>
      </items>
    </pivotField>
    <pivotField axis="axisCol" compact="0" outline="0" multipleItemSelectionAllowed="1" showAll="0">
      <items count="4">
        <item x="0"/>
        <item x="2"/>
        <item x="1"/>
        <item t="default"/>
      </items>
    </pivotField>
    <pivotField axis="axisRow" compact="0" outline="0" showAll="0">
      <items count="11">
        <item x="1"/>
        <item x="4"/>
        <item x="3"/>
        <item x="7"/>
        <item x="8"/>
        <item x="6"/>
        <item x="2"/>
        <item x="0"/>
        <item x="5"/>
        <item x="9"/>
        <item t="default"/>
      </items>
    </pivotField>
    <pivotField dataField="1" compact="0" numFmtId="43" outline="0" showAll="0"/>
  </pivotFields>
  <rowFields count="2">
    <field x="5"/>
    <field x="3"/>
  </rowFields>
  <rowItems count="56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t="default">
      <x v="2"/>
    </i>
    <i>
      <x v="3"/>
      <x/>
    </i>
    <i t="default">
      <x v="3"/>
    </i>
    <i>
      <x v="4"/>
      <x/>
    </i>
    <i r="1">
      <x v="3"/>
    </i>
    <i r="1">
      <x v="5"/>
    </i>
    <i t="default">
      <x v="4"/>
    </i>
    <i>
      <x v="5"/>
      <x/>
    </i>
    <i r="1">
      <x v="2"/>
    </i>
    <i r="1">
      <x v="3"/>
    </i>
    <i r="1">
      <x v="5"/>
    </i>
    <i t="default">
      <x v="5"/>
    </i>
    <i>
      <x v="6"/>
      <x/>
    </i>
    <i r="1">
      <x v="2"/>
    </i>
    <i r="1">
      <x v="3"/>
    </i>
    <i r="1">
      <x v="4"/>
    </i>
    <i r="1">
      <x v="5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7"/>
    </i>
    <i>
      <x v="8"/>
      <x/>
    </i>
    <i r="1">
      <x v="3"/>
    </i>
    <i r="1">
      <x v="4"/>
    </i>
    <i r="1">
      <x v="5"/>
    </i>
    <i t="default">
      <x v="8"/>
    </i>
    <i>
      <x v="9"/>
      <x/>
    </i>
    <i r="1">
      <x v="3"/>
    </i>
    <i r="1">
      <x v="5"/>
    </i>
    <i t="default">
      <x v="9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Sum of Amount" fld="6" baseField="0" baseItem="0" numFmtId="43"/>
  </dataFields>
  <formats count="2">
    <format dxfId="9">
      <pivotArea outline="0" collapsedLevelsAreSubtotals="1" fieldPosition="0"/>
    </format>
    <format dxfId="8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A107FB-20E6-42CA-8CA0-A67D7D52E25C}" name="PivotTable6" cacheId="34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compact="0" compactData="0" gridDropZones="1" multipleFieldFilters="0">
  <location ref="I4:M14" firstHeaderRow="1" firstDataRow="2" firstDataCol="1" rowPageCount="1" colPageCount="1"/>
  <pivotFields count="7">
    <pivotField axis="axisPage" compact="0" outline="0" showAll="0">
      <items count="14">
        <item x="0"/>
        <item x="1"/>
        <item x="2"/>
        <item x="10"/>
        <item x="3"/>
        <item x="9"/>
        <item x="4"/>
        <item x="5"/>
        <item x="11"/>
        <item x="6"/>
        <item x="8"/>
        <item x="7"/>
        <item x="12"/>
        <item t="default"/>
      </items>
    </pivotField>
    <pivotField compact="0" outline="0" showAll="0"/>
    <pivotField compact="0" numFmtId="49" outline="0" showAll="0"/>
    <pivotField compact="0" outline="0" showAll="0"/>
    <pivotField axis="axisCol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11">
        <item x="0"/>
        <item x="1"/>
        <item x="3"/>
        <item x="2"/>
        <item x="4"/>
        <item x="5"/>
        <item x="6"/>
        <item m="1" x="9"/>
        <item x="7"/>
        <item x="8"/>
        <item t="default"/>
      </items>
    </pivotField>
    <pivotField dataField="1" compact="0" numFmtId="43" outline="0" showAll="0"/>
  </pivotFields>
  <rowFields count="1">
    <field x="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pageFields count="1">
    <pageField fld="0" item="0" hier="-1"/>
  </pageFields>
  <dataFields count="1">
    <dataField name="Sum of Sum Total Amt" fld="6" baseField="0" baseItem="0" numFmtId="43"/>
  </dataFields>
  <formats count="3">
    <format dxfId="7">
      <pivotArea outline="0" collapsedLevelsAreSubtotals="1" fieldPosition="0"/>
    </format>
    <format dxfId="6">
      <pivotArea dataOnly="0" labelOnly="1" outline="0" fieldPosition="0">
        <references count="1">
          <reference field="4" count="0"/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0193EF-40DA-465F-9178-6E02583D09CA}" name="PivotTable3" cacheId="3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K3:L7" firstHeaderRow="1" firstDataRow="1" firstDataCol="1" rowPageCount="1" colPageCount="1"/>
  <pivotFields count="7"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dataField="1" numFmtId="43" showAll="0"/>
    <pivotField numFmtId="1" showAll="0"/>
    <pivotField axis="axisRow" showAll="0">
      <items count="7">
        <item x="0"/>
        <item x="5"/>
        <item x="4"/>
        <item x="1"/>
        <item x="2"/>
        <item x="3"/>
        <item t="default"/>
      </items>
    </pivotField>
    <pivotField showAll="0"/>
    <pivotField showAll="0"/>
  </pivotFields>
  <rowFields count="1">
    <field x="4"/>
  </rowFields>
  <rowItems count="4">
    <i>
      <x/>
    </i>
    <i>
      <x v="4"/>
    </i>
    <i>
      <x v="5"/>
    </i>
    <i t="grand">
      <x/>
    </i>
  </rowItems>
  <colItems count="1">
    <i/>
  </colItems>
  <pageFields count="1">
    <pageField fld="0" item="10" hier="-1"/>
  </pageFields>
  <dataFields count="1">
    <dataField name="Sum of Sum Amount" fld="2" baseField="0" baseItem="0" numFmtId="43"/>
  </dataFields>
  <formats count="2">
    <format dxfId="4">
      <pivotArea outline="0" collapsedLevelsAreSubtotals="1" fieldPosition="0"/>
    </format>
    <format dxfId="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3"/>
  <sheetViews>
    <sheetView zoomScaleNormal="100" workbookViewId="0">
      <selection activeCell="L29" sqref="L29"/>
    </sheetView>
  </sheetViews>
  <sheetFormatPr defaultRowHeight="15"/>
  <cols>
    <col min="1" max="1" width="4.140625" style="96" customWidth="1"/>
    <col min="2" max="2" width="174.140625" style="93" customWidth="1"/>
    <col min="3" max="3" width="10.140625" style="93" bestFit="1" customWidth="1"/>
    <col min="4" max="7" width="9.140625" style="93"/>
    <col min="8" max="8" width="12.140625" style="93" bestFit="1" customWidth="1"/>
    <col min="9" max="16384" width="9.140625" style="93"/>
  </cols>
  <sheetData>
    <row r="1" spans="1:2" ht="14.25" customHeight="1">
      <c r="A1" s="225" t="s">
        <v>219</v>
      </c>
      <c r="B1" s="225"/>
    </row>
    <row r="2" spans="1:2">
      <c r="A2" s="94" t="s">
        <v>212</v>
      </c>
      <c r="B2" s="95" t="s">
        <v>122</v>
      </c>
    </row>
    <row r="3" spans="1:2">
      <c r="B3" s="95"/>
    </row>
    <row r="4" spans="1:2">
      <c r="A4" s="94" t="s">
        <v>213</v>
      </c>
      <c r="B4" s="95" t="s">
        <v>139</v>
      </c>
    </row>
    <row r="5" spans="1:2" ht="14.25" customHeight="1">
      <c r="B5" s="92"/>
    </row>
    <row r="6" spans="1:2" ht="29.25" customHeight="1">
      <c r="A6" s="94" t="s">
        <v>214</v>
      </c>
      <c r="B6" s="97" t="s">
        <v>123</v>
      </c>
    </row>
    <row r="7" spans="1:2" ht="3.75" customHeight="1"/>
    <row r="8" spans="1:2">
      <c r="B8" s="98" t="s">
        <v>116</v>
      </c>
    </row>
    <row r="9" spans="1:2">
      <c r="B9" s="98" t="s">
        <v>117</v>
      </c>
    </row>
    <row r="10" spans="1:2" ht="6" customHeight="1"/>
    <row r="11" spans="1:2">
      <c r="B11" s="99" t="s">
        <v>220</v>
      </c>
    </row>
    <row r="13" spans="1:2">
      <c r="A13" s="226" t="s">
        <v>121</v>
      </c>
      <c r="B13" s="226"/>
    </row>
    <row r="14" spans="1:2">
      <c r="A14" s="94" t="s">
        <v>212</v>
      </c>
      <c r="B14" s="93" t="s">
        <v>124</v>
      </c>
    </row>
    <row r="16" spans="1:2">
      <c r="A16" s="94" t="s">
        <v>213</v>
      </c>
      <c r="B16" s="100" t="s">
        <v>126</v>
      </c>
    </row>
    <row r="18" spans="1:2">
      <c r="A18" s="94" t="s">
        <v>214</v>
      </c>
      <c r="B18" s="93" t="s">
        <v>125</v>
      </c>
    </row>
    <row r="20" spans="1:2">
      <c r="A20" s="92" t="s">
        <v>272</v>
      </c>
    </row>
    <row r="21" spans="1:2">
      <c r="A21" s="94" t="s">
        <v>212</v>
      </c>
      <c r="B21" s="93" t="s">
        <v>364</v>
      </c>
    </row>
    <row r="22" spans="1:2">
      <c r="A22" s="94" t="s">
        <v>213</v>
      </c>
      <c r="B22" s="93" t="s">
        <v>271</v>
      </c>
    </row>
    <row r="23" spans="1:2">
      <c r="A23" s="94" t="s">
        <v>214</v>
      </c>
      <c r="B23" s="93" t="s">
        <v>270</v>
      </c>
    </row>
  </sheetData>
  <mergeCells count="2">
    <mergeCell ref="A1:B1"/>
    <mergeCell ref="A13:B13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42A29-7BD5-4043-A27F-64CCA7D34B42}">
  <sheetPr>
    <tabColor theme="6" tint="0.39997558519241921"/>
  </sheetPr>
  <dimension ref="A1:N18"/>
  <sheetViews>
    <sheetView workbookViewId="0">
      <selection activeCell="N17" sqref="N17:N19"/>
    </sheetView>
  </sheetViews>
  <sheetFormatPr defaultRowHeight="15"/>
  <cols>
    <col min="1" max="1" width="19" bestFit="1" customWidth="1"/>
    <col min="2" max="2" width="17.85546875" bestFit="1" customWidth="1"/>
    <col min="3" max="4" width="11.5703125" bestFit="1" customWidth="1"/>
    <col min="5" max="5" width="13.28515625" bestFit="1" customWidth="1"/>
    <col min="6" max="9" width="11.5703125" bestFit="1" customWidth="1"/>
    <col min="10" max="10" width="13.28515625" bestFit="1" customWidth="1"/>
    <col min="11" max="13" width="11.5703125" bestFit="1" customWidth="1"/>
    <col min="14" max="14" width="14.28515625" bestFit="1" customWidth="1"/>
  </cols>
  <sheetData>
    <row r="1" spans="1:14">
      <c r="A1" s="3" t="s">
        <v>97</v>
      </c>
      <c r="B1" s="11">
        <v>2023</v>
      </c>
    </row>
    <row r="2" spans="1:14">
      <c r="A2" s="3" t="s">
        <v>45</v>
      </c>
      <c r="B2" t="s">
        <v>269</v>
      </c>
    </row>
    <row r="3" spans="1:14">
      <c r="A3" s="3" t="s">
        <v>100</v>
      </c>
      <c r="B3" t="s">
        <v>381</v>
      </c>
    </row>
    <row r="5" spans="1:14">
      <c r="A5" s="3" t="s">
        <v>215</v>
      </c>
      <c r="B5" s="3" t="s">
        <v>380</v>
      </c>
    </row>
    <row r="6" spans="1:14">
      <c r="A6" s="3" t="s">
        <v>341</v>
      </c>
      <c r="B6" t="s">
        <v>6</v>
      </c>
      <c r="C6" t="s">
        <v>7</v>
      </c>
      <c r="D6" t="s">
        <v>8</v>
      </c>
      <c r="E6" t="s">
        <v>9</v>
      </c>
      <c r="F6" t="s">
        <v>10</v>
      </c>
      <c r="G6" t="s">
        <v>11</v>
      </c>
      <c r="H6" t="s">
        <v>12</v>
      </c>
      <c r="I6" t="s">
        <v>13</v>
      </c>
      <c r="J6" t="s">
        <v>14</v>
      </c>
      <c r="K6" t="s">
        <v>15</v>
      </c>
      <c r="L6" t="s">
        <v>16</v>
      </c>
      <c r="M6" t="s">
        <v>17</v>
      </c>
      <c r="N6" t="s">
        <v>59</v>
      </c>
    </row>
    <row r="7" spans="1:14">
      <c r="A7" s="11" t="s">
        <v>22</v>
      </c>
      <c r="B7" s="22">
        <v>2331.1999999999998</v>
      </c>
      <c r="C7" s="22">
        <v>2055.4799999999996</v>
      </c>
      <c r="D7" s="22">
        <v>-788.46999999999991</v>
      </c>
      <c r="E7" s="22">
        <v>79.7</v>
      </c>
      <c r="F7" s="22">
        <v>359.65999999999997</v>
      </c>
      <c r="G7" s="22">
        <v>191.26</v>
      </c>
      <c r="H7" s="22">
        <v>4148.62</v>
      </c>
      <c r="I7" s="22"/>
      <c r="J7" s="22">
        <v>8733.8699999999972</v>
      </c>
      <c r="K7" s="22">
        <v>1056.22</v>
      </c>
      <c r="L7" s="22">
        <v>8318.77</v>
      </c>
      <c r="M7" s="22">
        <v>27494.439999999995</v>
      </c>
      <c r="N7" s="22">
        <v>53980.749999999993</v>
      </c>
    </row>
    <row r="8" spans="1:14">
      <c r="A8" s="11" t="s">
        <v>5</v>
      </c>
      <c r="B8" s="22">
        <v>84781.99</v>
      </c>
      <c r="C8" s="22">
        <v>52158.410000000011</v>
      </c>
      <c r="D8" s="22">
        <v>-9861.5299999999934</v>
      </c>
      <c r="E8" s="22">
        <v>731936.03</v>
      </c>
      <c r="F8" s="22">
        <v>27944.22</v>
      </c>
      <c r="G8" s="22">
        <v>33416.009999999995</v>
      </c>
      <c r="H8" s="22">
        <v>2228.85</v>
      </c>
      <c r="I8" s="22">
        <v>54383.060000000005</v>
      </c>
      <c r="J8" s="22">
        <v>74506.260000000009</v>
      </c>
      <c r="K8" s="22"/>
      <c r="L8" s="22"/>
      <c r="M8" s="22">
        <v>32609.68</v>
      </c>
      <c r="N8" s="22">
        <v>1084102.98</v>
      </c>
    </row>
    <row r="9" spans="1:14">
      <c r="A9" s="11" t="s">
        <v>20</v>
      </c>
      <c r="B9" s="22">
        <v>15661.380000000001</v>
      </c>
      <c r="C9" s="22">
        <v>15812.720000000003</v>
      </c>
      <c r="D9" s="22">
        <v>4129.4299999999994</v>
      </c>
      <c r="E9" s="22">
        <v>1515.4299999999998</v>
      </c>
      <c r="F9" s="22"/>
      <c r="G9" s="22"/>
      <c r="H9" s="22"/>
      <c r="I9" s="22">
        <v>378.04999999999995</v>
      </c>
      <c r="J9" s="22">
        <v>39463.869999999988</v>
      </c>
      <c r="K9" s="22"/>
      <c r="L9" s="22"/>
      <c r="M9" s="22">
        <v>-271.04999999999995</v>
      </c>
      <c r="N9" s="22">
        <v>76689.83</v>
      </c>
    </row>
    <row r="10" spans="1:14">
      <c r="A10" s="11" t="s">
        <v>18</v>
      </c>
      <c r="B10" s="22">
        <v>4322.4799999999996</v>
      </c>
      <c r="C10" s="22">
        <v>7584.5899999999992</v>
      </c>
      <c r="D10" s="22">
        <v>1582.1100000000001</v>
      </c>
      <c r="E10" s="22">
        <v>55580.619999999995</v>
      </c>
      <c r="F10" s="22">
        <v>1181.1400000000001</v>
      </c>
      <c r="G10" s="22">
        <v>1771.1599999999999</v>
      </c>
      <c r="H10" s="22">
        <v>246.43</v>
      </c>
      <c r="I10" s="22">
        <v>978.83999999999992</v>
      </c>
      <c r="J10" s="22">
        <v>13111.48</v>
      </c>
      <c r="K10" s="22"/>
      <c r="L10" s="22">
        <v>3612.88</v>
      </c>
      <c r="M10" s="22">
        <v>3805.9800000000005</v>
      </c>
      <c r="N10" s="22">
        <v>93777.709999999977</v>
      </c>
    </row>
    <row r="11" spans="1:14">
      <c r="A11" s="11" t="s">
        <v>21</v>
      </c>
      <c r="B11" s="22"/>
      <c r="C11" s="22"/>
      <c r="D11" s="22">
        <v>17829.060000000001</v>
      </c>
      <c r="E11" s="22"/>
      <c r="F11" s="22"/>
      <c r="G11" s="22"/>
      <c r="H11" s="22">
        <v>566.99</v>
      </c>
      <c r="I11" s="22"/>
      <c r="J11" s="22">
        <v>31809.770000000004</v>
      </c>
      <c r="K11" s="22">
        <v>168.81</v>
      </c>
      <c r="L11" s="22"/>
      <c r="M11" s="22">
        <v>4055.02</v>
      </c>
      <c r="N11" s="22">
        <v>54429.65</v>
      </c>
    </row>
    <row r="12" spans="1:14">
      <c r="A12" s="11" t="s">
        <v>46</v>
      </c>
      <c r="B12" s="22">
        <v>9344.01</v>
      </c>
      <c r="C12" s="22">
        <v>10085.23</v>
      </c>
      <c r="D12" s="22">
        <v>4836.95</v>
      </c>
      <c r="E12" s="22">
        <v>12880.18</v>
      </c>
      <c r="F12" s="22">
        <v>822.46</v>
      </c>
      <c r="G12" s="22">
        <v>4115.5800000000008</v>
      </c>
      <c r="H12" s="22">
        <v>5254.89</v>
      </c>
      <c r="I12" s="22">
        <v>865.79000000000008</v>
      </c>
      <c r="J12" s="22">
        <v>18988.36</v>
      </c>
      <c r="K12" s="22">
        <v>2466.8000000000002</v>
      </c>
      <c r="L12" s="22">
        <v>318.33000000000004</v>
      </c>
      <c r="M12" s="22">
        <v>8391.85</v>
      </c>
      <c r="N12" s="22">
        <v>78370.430000000008</v>
      </c>
    </row>
    <row r="13" spans="1:14">
      <c r="A13" s="11" t="s">
        <v>19</v>
      </c>
      <c r="B13" s="22">
        <v>972208.3899999999</v>
      </c>
      <c r="C13" s="22">
        <v>637003.14999999991</v>
      </c>
      <c r="D13" s="22">
        <v>569794.95000000007</v>
      </c>
      <c r="E13" s="22">
        <v>1989689.48</v>
      </c>
      <c r="F13" s="22">
        <v>252868.18999999994</v>
      </c>
      <c r="G13" s="22">
        <v>400940.47000000003</v>
      </c>
      <c r="H13" s="22">
        <v>364537.54000000004</v>
      </c>
      <c r="I13" s="22">
        <v>790283.16000000015</v>
      </c>
      <c r="J13" s="22">
        <v>994538.93</v>
      </c>
      <c r="K13" s="22">
        <v>551107.68000000017</v>
      </c>
      <c r="L13" s="22">
        <v>703688.48</v>
      </c>
      <c r="M13" s="22">
        <v>654770.91</v>
      </c>
      <c r="N13" s="22">
        <v>8881431.3300000001</v>
      </c>
    </row>
    <row r="14" spans="1:14">
      <c r="A14" s="11" t="s">
        <v>59</v>
      </c>
      <c r="B14" s="22">
        <v>1088649.45</v>
      </c>
      <c r="C14" s="22">
        <v>724699.58</v>
      </c>
      <c r="D14" s="22">
        <v>587522.50000000012</v>
      </c>
      <c r="E14" s="22">
        <v>2791681.44</v>
      </c>
      <c r="F14" s="22">
        <v>283175.66999999993</v>
      </c>
      <c r="G14" s="22">
        <v>440434.48000000004</v>
      </c>
      <c r="H14" s="22">
        <v>376983.32000000007</v>
      </c>
      <c r="I14" s="22">
        <v>846888.90000000014</v>
      </c>
      <c r="J14" s="22">
        <v>1181152.54</v>
      </c>
      <c r="K14" s="22">
        <v>554799.51000000013</v>
      </c>
      <c r="L14" s="22">
        <v>715938.46</v>
      </c>
      <c r="M14" s="22">
        <v>730856.83000000007</v>
      </c>
      <c r="N14" s="22">
        <v>10322782.68</v>
      </c>
    </row>
    <row r="18" spans="14:14">
      <c r="N18" s="2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55C75-8FF4-42B4-935C-7FBF5B0CF2DE}">
  <sheetPr>
    <tabColor theme="6" tint="0.39997558519241921"/>
  </sheetPr>
  <dimension ref="A1:O8600"/>
  <sheetViews>
    <sheetView topLeftCell="A36" workbookViewId="0">
      <selection activeCell="M64" sqref="M64"/>
    </sheetView>
  </sheetViews>
  <sheetFormatPr defaultRowHeight="15"/>
  <cols>
    <col min="2" max="2" width="13.7109375" bestFit="1" customWidth="1"/>
    <col min="3" max="3" width="19.28515625" style="123" bestFit="1" customWidth="1"/>
    <col min="4" max="4" width="5.5703125" style="2" bestFit="1" customWidth="1"/>
    <col min="5" max="5" width="19.85546875" bestFit="1" customWidth="1"/>
    <col min="6" max="6" width="11.140625" bestFit="1" customWidth="1"/>
    <col min="7" max="7" width="31" bestFit="1" customWidth="1"/>
    <col min="8" max="8" width="13.28515625" style="1" bestFit="1" customWidth="1"/>
    <col min="9" max="9" width="29.85546875" bestFit="1" customWidth="1"/>
    <col min="10" max="10" width="29.5703125" bestFit="1" customWidth="1"/>
    <col min="11" max="11" width="21.28515625" bestFit="1" customWidth="1"/>
    <col min="12" max="16" width="14.28515625" bestFit="1" customWidth="1"/>
  </cols>
  <sheetData>
    <row r="1" spans="1:15">
      <c r="B1" s="19" t="s">
        <v>98</v>
      </c>
      <c r="C1" s="122" t="s">
        <v>114</v>
      </c>
      <c r="D1" s="121" t="s">
        <v>45</v>
      </c>
      <c r="E1" s="19" t="s">
        <v>100</v>
      </c>
      <c r="F1" s="19" t="s">
        <v>97</v>
      </c>
      <c r="G1" s="19" t="s">
        <v>101</v>
      </c>
      <c r="H1" s="20" t="s">
        <v>99</v>
      </c>
      <c r="I1" s="19" t="s">
        <v>373</v>
      </c>
    </row>
    <row r="2" spans="1:15">
      <c r="A2">
        <v>4</v>
      </c>
      <c r="B2" t="s">
        <v>6</v>
      </c>
      <c r="C2" s="123">
        <v>1903</v>
      </c>
      <c r="D2" s="2">
        <v>133</v>
      </c>
      <c r="E2" t="s">
        <v>48</v>
      </c>
      <c r="F2">
        <v>2021</v>
      </c>
      <c r="G2" t="s">
        <v>19</v>
      </c>
      <c r="H2" s="21">
        <v>77.19</v>
      </c>
      <c r="J2" s="3" t="s">
        <v>98</v>
      </c>
      <c r="K2" t="s">
        <v>269</v>
      </c>
    </row>
    <row r="3" spans="1:15">
      <c r="A3">
        <v>22</v>
      </c>
      <c r="B3" t="s">
        <v>6</v>
      </c>
      <c r="C3" s="123">
        <v>1903</v>
      </c>
      <c r="D3" s="2">
        <v>133</v>
      </c>
      <c r="E3" t="s">
        <v>48</v>
      </c>
      <c r="F3">
        <v>2021</v>
      </c>
      <c r="G3" t="s">
        <v>19</v>
      </c>
      <c r="H3" s="21">
        <v>723.76</v>
      </c>
    </row>
    <row r="4" spans="1:15">
      <c r="A4">
        <v>37</v>
      </c>
      <c r="B4" t="s">
        <v>6</v>
      </c>
      <c r="C4" s="123">
        <v>1903</v>
      </c>
      <c r="D4" s="2">
        <v>133</v>
      </c>
      <c r="E4" t="s">
        <v>48</v>
      </c>
      <c r="F4">
        <v>2021</v>
      </c>
      <c r="G4" t="s">
        <v>19</v>
      </c>
      <c r="H4" s="21">
        <v>579.57000000000005</v>
      </c>
      <c r="J4" s="3" t="s">
        <v>215</v>
      </c>
      <c r="L4" s="3" t="s">
        <v>97</v>
      </c>
    </row>
    <row r="5" spans="1:15">
      <c r="A5">
        <v>42</v>
      </c>
      <c r="B5" t="s">
        <v>6</v>
      </c>
      <c r="C5" s="123">
        <v>1903</v>
      </c>
      <c r="D5" s="2">
        <v>133</v>
      </c>
      <c r="E5" t="s">
        <v>48</v>
      </c>
      <c r="F5">
        <v>2021</v>
      </c>
      <c r="G5" t="s">
        <v>19</v>
      </c>
      <c r="H5" s="21">
        <v>511.21</v>
      </c>
      <c r="J5" s="3" t="s">
        <v>101</v>
      </c>
      <c r="K5" s="3" t="s">
        <v>100</v>
      </c>
      <c r="L5" s="12">
        <v>2021</v>
      </c>
      <c r="M5" s="12">
        <v>2022</v>
      </c>
      <c r="N5" s="12">
        <v>2023</v>
      </c>
      <c r="O5" t="s">
        <v>59</v>
      </c>
    </row>
    <row r="6" spans="1:15">
      <c r="A6">
        <v>47</v>
      </c>
      <c r="B6" t="s">
        <v>6</v>
      </c>
      <c r="C6" s="123">
        <v>1903</v>
      </c>
      <c r="D6" s="2">
        <v>133</v>
      </c>
      <c r="E6" t="s">
        <v>48</v>
      </c>
      <c r="F6">
        <v>2021</v>
      </c>
      <c r="G6" t="s">
        <v>19</v>
      </c>
      <c r="H6" s="21">
        <v>749.12</v>
      </c>
      <c r="J6" t="s">
        <v>22</v>
      </c>
      <c r="K6" t="s">
        <v>138</v>
      </c>
      <c r="L6" s="22">
        <v>1239.3500000000001</v>
      </c>
      <c r="M6" s="22">
        <v>6314.6999999999989</v>
      </c>
      <c r="N6" s="22">
        <v>21710.390000000003</v>
      </c>
      <c r="O6" s="22">
        <v>29264.440000000002</v>
      </c>
    </row>
    <row r="7" spans="1:15">
      <c r="A7">
        <v>53</v>
      </c>
      <c r="B7" t="s">
        <v>6</v>
      </c>
      <c r="C7" s="123">
        <v>1903</v>
      </c>
      <c r="D7" s="2">
        <v>133</v>
      </c>
      <c r="E7" t="s">
        <v>48</v>
      </c>
      <c r="F7">
        <v>2021</v>
      </c>
      <c r="G7" t="s">
        <v>19</v>
      </c>
      <c r="H7" s="21">
        <v>119.2</v>
      </c>
      <c r="K7" t="s">
        <v>23</v>
      </c>
      <c r="L7" s="22">
        <v>65.240000000000009</v>
      </c>
      <c r="M7" s="22">
        <v>160.13</v>
      </c>
      <c r="N7" s="22">
        <v>132.79</v>
      </c>
      <c r="O7" s="22">
        <v>358.15999999999997</v>
      </c>
    </row>
    <row r="8" spans="1:15">
      <c r="A8">
        <v>70</v>
      </c>
      <c r="B8" t="s">
        <v>6</v>
      </c>
      <c r="C8" s="123">
        <v>1903</v>
      </c>
      <c r="D8" s="2">
        <v>133</v>
      </c>
      <c r="E8" t="s">
        <v>48</v>
      </c>
      <c r="F8">
        <v>2021</v>
      </c>
      <c r="G8" t="s">
        <v>19</v>
      </c>
      <c r="H8" s="21">
        <v>14.21</v>
      </c>
      <c r="K8" t="s">
        <v>53</v>
      </c>
      <c r="L8" s="22">
        <v>12.95</v>
      </c>
      <c r="M8" s="22">
        <v>18.110000000000003</v>
      </c>
      <c r="N8" s="22">
        <v>50.63</v>
      </c>
      <c r="O8" s="22">
        <v>81.69</v>
      </c>
    </row>
    <row r="9" spans="1:15">
      <c r="A9">
        <v>77</v>
      </c>
      <c r="B9" t="s">
        <v>6</v>
      </c>
      <c r="C9" s="123">
        <v>1903</v>
      </c>
      <c r="D9" s="2">
        <v>133</v>
      </c>
      <c r="E9" t="s">
        <v>48</v>
      </c>
      <c r="F9">
        <v>2021</v>
      </c>
      <c r="G9" t="s">
        <v>19</v>
      </c>
      <c r="H9" s="21">
        <v>693.11</v>
      </c>
      <c r="K9" t="s">
        <v>376</v>
      </c>
      <c r="L9" s="22">
        <v>3741.8700000000003</v>
      </c>
      <c r="M9" s="22">
        <v>3312.3800000000006</v>
      </c>
      <c r="N9" s="22">
        <v>3860.75</v>
      </c>
      <c r="O9" s="22">
        <v>10915</v>
      </c>
    </row>
    <row r="10" spans="1:15">
      <c r="A10">
        <v>102</v>
      </c>
      <c r="B10" t="s">
        <v>6</v>
      </c>
      <c r="C10" s="123">
        <v>1903</v>
      </c>
      <c r="D10" s="2">
        <v>133</v>
      </c>
      <c r="E10" t="s">
        <v>48</v>
      </c>
      <c r="F10">
        <v>2021</v>
      </c>
      <c r="G10" t="s">
        <v>19</v>
      </c>
      <c r="H10" s="21">
        <v>777.38</v>
      </c>
      <c r="K10" t="s">
        <v>24</v>
      </c>
      <c r="L10" s="22">
        <v>8889.8200000000033</v>
      </c>
      <c r="M10" s="22">
        <v>5998.2300000000014</v>
      </c>
      <c r="N10" s="22">
        <v>11718.68</v>
      </c>
      <c r="O10" s="22">
        <v>26606.730000000003</v>
      </c>
    </row>
    <row r="11" spans="1:15">
      <c r="A11">
        <v>107</v>
      </c>
      <c r="B11" t="s">
        <v>6</v>
      </c>
      <c r="C11" s="123">
        <v>1903</v>
      </c>
      <c r="D11" s="2">
        <v>133</v>
      </c>
      <c r="E11" t="s">
        <v>48</v>
      </c>
      <c r="F11">
        <v>2021</v>
      </c>
      <c r="G11" t="s">
        <v>19</v>
      </c>
      <c r="H11" s="21">
        <v>2460.94</v>
      </c>
      <c r="K11" t="s">
        <v>48</v>
      </c>
      <c r="L11" s="22">
        <v>15999.410000000002</v>
      </c>
      <c r="M11" s="22">
        <v>14162.949999999999</v>
      </c>
      <c r="N11" s="22">
        <v>16507.510000000002</v>
      </c>
      <c r="O11" s="22">
        <v>46669.87</v>
      </c>
    </row>
    <row r="12" spans="1:15">
      <c r="A12">
        <v>110</v>
      </c>
      <c r="B12" t="s">
        <v>6</v>
      </c>
      <c r="C12" s="123">
        <v>1903</v>
      </c>
      <c r="D12" s="2">
        <v>133</v>
      </c>
      <c r="E12" t="s">
        <v>48</v>
      </c>
      <c r="F12">
        <v>2021</v>
      </c>
      <c r="G12" t="s">
        <v>19</v>
      </c>
      <c r="H12" s="21">
        <v>777.39</v>
      </c>
      <c r="J12" t="s">
        <v>150</v>
      </c>
      <c r="L12" s="22">
        <v>29948.640000000007</v>
      </c>
      <c r="M12" s="22">
        <v>29966.5</v>
      </c>
      <c r="N12" s="22">
        <v>53980.750000000007</v>
      </c>
      <c r="O12" s="22">
        <v>113895.89000000001</v>
      </c>
    </row>
    <row r="13" spans="1:15">
      <c r="A13">
        <v>112</v>
      </c>
      <c r="B13" t="s">
        <v>6</v>
      </c>
      <c r="C13" s="123">
        <v>1903</v>
      </c>
      <c r="D13" s="2">
        <v>133</v>
      </c>
      <c r="E13" t="s">
        <v>48</v>
      </c>
      <c r="F13">
        <v>2021</v>
      </c>
      <c r="G13" t="s">
        <v>19</v>
      </c>
      <c r="H13" s="21">
        <v>1351.33</v>
      </c>
      <c r="J13" t="s">
        <v>5</v>
      </c>
      <c r="K13" t="s">
        <v>138</v>
      </c>
      <c r="L13" s="22">
        <v>423722.63000000012</v>
      </c>
      <c r="M13" s="22">
        <v>340166.23999999993</v>
      </c>
      <c r="N13" s="22">
        <v>687865.96</v>
      </c>
      <c r="O13" s="22">
        <v>1451754.83</v>
      </c>
    </row>
    <row r="14" spans="1:15">
      <c r="A14">
        <v>116</v>
      </c>
      <c r="B14" t="s">
        <v>6</v>
      </c>
      <c r="C14" s="123">
        <v>1903</v>
      </c>
      <c r="D14" s="2">
        <v>133</v>
      </c>
      <c r="E14" t="s">
        <v>48</v>
      </c>
      <c r="F14">
        <v>2021</v>
      </c>
      <c r="G14" t="s">
        <v>19</v>
      </c>
      <c r="H14" s="21">
        <v>709.12</v>
      </c>
      <c r="K14" t="s">
        <v>23</v>
      </c>
      <c r="L14" s="22">
        <v>3296.070000000002</v>
      </c>
      <c r="M14" s="22">
        <v>1731.2900000000002</v>
      </c>
      <c r="N14" s="22">
        <v>778.56</v>
      </c>
      <c r="O14" s="22">
        <v>5805.9200000000019</v>
      </c>
    </row>
    <row r="15" spans="1:15">
      <c r="A15">
        <v>123</v>
      </c>
      <c r="B15" t="s">
        <v>6</v>
      </c>
      <c r="C15" s="123">
        <v>1903</v>
      </c>
      <c r="D15" s="2">
        <v>133</v>
      </c>
      <c r="E15" t="s">
        <v>48</v>
      </c>
      <c r="F15">
        <v>2021</v>
      </c>
      <c r="G15" t="s">
        <v>19</v>
      </c>
      <c r="H15" s="21">
        <v>1490.38</v>
      </c>
      <c r="K15" t="s">
        <v>53</v>
      </c>
      <c r="L15" s="22">
        <v>1193.04</v>
      </c>
      <c r="M15" s="22">
        <v>659.92999999999984</v>
      </c>
      <c r="N15" s="22">
        <v>67.000000000000043</v>
      </c>
      <c r="O15" s="22">
        <v>1919.9699999999998</v>
      </c>
    </row>
    <row r="16" spans="1:15">
      <c r="A16">
        <v>139</v>
      </c>
      <c r="B16" t="s">
        <v>6</v>
      </c>
      <c r="C16" s="123">
        <v>1903</v>
      </c>
      <c r="D16" s="2">
        <v>133</v>
      </c>
      <c r="E16" t="s">
        <v>48</v>
      </c>
      <c r="F16">
        <v>2021</v>
      </c>
      <c r="G16" t="s">
        <v>19</v>
      </c>
      <c r="H16" s="21">
        <v>240.67</v>
      </c>
      <c r="K16" t="s">
        <v>376</v>
      </c>
      <c r="L16" s="22">
        <v>16891.429999999986</v>
      </c>
      <c r="M16" s="22">
        <v>14204.730000000003</v>
      </c>
      <c r="N16" s="22">
        <v>29159.47</v>
      </c>
      <c r="O16" s="22">
        <v>60255.62999999999</v>
      </c>
    </row>
    <row r="17" spans="1:15">
      <c r="A17">
        <v>141</v>
      </c>
      <c r="B17" t="s">
        <v>6</v>
      </c>
      <c r="C17" s="123">
        <v>1903</v>
      </c>
      <c r="D17" s="2">
        <v>133</v>
      </c>
      <c r="E17" t="s">
        <v>48</v>
      </c>
      <c r="F17">
        <v>2021</v>
      </c>
      <c r="G17" t="s">
        <v>19</v>
      </c>
      <c r="H17" s="21">
        <v>77.180000000000007</v>
      </c>
      <c r="K17" t="s">
        <v>24</v>
      </c>
      <c r="L17" s="22">
        <v>126653.22000000004</v>
      </c>
      <c r="M17" s="22">
        <v>111691.09000000001</v>
      </c>
      <c r="N17" s="22">
        <v>241549.78</v>
      </c>
      <c r="O17" s="22">
        <v>479894.09000000008</v>
      </c>
    </row>
    <row r="18" spans="1:15">
      <c r="A18">
        <v>148</v>
      </c>
      <c r="B18" t="s">
        <v>6</v>
      </c>
      <c r="C18" s="123">
        <v>1903</v>
      </c>
      <c r="D18" s="2">
        <v>133</v>
      </c>
      <c r="E18" t="s">
        <v>48</v>
      </c>
      <c r="F18">
        <v>2021</v>
      </c>
      <c r="G18" t="s">
        <v>19</v>
      </c>
      <c r="H18" s="21">
        <v>274.98</v>
      </c>
      <c r="K18" t="s">
        <v>48</v>
      </c>
      <c r="L18" s="22">
        <v>72226.529999999984</v>
      </c>
      <c r="M18" s="22">
        <v>60738.020000000004</v>
      </c>
      <c r="N18" s="22">
        <v>124682.21</v>
      </c>
      <c r="O18" s="22">
        <v>257646.76</v>
      </c>
    </row>
    <row r="19" spans="1:15">
      <c r="A19">
        <v>160</v>
      </c>
      <c r="B19" t="s">
        <v>6</v>
      </c>
      <c r="C19" s="123">
        <v>1903</v>
      </c>
      <c r="D19" s="2">
        <v>133</v>
      </c>
      <c r="E19" t="s">
        <v>48</v>
      </c>
      <c r="F19">
        <v>2021</v>
      </c>
      <c r="G19" t="s">
        <v>19</v>
      </c>
      <c r="H19" s="21">
        <v>476.33</v>
      </c>
      <c r="J19" t="s">
        <v>145</v>
      </c>
      <c r="L19" s="22">
        <v>643982.92000000016</v>
      </c>
      <c r="M19" s="22">
        <v>529191.29999999993</v>
      </c>
      <c r="N19" s="22">
        <v>1084102.98</v>
      </c>
      <c r="O19" s="22">
        <v>2257277.2000000002</v>
      </c>
    </row>
    <row r="20" spans="1:15">
      <c r="A20">
        <v>163</v>
      </c>
      <c r="B20" t="s">
        <v>6</v>
      </c>
      <c r="C20" s="123">
        <v>1903</v>
      </c>
      <c r="D20" s="2">
        <v>133</v>
      </c>
      <c r="E20" t="s">
        <v>48</v>
      </c>
      <c r="F20">
        <v>2021</v>
      </c>
      <c r="G20" t="s">
        <v>19</v>
      </c>
      <c r="H20" s="21">
        <v>78.17</v>
      </c>
      <c r="J20" t="s">
        <v>18</v>
      </c>
      <c r="K20" t="s">
        <v>138</v>
      </c>
      <c r="L20" s="22">
        <v>11096.539999999997</v>
      </c>
      <c r="M20" s="22">
        <v>14555.14</v>
      </c>
      <c r="N20" s="22">
        <v>10470.289999999999</v>
      </c>
      <c r="O20" s="22">
        <v>36121.969999999994</v>
      </c>
    </row>
    <row r="21" spans="1:15">
      <c r="A21">
        <v>167</v>
      </c>
      <c r="B21" t="s">
        <v>6</v>
      </c>
      <c r="C21" s="123">
        <v>1903</v>
      </c>
      <c r="D21" s="2">
        <v>133</v>
      </c>
      <c r="E21" t="s">
        <v>48</v>
      </c>
      <c r="F21">
        <v>2021</v>
      </c>
      <c r="G21" t="s">
        <v>19</v>
      </c>
      <c r="H21" s="21">
        <v>772.14</v>
      </c>
      <c r="K21" t="s">
        <v>23</v>
      </c>
      <c r="L21" s="22"/>
      <c r="M21" s="22">
        <v>14.04</v>
      </c>
      <c r="N21" s="22"/>
      <c r="O21" s="22">
        <v>14.04</v>
      </c>
    </row>
    <row r="22" spans="1:15">
      <c r="A22">
        <v>171</v>
      </c>
      <c r="B22" t="s">
        <v>6</v>
      </c>
      <c r="C22" s="123">
        <v>1903</v>
      </c>
      <c r="D22" s="2">
        <v>133</v>
      </c>
      <c r="E22" t="s">
        <v>48</v>
      </c>
      <c r="F22">
        <v>2021</v>
      </c>
      <c r="G22" t="s">
        <v>22</v>
      </c>
      <c r="H22" s="21">
        <v>457.27</v>
      </c>
      <c r="K22" t="s">
        <v>53</v>
      </c>
      <c r="L22" s="22">
        <v>28.419999999999998</v>
      </c>
      <c r="M22" s="22">
        <v>4.59</v>
      </c>
      <c r="N22" s="22">
        <v>19.53</v>
      </c>
      <c r="O22" s="22">
        <v>52.54</v>
      </c>
    </row>
    <row r="23" spans="1:15">
      <c r="A23">
        <v>178</v>
      </c>
      <c r="B23" t="s">
        <v>6</v>
      </c>
      <c r="C23" s="123">
        <v>1903</v>
      </c>
      <c r="D23" s="2">
        <v>133</v>
      </c>
      <c r="E23" t="s">
        <v>48</v>
      </c>
      <c r="F23">
        <v>2021</v>
      </c>
      <c r="G23" t="s">
        <v>19</v>
      </c>
      <c r="H23" s="21">
        <v>769.11</v>
      </c>
      <c r="K23" t="s">
        <v>376</v>
      </c>
      <c r="L23" s="22">
        <v>16117.54</v>
      </c>
      <c r="M23" s="22">
        <v>19236.940000000002</v>
      </c>
      <c r="N23" s="22">
        <v>11387.019999999995</v>
      </c>
      <c r="O23" s="22">
        <v>46741.5</v>
      </c>
    </row>
    <row r="24" spans="1:15">
      <c r="A24">
        <v>194</v>
      </c>
      <c r="B24" t="s">
        <v>6</v>
      </c>
      <c r="C24" s="123">
        <v>1903</v>
      </c>
      <c r="D24" s="2">
        <v>133</v>
      </c>
      <c r="E24" t="s">
        <v>48</v>
      </c>
      <c r="F24">
        <v>2021</v>
      </c>
      <c r="G24" t="s">
        <v>19</v>
      </c>
      <c r="H24" s="21">
        <v>755.68</v>
      </c>
      <c r="K24" t="s">
        <v>24</v>
      </c>
      <c r="L24" s="22">
        <v>12327.66</v>
      </c>
      <c r="M24" s="22">
        <v>26682.079999999994</v>
      </c>
      <c r="N24" s="22">
        <v>23211.37</v>
      </c>
      <c r="O24" s="22">
        <v>62221.109999999986</v>
      </c>
    </row>
    <row r="25" spans="1:15">
      <c r="A25">
        <v>205</v>
      </c>
      <c r="B25" t="s">
        <v>6</v>
      </c>
      <c r="C25" s="123">
        <v>1903</v>
      </c>
      <c r="D25" s="2">
        <v>144</v>
      </c>
      <c r="E25" t="s">
        <v>48</v>
      </c>
      <c r="F25">
        <v>2021</v>
      </c>
      <c r="G25" t="s">
        <v>19</v>
      </c>
      <c r="H25" s="21">
        <v>397.17</v>
      </c>
      <c r="K25" t="s">
        <v>48</v>
      </c>
      <c r="L25" s="22">
        <v>68916.750000000015</v>
      </c>
      <c r="M25" s="22">
        <v>82254.719999999972</v>
      </c>
      <c r="N25" s="22">
        <v>48689.499999999993</v>
      </c>
      <c r="O25" s="22">
        <v>199860.96999999997</v>
      </c>
    </row>
    <row r="26" spans="1:15">
      <c r="A26">
        <v>206</v>
      </c>
      <c r="B26" t="s">
        <v>6</v>
      </c>
      <c r="C26" s="123">
        <v>1903</v>
      </c>
      <c r="D26" s="2">
        <v>144</v>
      </c>
      <c r="E26" t="s">
        <v>48</v>
      </c>
      <c r="F26">
        <v>2021</v>
      </c>
      <c r="G26" t="s">
        <v>19</v>
      </c>
      <c r="H26" s="21">
        <v>3055.87</v>
      </c>
      <c r="J26" t="s">
        <v>146</v>
      </c>
      <c r="L26" s="22">
        <v>108486.91000000002</v>
      </c>
      <c r="M26" s="22">
        <v>142747.50999999998</v>
      </c>
      <c r="N26" s="22">
        <v>93777.709999999992</v>
      </c>
      <c r="O26" s="22">
        <v>345012.12999999995</v>
      </c>
    </row>
    <row r="27" spans="1:15">
      <c r="A27">
        <v>216</v>
      </c>
      <c r="B27" t="s">
        <v>6</v>
      </c>
      <c r="C27" s="123">
        <v>1903</v>
      </c>
      <c r="D27" s="2">
        <v>144</v>
      </c>
      <c r="E27" t="s">
        <v>48</v>
      </c>
      <c r="F27">
        <v>2021</v>
      </c>
      <c r="G27" t="s">
        <v>19</v>
      </c>
      <c r="H27" s="21">
        <v>6247.47</v>
      </c>
      <c r="J27" t="s">
        <v>102</v>
      </c>
      <c r="K27" t="s">
        <v>138</v>
      </c>
      <c r="L27" s="22">
        <v>-1689.3600000000001</v>
      </c>
      <c r="M27" s="22"/>
      <c r="N27" s="22"/>
      <c r="O27" s="22">
        <v>-1689.3600000000001</v>
      </c>
    </row>
    <row r="28" spans="1:15">
      <c r="A28">
        <v>229</v>
      </c>
      <c r="B28" t="s">
        <v>6</v>
      </c>
      <c r="C28" s="123">
        <v>1903</v>
      </c>
      <c r="D28" s="2">
        <v>144</v>
      </c>
      <c r="E28" t="s">
        <v>48</v>
      </c>
      <c r="F28">
        <v>2021</v>
      </c>
      <c r="G28" t="s">
        <v>19</v>
      </c>
      <c r="H28" s="21">
        <v>47.43</v>
      </c>
      <c r="J28" t="s">
        <v>375</v>
      </c>
      <c r="L28" s="22">
        <v>-1689.3600000000001</v>
      </c>
      <c r="M28" s="22"/>
      <c r="N28" s="22"/>
      <c r="O28" s="22">
        <v>-1689.3600000000001</v>
      </c>
    </row>
    <row r="29" spans="1:15">
      <c r="A29">
        <v>236</v>
      </c>
      <c r="B29" t="s">
        <v>6</v>
      </c>
      <c r="C29" s="123">
        <v>1903</v>
      </c>
      <c r="D29" s="2">
        <v>144</v>
      </c>
      <c r="E29" t="s">
        <v>48</v>
      </c>
      <c r="F29">
        <v>2021</v>
      </c>
      <c r="G29" t="s">
        <v>19</v>
      </c>
      <c r="H29" s="21">
        <v>5279.84</v>
      </c>
      <c r="J29" t="s">
        <v>54</v>
      </c>
      <c r="K29" t="s">
        <v>138</v>
      </c>
      <c r="L29" s="22">
        <v>82549.690000000031</v>
      </c>
      <c r="M29" s="22"/>
      <c r="N29" s="22"/>
      <c r="O29" s="22">
        <v>82549.690000000031</v>
      </c>
    </row>
    <row r="30" spans="1:15">
      <c r="A30">
        <v>254</v>
      </c>
      <c r="B30" t="s">
        <v>6</v>
      </c>
      <c r="C30" s="123">
        <v>1903</v>
      </c>
      <c r="D30" s="2">
        <v>144</v>
      </c>
      <c r="E30" t="s">
        <v>48</v>
      </c>
      <c r="F30">
        <v>2021</v>
      </c>
      <c r="G30" t="s">
        <v>19</v>
      </c>
      <c r="H30" s="21">
        <v>4145.84</v>
      </c>
      <c r="K30" t="s">
        <v>376</v>
      </c>
      <c r="L30" s="22">
        <v>1590.2800000000004</v>
      </c>
      <c r="M30" s="22"/>
      <c r="N30" s="22"/>
      <c r="O30" s="22">
        <v>1590.2800000000004</v>
      </c>
    </row>
    <row r="31" spans="1:15">
      <c r="A31">
        <v>279</v>
      </c>
      <c r="B31" t="s">
        <v>6</v>
      </c>
      <c r="C31" s="123">
        <v>1903</v>
      </c>
      <c r="D31" s="2">
        <v>144</v>
      </c>
      <c r="E31" t="s">
        <v>48</v>
      </c>
      <c r="F31">
        <v>2021</v>
      </c>
      <c r="G31" t="s">
        <v>19</v>
      </c>
      <c r="H31" s="21">
        <v>47.41</v>
      </c>
      <c r="K31" t="s">
        <v>48</v>
      </c>
      <c r="L31" s="22">
        <v>6800</v>
      </c>
      <c r="M31" s="22"/>
      <c r="N31" s="22"/>
      <c r="O31" s="22">
        <v>6800</v>
      </c>
    </row>
    <row r="32" spans="1:15">
      <c r="A32">
        <v>290</v>
      </c>
      <c r="B32" t="s">
        <v>6</v>
      </c>
      <c r="C32" s="123">
        <v>1903</v>
      </c>
      <c r="D32" s="2">
        <v>144</v>
      </c>
      <c r="E32" t="s">
        <v>48</v>
      </c>
      <c r="F32">
        <v>2021</v>
      </c>
      <c r="G32" t="s">
        <v>19</v>
      </c>
      <c r="H32" s="21">
        <v>134.30000000000001</v>
      </c>
      <c r="J32" t="s">
        <v>374</v>
      </c>
      <c r="L32" s="22">
        <v>90939.97000000003</v>
      </c>
      <c r="M32" s="22"/>
      <c r="N32" s="22"/>
      <c r="O32" s="22">
        <v>90939.97000000003</v>
      </c>
    </row>
    <row r="33" spans="1:15">
      <c r="A33">
        <v>303</v>
      </c>
      <c r="B33" t="s">
        <v>6</v>
      </c>
      <c r="C33" s="123">
        <v>1903</v>
      </c>
      <c r="D33" s="2">
        <v>144</v>
      </c>
      <c r="E33" t="s">
        <v>48</v>
      </c>
      <c r="F33">
        <v>2021</v>
      </c>
      <c r="G33" t="s">
        <v>19</v>
      </c>
      <c r="H33" s="21">
        <v>396.05</v>
      </c>
      <c r="J33" t="s">
        <v>51</v>
      </c>
      <c r="K33" t="s">
        <v>138</v>
      </c>
      <c r="L33" s="22">
        <v>50911.840000000004</v>
      </c>
      <c r="M33" s="22">
        <v>52573.08</v>
      </c>
      <c r="N33" s="22"/>
      <c r="O33" s="22">
        <v>103484.92000000001</v>
      </c>
    </row>
    <row r="34" spans="1:15">
      <c r="A34">
        <v>312</v>
      </c>
      <c r="B34" t="s">
        <v>6</v>
      </c>
      <c r="C34" s="123">
        <v>1903</v>
      </c>
      <c r="D34" s="2">
        <v>144</v>
      </c>
      <c r="E34" t="s">
        <v>48</v>
      </c>
      <c r="F34">
        <v>2021</v>
      </c>
      <c r="G34" t="s">
        <v>19</v>
      </c>
      <c r="H34" s="21">
        <v>4007.76</v>
      </c>
      <c r="K34" t="s">
        <v>53</v>
      </c>
      <c r="L34" s="22">
        <v>-0.20999999999999996</v>
      </c>
      <c r="M34" s="22"/>
      <c r="N34" s="22"/>
      <c r="O34" s="22">
        <v>-0.20999999999999996</v>
      </c>
    </row>
    <row r="35" spans="1:15">
      <c r="A35">
        <v>314</v>
      </c>
      <c r="B35" t="s">
        <v>6</v>
      </c>
      <c r="C35" s="123">
        <v>1903</v>
      </c>
      <c r="D35" s="2">
        <v>144</v>
      </c>
      <c r="E35" t="s">
        <v>48</v>
      </c>
      <c r="F35">
        <v>2021</v>
      </c>
      <c r="G35" t="s">
        <v>19</v>
      </c>
      <c r="H35" s="21">
        <v>71.37</v>
      </c>
      <c r="K35" t="s">
        <v>376</v>
      </c>
      <c r="L35" s="22">
        <v>4568.9400000000005</v>
      </c>
      <c r="M35" s="22">
        <v>3431.31</v>
      </c>
      <c r="N35" s="22"/>
      <c r="O35" s="22">
        <v>8000.25</v>
      </c>
    </row>
    <row r="36" spans="1:15">
      <c r="A36">
        <v>325</v>
      </c>
      <c r="B36" t="s">
        <v>6</v>
      </c>
      <c r="C36" s="123">
        <v>1903</v>
      </c>
      <c r="D36" s="2">
        <v>144</v>
      </c>
      <c r="E36" t="s">
        <v>48</v>
      </c>
      <c r="F36">
        <v>2021</v>
      </c>
      <c r="G36" t="s">
        <v>22</v>
      </c>
      <c r="H36" s="21">
        <v>41.3</v>
      </c>
      <c r="K36" t="s">
        <v>48</v>
      </c>
      <c r="L36" s="22">
        <v>19536.099999999991</v>
      </c>
      <c r="M36" s="22">
        <v>14671.779999999999</v>
      </c>
      <c r="N36" s="22"/>
      <c r="O36" s="22">
        <v>34207.87999999999</v>
      </c>
    </row>
    <row r="37" spans="1:15">
      <c r="A37">
        <v>346</v>
      </c>
      <c r="B37" t="s">
        <v>6</v>
      </c>
      <c r="C37" s="123">
        <v>1903</v>
      </c>
      <c r="D37" s="2">
        <v>144</v>
      </c>
      <c r="E37" t="s">
        <v>48</v>
      </c>
      <c r="F37">
        <v>2021</v>
      </c>
      <c r="G37" t="s">
        <v>19</v>
      </c>
      <c r="H37" s="21">
        <v>48.87</v>
      </c>
      <c r="J37" t="s">
        <v>147</v>
      </c>
      <c r="L37" s="22">
        <v>75016.67</v>
      </c>
      <c r="M37" s="22">
        <v>70676.17</v>
      </c>
      <c r="N37" s="22"/>
      <c r="O37" s="22">
        <v>145692.84</v>
      </c>
    </row>
    <row r="38" spans="1:15">
      <c r="A38">
        <v>355</v>
      </c>
      <c r="B38" t="s">
        <v>6</v>
      </c>
      <c r="C38" s="123">
        <v>1903</v>
      </c>
      <c r="D38" s="2">
        <v>144</v>
      </c>
      <c r="E38" t="s">
        <v>48</v>
      </c>
      <c r="F38">
        <v>2021</v>
      </c>
      <c r="G38" t="s">
        <v>19</v>
      </c>
      <c r="H38" s="21">
        <v>3948.5</v>
      </c>
      <c r="J38" t="s">
        <v>46</v>
      </c>
      <c r="K38" t="s">
        <v>138</v>
      </c>
      <c r="L38" s="22">
        <v>-1689.3600000000001</v>
      </c>
      <c r="M38" s="22">
        <v>8507.2200000000012</v>
      </c>
      <c r="N38" s="22">
        <v>1582.85</v>
      </c>
      <c r="O38" s="22">
        <v>8400.7100000000009</v>
      </c>
    </row>
    <row r="39" spans="1:15">
      <c r="A39">
        <v>360</v>
      </c>
      <c r="B39" t="s">
        <v>6</v>
      </c>
      <c r="C39" s="123">
        <v>1903</v>
      </c>
      <c r="D39" s="2">
        <v>144</v>
      </c>
      <c r="E39" t="s">
        <v>48</v>
      </c>
      <c r="F39">
        <v>2021</v>
      </c>
      <c r="G39" t="s">
        <v>22</v>
      </c>
      <c r="H39" s="21">
        <v>288.3</v>
      </c>
      <c r="K39" t="s">
        <v>53</v>
      </c>
      <c r="L39" s="22"/>
      <c r="M39" s="22"/>
      <c r="N39" s="22">
        <v>-0.01</v>
      </c>
      <c r="O39" s="22">
        <v>-0.01</v>
      </c>
    </row>
    <row r="40" spans="1:15">
      <c r="A40">
        <v>373</v>
      </c>
      <c r="B40" t="s">
        <v>6</v>
      </c>
      <c r="C40" s="123">
        <v>1903</v>
      </c>
      <c r="D40" s="2">
        <v>144</v>
      </c>
      <c r="E40" t="s">
        <v>48</v>
      </c>
      <c r="F40">
        <v>2021</v>
      </c>
      <c r="G40" t="s">
        <v>19</v>
      </c>
      <c r="H40" s="21">
        <v>4233.24</v>
      </c>
      <c r="K40" t="s">
        <v>376</v>
      </c>
      <c r="L40" s="22">
        <v>13961.869999999997</v>
      </c>
      <c r="M40" s="22">
        <v>15442.010000000004</v>
      </c>
      <c r="N40" s="22">
        <v>14554.630000000001</v>
      </c>
      <c r="O40" s="22">
        <v>43958.51</v>
      </c>
    </row>
    <row r="41" spans="1:15">
      <c r="A41">
        <v>374</v>
      </c>
      <c r="B41" t="s">
        <v>6</v>
      </c>
      <c r="C41" s="123">
        <v>1903</v>
      </c>
      <c r="D41" s="2">
        <v>144</v>
      </c>
      <c r="E41" t="s">
        <v>48</v>
      </c>
      <c r="F41">
        <v>2021</v>
      </c>
      <c r="G41" t="s">
        <v>19</v>
      </c>
      <c r="H41" s="21">
        <v>47.41</v>
      </c>
      <c r="K41" t="s">
        <v>24</v>
      </c>
      <c r="L41" s="22"/>
      <c r="M41" s="22">
        <v>267.56</v>
      </c>
      <c r="N41" s="22"/>
      <c r="O41" s="22">
        <v>267.56</v>
      </c>
    </row>
    <row r="42" spans="1:15">
      <c r="A42">
        <v>378</v>
      </c>
      <c r="B42" t="s">
        <v>6</v>
      </c>
      <c r="C42" s="123">
        <v>1903</v>
      </c>
      <c r="D42" s="2">
        <v>144</v>
      </c>
      <c r="E42" t="s">
        <v>48</v>
      </c>
      <c r="F42">
        <v>2021</v>
      </c>
      <c r="G42" t="s">
        <v>19</v>
      </c>
      <c r="H42" s="21">
        <v>284.64999999999998</v>
      </c>
      <c r="K42" t="s">
        <v>48</v>
      </c>
      <c r="L42" s="22">
        <v>59948.510000000009</v>
      </c>
      <c r="M42" s="22">
        <v>66026.58</v>
      </c>
      <c r="N42" s="22">
        <v>62232.959999999992</v>
      </c>
      <c r="O42" s="22">
        <v>188208.05</v>
      </c>
    </row>
    <row r="43" spans="1:15">
      <c r="A43">
        <v>381</v>
      </c>
      <c r="B43" t="s">
        <v>6</v>
      </c>
      <c r="C43" s="123">
        <v>1903</v>
      </c>
      <c r="D43" s="2">
        <v>144</v>
      </c>
      <c r="E43" t="s">
        <v>48</v>
      </c>
      <c r="F43">
        <v>2021</v>
      </c>
      <c r="G43" t="s">
        <v>19</v>
      </c>
      <c r="H43" s="21">
        <v>146.19999999999999</v>
      </c>
      <c r="J43" t="s">
        <v>365</v>
      </c>
      <c r="L43" s="22">
        <v>72221.02</v>
      </c>
      <c r="M43" s="22">
        <v>90243.37000000001</v>
      </c>
      <c r="N43" s="22">
        <v>78370.429999999993</v>
      </c>
      <c r="O43" s="22">
        <v>240834.82</v>
      </c>
    </row>
    <row r="44" spans="1:15">
      <c r="A44">
        <v>392</v>
      </c>
      <c r="B44" t="s">
        <v>6</v>
      </c>
      <c r="C44" s="123">
        <v>1903</v>
      </c>
      <c r="D44" s="2">
        <v>144</v>
      </c>
      <c r="E44" t="s">
        <v>48</v>
      </c>
      <c r="F44">
        <v>2021</v>
      </c>
      <c r="G44" t="s">
        <v>22</v>
      </c>
      <c r="H44" s="21">
        <v>1120.3399999999999</v>
      </c>
      <c r="J44" t="s">
        <v>19</v>
      </c>
      <c r="K44" t="s">
        <v>138</v>
      </c>
      <c r="L44" s="22">
        <v>5230928.0600000164</v>
      </c>
      <c r="M44" s="22">
        <v>5314552.4200000018</v>
      </c>
      <c r="N44" s="22">
        <v>5262228.0800000029</v>
      </c>
      <c r="O44" s="22">
        <v>15807708.560000021</v>
      </c>
    </row>
    <row r="45" spans="1:15">
      <c r="A45">
        <v>396</v>
      </c>
      <c r="B45" t="s">
        <v>6</v>
      </c>
      <c r="C45" s="123">
        <v>1903</v>
      </c>
      <c r="D45" s="2">
        <v>144</v>
      </c>
      <c r="E45" t="s">
        <v>48</v>
      </c>
      <c r="F45">
        <v>2021</v>
      </c>
      <c r="G45" t="s">
        <v>19</v>
      </c>
      <c r="H45" s="21">
        <v>399.53</v>
      </c>
      <c r="K45" t="s">
        <v>23</v>
      </c>
      <c r="L45" s="22">
        <v>75469.079999999944</v>
      </c>
      <c r="M45" s="22">
        <v>59571.809999999983</v>
      </c>
      <c r="N45" s="22">
        <v>28895.81</v>
      </c>
      <c r="O45" s="22">
        <v>163936.69999999992</v>
      </c>
    </row>
    <row r="46" spans="1:15">
      <c r="A46">
        <v>402</v>
      </c>
      <c r="B46" t="s">
        <v>6</v>
      </c>
      <c r="C46" s="123">
        <v>1903</v>
      </c>
      <c r="D46" s="2">
        <v>144</v>
      </c>
      <c r="E46" t="s">
        <v>48</v>
      </c>
      <c r="F46">
        <v>2021</v>
      </c>
      <c r="G46" t="s">
        <v>19</v>
      </c>
      <c r="H46" s="21">
        <v>5286.5</v>
      </c>
      <c r="K46" t="s">
        <v>53</v>
      </c>
      <c r="L46" s="22">
        <v>13249.159999999998</v>
      </c>
      <c r="M46" s="22">
        <v>13767.460000000001</v>
      </c>
      <c r="N46" s="22">
        <v>6950.0300000000007</v>
      </c>
      <c r="O46" s="22">
        <v>33966.65</v>
      </c>
    </row>
    <row r="47" spans="1:15">
      <c r="A47">
        <v>432</v>
      </c>
      <c r="B47" t="s">
        <v>6</v>
      </c>
      <c r="C47" s="123">
        <v>1903</v>
      </c>
      <c r="D47" s="2">
        <v>144</v>
      </c>
      <c r="E47" t="s">
        <v>48</v>
      </c>
      <c r="F47">
        <v>2021</v>
      </c>
      <c r="G47" t="s">
        <v>19</v>
      </c>
      <c r="H47" s="21">
        <v>306.94</v>
      </c>
      <c r="K47" t="s">
        <v>376</v>
      </c>
      <c r="L47" s="22">
        <v>282031.38000000006</v>
      </c>
      <c r="M47" s="22">
        <v>279695.40000000002</v>
      </c>
      <c r="N47" s="22">
        <v>272364.17000000004</v>
      </c>
      <c r="O47" s="22">
        <v>834090.95000000007</v>
      </c>
    </row>
    <row r="48" spans="1:15">
      <c r="A48">
        <v>456</v>
      </c>
      <c r="B48" t="s">
        <v>6</v>
      </c>
      <c r="C48" s="123">
        <v>1903</v>
      </c>
      <c r="D48" s="2">
        <v>144</v>
      </c>
      <c r="E48" t="s">
        <v>48</v>
      </c>
      <c r="F48">
        <v>2021</v>
      </c>
      <c r="G48" t="s">
        <v>19</v>
      </c>
      <c r="H48" s="21">
        <v>4146.58</v>
      </c>
      <c r="K48" t="s">
        <v>24</v>
      </c>
      <c r="L48" s="22">
        <v>2149809.7799999993</v>
      </c>
      <c r="M48" s="22">
        <v>2139597.0599999991</v>
      </c>
      <c r="N48" s="22">
        <v>2136824.4</v>
      </c>
      <c r="O48" s="22">
        <v>6426231.2399999984</v>
      </c>
    </row>
    <row r="49" spans="1:15">
      <c r="A49">
        <v>463</v>
      </c>
      <c r="B49" t="s">
        <v>6</v>
      </c>
      <c r="C49" s="123">
        <v>1903</v>
      </c>
      <c r="D49" s="2">
        <v>144</v>
      </c>
      <c r="E49" t="s">
        <v>48</v>
      </c>
      <c r="F49">
        <v>2021</v>
      </c>
      <c r="G49" t="s">
        <v>19</v>
      </c>
      <c r="H49" s="21">
        <v>57.03</v>
      </c>
      <c r="K49" t="s">
        <v>48</v>
      </c>
      <c r="L49" s="22">
        <v>1205518.7499999995</v>
      </c>
      <c r="M49" s="22">
        <v>1195485.2</v>
      </c>
      <c r="N49" s="22">
        <v>1164327.2000000002</v>
      </c>
      <c r="O49" s="22">
        <v>3565331.1499999994</v>
      </c>
    </row>
    <row r="50" spans="1:15">
      <c r="A50">
        <v>470</v>
      </c>
      <c r="B50" t="s">
        <v>6</v>
      </c>
      <c r="C50" s="123">
        <v>1903</v>
      </c>
      <c r="D50" s="2">
        <v>144</v>
      </c>
      <c r="E50" t="s">
        <v>48</v>
      </c>
      <c r="F50">
        <v>2021</v>
      </c>
      <c r="G50" t="s">
        <v>19</v>
      </c>
      <c r="H50" s="21">
        <v>4907.87</v>
      </c>
      <c r="K50" t="s">
        <v>377</v>
      </c>
      <c r="L50" s="22"/>
      <c r="M50" s="22"/>
      <c r="N50" s="22">
        <v>9841.64</v>
      </c>
      <c r="O50" s="22">
        <v>9841.64</v>
      </c>
    </row>
    <row r="51" spans="1:15">
      <c r="A51">
        <v>482</v>
      </c>
      <c r="B51" t="s">
        <v>6</v>
      </c>
      <c r="C51" s="123">
        <v>1903</v>
      </c>
      <c r="D51" s="2">
        <v>144</v>
      </c>
      <c r="E51" t="s">
        <v>48</v>
      </c>
      <c r="F51">
        <v>2021</v>
      </c>
      <c r="G51" t="s">
        <v>22</v>
      </c>
      <c r="H51" s="21">
        <v>65.099999999999994</v>
      </c>
      <c r="J51" t="s">
        <v>149</v>
      </c>
      <c r="L51" s="22">
        <v>8957006.2100000158</v>
      </c>
      <c r="M51" s="22">
        <v>9002669.3499999996</v>
      </c>
      <c r="N51" s="22">
        <v>8881431.3300000019</v>
      </c>
      <c r="O51" s="22">
        <v>26841106.890000019</v>
      </c>
    </row>
    <row r="52" spans="1:15">
      <c r="A52">
        <v>485</v>
      </c>
      <c r="B52" t="s">
        <v>6</v>
      </c>
      <c r="C52" s="123">
        <v>1903</v>
      </c>
      <c r="D52" s="2">
        <v>144</v>
      </c>
      <c r="E52" t="s">
        <v>48</v>
      </c>
      <c r="F52">
        <v>2021</v>
      </c>
      <c r="G52" t="s">
        <v>19</v>
      </c>
      <c r="H52" s="21">
        <v>46.49</v>
      </c>
      <c r="J52" t="s">
        <v>20</v>
      </c>
      <c r="K52" t="s">
        <v>138</v>
      </c>
      <c r="L52" s="22"/>
      <c r="M52" s="22">
        <v>100908.03000000001</v>
      </c>
      <c r="N52" s="22">
        <v>74634.990000000005</v>
      </c>
      <c r="O52" s="22">
        <v>175543.02000000002</v>
      </c>
    </row>
    <row r="53" spans="1:15">
      <c r="A53">
        <v>489</v>
      </c>
      <c r="B53" t="s">
        <v>6</v>
      </c>
      <c r="C53" s="123">
        <v>1903</v>
      </c>
      <c r="D53" s="2">
        <v>144</v>
      </c>
      <c r="E53" t="s">
        <v>48</v>
      </c>
      <c r="F53">
        <v>2021</v>
      </c>
      <c r="G53" t="s">
        <v>19</v>
      </c>
      <c r="H53" s="21">
        <v>4446.12</v>
      </c>
      <c r="K53" t="s">
        <v>376</v>
      </c>
      <c r="L53" s="22"/>
      <c r="M53" s="22">
        <v>2163.7700000000004</v>
      </c>
      <c r="N53" s="22">
        <v>390.84999999999997</v>
      </c>
      <c r="O53" s="22">
        <v>2554.6200000000003</v>
      </c>
    </row>
    <row r="54" spans="1:15">
      <c r="A54">
        <v>497</v>
      </c>
      <c r="B54" t="s">
        <v>6</v>
      </c>
      <c r="C54" s="123">
        <v>1903</v>
      </c>
      <c r="D54" s="2">
        <v>144</v>
      </c>
      <c r="E54" t="s">
        <v>48</v>
      </c>
      <c r="F54">
        <v>2021</v>
      </c>
      <c r="G54" t="s">
        <v>19</v>
      </c>
      <c r="H54" s="21">
        <v>78.08</v>
      </c>
      <c r="K54" t="s">
        <v>24</v>
      </c>
      <c r="L54" s="22"/>
      <c r="M54" s="22">
        <v>152.56</v>
      </c>
      <c r="N54" s="22"/>
      <c r="O54" s="22">
        <v>152.56</v>
      </c>
    </row>
    <row r="55" spans="1:15">
      <c r="A55">
        <v>513</v>
      </c>
      <c r="B55" t="s">
        <v>6</v>
      </c>
      <c r="C55" s="123">
        <v>1903</v>
      </c>
      <c r="D55" s="2">
        <v>144</v>
      </c>
      <c r="E55" t="s">
        <v>48</v>
      </c>
      <c r="F55">
        <v>2021</v>
      </c>
      <c r="G55" t="s">
        <v>19</v>
      </c>
      <c r="H55" s="21">
        <v>5309.33</v>
      </c>
      <c r="K55" t="s">
        <v>48</v>
      </c>
      <c r="L55" s="22"/>
      <c r="M55" s="22">
        <v>9251.8599999999988</v>
      </c>
      <c r="N55" s="22">
        <v>1663.9900000000002</v>
      </c>
      <c r="O55" s="22">
        <v>10915.849999999999</v>
      </c>
    </row>
    <row r="56" spans="1:15">
      <c r="A56">
        <v>526</v>
      </c>
      <c r="B56" t="s">
        <v>6</v>
      </c>
      <c r="C56" s="123">
        <v>1903</v>
      </c>
      <c r="D56" s="2">
        <v>144</v>
      </c>
      <c r="E56" t="s">
        <v>48</v>
      </c>
      <c r="F56">
        <v>2021</v>
      </c>
      <c r="G56" t="s">
        <v>19</v>
      </c>
      <c r="H56" s="21">
        <v>46.45</v>
      </c>
      <c r="J56" t="s">
        <v>366</v>
      </c>
      <c r="L56" s="22"/>
      <c r="M56" s="22">
        <v>112476.22000000002</v>
      </c>
      <c r="N56" s="22">
        <v>76689.830000000016</v>
      </c>
      <c r="O56" s="22">
        <v>189166.05000000002</v>
      </c>
    </row>
    <row r="57" spans="1:15">
      <c r="A57">
        <v>545</v>
      </c>
      <c r="B57" t="s">
        <v>6</v>
      </c>
      <c r="C57" s="123">
        <v>1903</v>
      </c>
      <c r="D57" s="2">
        <v>144</v>
      </c>
      <c r="E57" t="s">
        <v>48</v>
      </c>
      <c r="F57">
        <v>2021</v>
      </c>
      <c r="G57" t="s">
        <v>19</v>
      </c>
      <c r="H57" s="21">
        <v>1644.66</v>
      </c>
      <c r="J57" t="s">
        <v>21</v>
      </c>
      <c r="K57" t="s">
        <v>138</v>
      </c>
      <c r="L57" s="22"/>
      <c r="M57" s="22"/>
      <c r="N57" s="22">
        <v>40336.31</v>
      </c>
      <c r="O57" s="22">
        <v>40336.31</v>
      </c>
    </row>
    <row r="58" spans="1:15">
      <c r="A58">
        <v>551</v>
      </c>
      <c r="B58" t="s">
        <v>6</v>
      </c>
      <c r="C58" s="123">
        <v>1903</v>
      </c>
      <c r="D58" s="2">
        <v>144</v>
      </c>
      <c r="E58" t="s">
        <v>48</v>
      </c>
      <c r="F58">
        <v>2021</v>
      </c>
      <c r="G58" t="s">
        <v>19</v>
      </c>
      <c r="H58" s="21">
        <v>4824.1899999999996</v>
      </c>
      <c r="K58" t="s">
        <v>376</v>
      </c>
      <c r="L58" s="22"/>
      <c r="M58" s="22"/>
      <c r="N58" s="22">
        <v>2671.25</v>
      </c>
      <c r="O58" s="22">
        <v>2671.25</v>
      </c>
    </row>
    <row r="59" spans="1:15">
      <c r="A59">
        <v>554</v>
      </c>
      <c r="B59" t="s">
        <v>6</v>
      </c>
      <c r="C59" s="123">
        <v>1903</v>
      </c>
      <c r="D59" s="2">
        <v>144</v>
      </c>
      <c r="E59" t="s">
        <v>48</v>
      </c>
      <c r="F59">
        <v>2021</v>
      </c>
      <c r="G59" t="s">
        <v>19</v>
      </c>
      <c r="H59" s="21">
        <v>8.4499999999999993</v>
      </c>
      <c r="K59" t="s">
        <v>48</v>
      </c>
      <c r="L59" s="22"/>
      <c r="M59" s="22"/>
      <c r="N59" s="22">
        <v>11422.09</v>
      </c>
      <c r="O59" s="22">
        <v>11422.09</v>
      </c>
    </row>
    <row r="60" spans="1:15">
      <c r="A60">
        <v>556</v>
      </c>
      <c r="B60" t="s">
        <v>6</v>
      </c>
      <c r="C60" s="123">
        <v>1903</v>
      </c>
      <c r="D60" s="2">
        <v>144</v>
      </c>
      <c r="E60" t="s">
        <v>48</v>
      </c>
      <c r="F60">
        <v>2021</v>
      </c>
      <c r="G60" t="s">
        <v>19</v>
      </c>
      <c r="H60" s="21">
        <v>47.43</v>
      </c>
      <c r="J60" t="s">
        <v>379</v>
      </c>
      <c r="L60" s="22"/>
      <c r="M60" s="22"/>
      <c r="N60" s="22">
        <v>54429.649999999994</v>
      </c>
      <c r="O60" s="22">
        <v>54429.649999999994</v>
      </c>
    </row>
    <row r="61" spans="1:15">
      <c r="A61">
        <v>573</v>
      </c>
      <c r="B61" t="s">
        <v>6</v>
      </c>
      <c r="C61" s="123">
        <v>1903</v>
      </c>
      <c r="D61" s="2">
        <v>144</v>
      </c>
      <c r="E61" t="s">
        <v>48</v>
      </c>
      <c r="F61">
        <v>2021</v>
      </c>
      <c r="G61" t="s">
        <v>19</v>
      </c>
      <c r="H61" s="21">
        <v>69.36</v>
      </c>
      <c r="J61" t="s">
        <v>59</v>
      </c>
      <c r="L61" s="22">
        <v>9975912.9800000153</v>
      </c>
      <c r="M61" s="22">
        <v>9977970.4199999981</v>
      </c>
      <c r="N61" s="22">
        <v>10322782.680000003</v>
      </c>
      <c r="O61" s="22">
        <v>30276666.080000013</v>
      </c>
    </row>
    <row r="62" spans="1:15">
      <c r="A62">
        <v>593</v>
      </c>
      <c r="B62" t="s">
        <v>6</v>
      </c>
      <c r="C62" s="123">
        <v>1903</v>
      </c>
      <c r="D62" s="2">
        <v>144</v>
      </c>
      <c r="E62" t="s">
        <v>48</v>
      </c>
      <c r="F62">
        <v>2021</v>
      </c>
      <c r="G62" t="s">
        <v>19</v>
      </c>
      <c r="H62" s="21">
        <v>2444.41</v>
      </c>
      <c r="N62" s="22"/>
    </row>
    <row r="63" spans="1:15">
      <c r="A63">
        <v>599</v>
      </c>
      <c r="B63" t="s">
        <v>6</v>
      </c>
      <c r="C63" s="123">
        <v>1903</v>
      </c>
      <c r="D63" s="2">
        <v>144</v>
      </c>
      <c r="E63" t="s">
        <v>48</v>
      </c>
      <c r="F63">
        <v>2021</v>
      </c>
      <c r="G63" t="s">
        <v>19</v>
      </c>
      <c r="H63" s="21">
        <v>71.319999999999993</v>
      </c>
      <c r="N63" s="22"/>
    </row>
    <row r="64" spans="1:15">
      <c r="A64">
        <v>613</v>
      </c>
      <c r="B64" t="s">
        <v>6</v>
      </c>
      <c r="C64" s="123">
        <v>1903</v>
      </c>
      <c r="D64" s="2">
        <v>144</v>
      </c>
      <c r="E64" t="s">
        <v>48</v>
      </c>
      <c r="F64">
        <v>2021</v>
      </c>
      <c r="G64" t="s">
        <v>19</v>
      </c>
      <c r="H64" s="21">
        <v>71.34</v>
      </c>
    </row>
    <row r="65" spans="1:8">
      <c r="A65">
        <v>629</v>
      </c>
      <c r="B65" t="s">
        <v>7</v>
      </c>
      <c r="C65" s="123">
        <v>1903</v>
      </c>
      <c r="D65" s="2">
        <v>133</v>
      </c>
      <c r="E65" t="s">
        <v>48</v>
      </c>
      <c r="F65">
        <v>2021</v>
      </c>
      <c r="G65" t="s">
        <v>19</v>
      </c>
      <c r="H65" s="21">
        <v>2539.8200000000002</v>
      </c>
    </row>
    <row r="66" spans="1:8">
      <c r="A66">
        <v>631</v>
      </c>
      <c r="B66" t="s">
        <v>7</v>
      </c>
      <c r="C66" s="123">
        <v>1903</v>
      </c>
      <c r="D66" s="2">
        <v>133</v>
      </c>
      <c r="E66" t="s">
        <v>48</v>
      </c>
      <c r="F66">
        <v>2021</v>
      </c>
      <c r="G66" t="s">
        <v>19</v>
      </c>
      <c r="H66" s="21">
        <v>2814</v>
      </c>
    </row>
    <row r="67" spans="1:8">
      <c r="A67">
        <v>636</v>
      </c>
      <c r="B67" t="s">
        <v>7</v>
      </c>
      <c r="C67" s="123">
        <v>1903</v>
      </c>
      <c r="D67" s="2">
        <v>133</v>
      </c>
      <c r="E67" t="s">
        <v>48</v>
      </c>
      <c r="F67">
        <v>2021</v>
      </c>
      <c r="G67" t="s">
        <v>19</v>
      </c>
      <c r="H67" s="21">
        <v>362.01</v>
      </c>
    </row>
    <row r="68" spans="1:8">
      <c r="A68">
        <v>643</v>
      </c>
      <c r="B68" t="s">
        <v>7</v>
      </c>
      <c r="C68" s="123">
        <v>1903</v>
      </c>
      <c r="D68" s="2">
        <v>133</v>
      </c>
      <c r="E68" t="s">
        <v>48</v>
      </c>
      <c r="F68">
        <v>2021</v>
      </c>
      <c r="G68" t="s">
        <v>22</v>
      </c>
      <c r="H68" s="21">
        <v>272.67</v>
      </c>
    </row>
    <row r="69" spans="1:8">
      <c r="A69">
        <v>644</v>
      </c>
      <c r="B69" t="s">
        <v>7</v>
      </c>
      <c r="C69" s="123">
        <v>1903</v>
      </c>
      <c r="D69" s="2">
        <v>133</v>
      </c>
      <c r="E69" t="s">
        <v>48</v>
      </c>
      <c r="F69">
        <v>2021</v>
      </c>
      <c r="G69" t="s">
        <v>22</v>
      </c>
      <c r="H69" s="21">
        <v>60.45</v>
      </c>
    </row>
    <row r="70" spans="1:8">
      <c r="A70">
        <v>648</v>
      </c>
      <c r="B70" t="s">
        <v>7</v>
      </c>
      <c r="C70" s="123">
        <v>1903</v>
      </c>
      <c r="D70" s="2">
        <v>133</v>
      </c>
      <c r="E70" t="s">
        <v>48</v>
      </c>
      <c r="F70">
        <v>2021</v>
      </c>
      <c r="G70" t="s">
        <v>22</v>
      </c>
      <c r="H70" s="21">
        <v>162.75</v>
      </c>
    </row>
    <row r="71" spans="1:8">
      <c r="A71">
        <v>656</v>
      </c>
      <c r="B71" t="s">
        <v>7</v>
      </c>
      <c r="C71" s="123">
        <v>1903</v>
      </c>
      <c r="D71" s="2">
        <v>133</v>
      </c>
      <c r="E71" t="s">
        <v>48</v>
      </c>
      <c r="F71">
        <v>2021</v>
      </c>
      <c r="G71" t="s">
        <v>19</v>
      </c>
      <c r="H71" s="21">
        <v>1828.03</v>
      </c>
    </row>
    <row r="72" spans="1:8">
      <c r="A72">
        <v>661</v>
      </c>
      <c r="B72" t="s">
        <v>7</v>
      </c>
      <c r="C72" s="123">
        <v>1903</v>
      </c>
      <c r="D72" s="2">
        <v>133</v>
      </c>
      <c r="E72" t="s">
        <v>48</v>
      </c>
      <c r="F72">
        <v>2021</v>
      </c>
      <c r="G72" t="s">
        <v>22</v>
      </c>
      <c r="H72" s="21">
        <v>312.68</v>
      </c>
    </row>
    <row r="73" spans="1:8">
      <c r="A73">
        <v>698</v>
      </c>
      <c r="B73" t="s">
        <v>7</v>
      </c>
      <c r="C73" s="123">
        <v>1903</v>
      </c>
      <c r="D73" s="2">
        <v>133</v>
      </c>
      <c r="E73" t="s">
        <v>48</v>
      </c>
      <c r="F73">
        <v>2021</v>
      </c>
      <c r="G73" t="s">
        <v>19</v>
      </c>
      <c r="H73" s="21">
        <v>605.45000000000005</v>
      </c>
    </row>
    <row r="74" spans="1:8">
      <c r="A74">
        <v>705</v>
      </c>
      <c r="B74" t="s">
        <v>7</v>
      </c>
      <c r="C74" s="123">
        <v>1903</v>
      </c>
      <c r="D74" s="2">
        <v>133</v>
      </c>
      <c r="E74" t="s">
        <v>48</v>
      </c>
      <c r="F74">
        <v>2021</v>
      </c>
      <c r="G74" t="s">
        <v>19</v>
      </c>
      <c r="H74" s="21">
        <v>2656.93</v>
      </c>
    </row>
    <row r="75" spans="1:8">
      <c r="A75">
        <v>723</v>
      </c>
      <c r="B75" t="s">
        <v>7</v>
      </c>
      <c r="C75" s="123">
        <v>1903</v>
      </c>
      <c r="D75" s="2">
        <v>133</v>
      </c>
      <c r="E75" t="s">
        <v>48</v>
      </c>
      <c r="F75">
        <v>2021</v>
      </c>
      <c r="G75" t="s">
        <v>22</v>
      </c>
      <c r="H75" s="21">
        <v>32.549999999999997</v>
      </c>
    </row>
    <row r="76" spans="1:8">
      <c r="A76">
        <v>724</v>
      </c>
      <c r="B76" t="s">
        <v>7</v>
      </c>
      <c r="C76" s="123">
        <v>1903</v>
      </c>
      <c r="D76" s="2">
        <v>133</v>
      </c>
      <c r="E76" t="s">
        <v>48</v>
      </c>
      <c r="F76">
        <v>2021</v>
      </c>
      <c r="G76" t="s">
        <v>19</v>
      </c>
      <c r="H76" s="21">
        <v>566.73</v>
      </c>
    </row>
    <row r="77" spans="1:8">
      <c r="A77">
        <v>731</v>
      </c>
      <c r="B77" t="s">
        <v>7</v>
      </c>
      <c r="C77" s="123">
        <v>1903</v>
      </c>
      <c r="D77" s="2">
        <v>133</v>
      </c>
      <c r="E77" t="s">
        <v>48</v>
      </c>
      <c r="F77">
        <v>2021</v>
      </c>
      <c r="G77" t="s">
        <v>22</v>
      </c>
      <c r="H77" s="21">
        <v>74.400000000000006</v>
      </c>
    </row>
    <row r="78" spans="1:8">
      <c r="A78">
        <v>739</v>
      </c>
      <c r="B78" t="s">
        <v>7</v>
      </c>
      <c r="C78" s="123">
        <v>1903</v>
      </c>
      <c r="D78" s="2">
        <v>133</v>
      </c>
      <c r="E78" t="s">
        <v>48</v>
      </c>
      <c r="F78">
        <v>2021</v>
      </c>
      <c r="G78" t="s">
        <v>19</v>
      </c>
      <c r="H78" s="21">
        <v>795.58</v>
      </c>
    </row>
    <row r="79" spans="1:8">
      <c r="A79">
        <v>743</v>
      </c>
      <c r="B79" t="s">
        <v>7</v>
      </c>
      <c r="C79" s="123">
        <v>1903</v>
      </c>
      <c r="D79" s="2">
        <v>133</v>
      </c>
      <c r="E79" t="s">
        <v>48</v>
      </c>
      <c r="F79">
        <v>2021</v>
      </c>
      <c r="G79" t="s">
        <v>19</v>
      </c>
      <c r="H79" s="21">
        <v>2691.82</v>
      </c>
    </row>
    <row r="80" spans="1:8">
      <c r="A80">
        <v>764</v>
      </c>
      <c r="B80" t="s">
        <v>7</v>
      </c>
      <c r="C80" s="123">
        <v>1903</v>
      </c>
      <c r="D80" s="2">
        <v>133</v>
      </c>
      <c r="E80" t="s">
        <v>48</v>
      </c>
      <c r="F80">
        <v>2021</v>
      </c>
      <c r="G80" t="s">
        <v>19</v>
      </c>
      <c r="H80" s="21">
        <v>618.72</v>
      </c>
    </row>
    <row r="81" spans="1:8">
      <c r="A81">
        <v>771</v>
      </c>
      <c r="B81" t="s">
        <v>7</v>
      </c>
      <c r="C81" s="123">
        <v>1903</v>
      </c>
      <c r="D81" s="2">
        <v>133</v>
      </c>
      <c r="E81" t="s">
        <v>48</v>
      </c>
      <c r="F81">
        <v>2021</v>
      </c>
      <c r="G81" t="s">
        <v>22</v>
      </c>
      <c r="H81" s="21">
        <v>38.880000000000003</v>
      </c>
    </row>
    <row r="82" spans="1:8">
      <c r="A82">
        <v>797</v>
      </c>
      <c r="B82" t="s">
        <v>7</v>
      </c>
      <c r="C82" s="123">
        <v>1903</v>
      </c>
      <c r="D82" s="2">
        <v>133</v>
      </c>
      <c r="E82" t="s">
        <v>48</v>
      </c>
      <c r="F82">
        <v>2021</v>
      </c>
      <c r="G82" t="s">
        <v>19</v>
      </c>
      <c r="H82" s="21">
        <v>352.8</v>
      </c>
    </row>
    <row r="83" spans="1:8">
      <c r="A83">
        <v>806</v>
      </c>
      <c r="B83" t="s">
        <v>7</v>
      </c>
      <c r="C83" s="123">
        <v>1903</v>
      </c>
      <c r="D83" s="2">
        <v>133</v>
      </c>
      <c r="E83" t="s">
        <v>48</v>
      </c>
      <c r="F83">
        <v>2021</v>
      </c>
      <c r="G83" t="s">
        <v>19</v>
      </c>
      <c r="H83" s="21">
        <v>2995.28</v>
      </c>
    </row>
    <row r="84" spans="1:8">
      <c r="A84">
        <v>828</v>
      </c>
      <c r="B84" t="s">
        <v>7</v>
      </c>
      <c r="C84" s="123">
        <v>1903</v>
      </c>
      <c r="D84" s="2">
        <v>133</v>
      </c>
      <c r="E84" t="s">
        <v>48</v>
      </c>
      <c r="F84">
        <v>2021</v>
      </c>
      <c r="G84" t="s">
        <v>19</v>
      </c>
      <c r="H84" s="21">
        <v>954.9</v>
      </c>
    </row>
    <row r="85" spans="1:8">
      <c r="A85">
        <v>848</v>
      </c>
      <c r="B85" t="s">
        <v>7</v>
      </c>
      <c r="C85" s="123">
        <v>1903</v>
      </c>
      <c r="D85" s="2">
        <v>133</v>
      </c>
      <c r="E85" t="s">
        <v>48</v>
      </c>
      <c r="F85">
        <v>2021</v>
      </c>
      <c r="G85" t="s">
        <v>19</v>
      </c>
      <c r="H85" s="21">
        <v>3329.12</v>
      </c>
    </row>
    <row r="86" spans="1:8">
      <c r="A86">
        <v>859</v>
      </c>
      <c r="B86" t="s">
        <v>7</v>
      </c>
      <c r="C86" s="123">
        <v>1903</v>
      </c>
      <c r="D86" s="2">
        <v>133</v>
      </c>
      <c r="E86" t="s">
        <v>48</v>
      </c>
      <c r="F86">
        <v>2021</v>
      </c>
      <c r="G86" t="s">
        <v>19</v>
      </c>
      <c r="H86" s="21">
        <v>2772.38</v>
      </c>
    </row>
    <row r="87" spans="1:8">
      <c r="A87">
        <v>869</v>
      </c>
      <c r="B87" t="s">
        <v>7</v>
      </c>
      <c r="C87" s="123">
        <v>1903</v>
      </c>
      <c r="D87" s="2">
        <v>133</v>
      </c>
      <c r="E87" t="s">
        <v>48</v>
      </c>
      <c r="F87">
        <v>2021</v>
      </c>
      <c r="G87" t="s">
        <v>19</v>
      </c>
      <c r="H87" s="21">
        <v>2635.04</v>
      </c>
    </row>
    <row r="88" spans="1:8">
      <c r="A88">
        <v>870</v>
      </c>
      <c r="B88" t="s">
        <v>7</v>
      </c>
      <c r="C88" s="123">
        <v>1903</v>
      </c>
      <c r="D88" s="2">
        <v>133</v>
      </c>
      <c r="E88" t="s">
        <v>48</v>
      </c>
      <c r="F88">
        <v>2021</v>
      </c>
      <c r="G88" t="s">
        <v>19</v>
      </c>
      <c r="H88" s="21">
        <v>341.75</v>
      </c>
    </row>
    <row r="89" spans="1:8">
      <c r="A89">
        <v>877</v>
      </c>
      <c r="B89" t="s">
        <v>7</v>
      </c>
      <c r="C89" s="123">
        <v>1903</v>
      </c>
      <c r="D89" s="2">
        <v>133</v>
      </c>
      <c r="E89" t="s">
        <v>48</v>
      </c>
      <c r="F89">
        <v>2021</v>
      </c>
      <c r="G89" t="s">
        <v>19</v>
      </c>
      <c r="H89" s="21">
        <v>2653.89</v>
      </c>
    </row>
    <row r="90" spans="1:8">
      <c r="A90">
        <v>882</v>
      </c>
      <c r="B90" t="s">
        <v>7</v>
      </c>
      <c r="C90" s="123">
        <v>1903</v>
      </c>
      <c r="D90" s="2">
        <v>133</v>
      </c>
      <c r="E90" t="s">
        <v>48</v>
      </c>
      <c r="F90">
        <v>2021</v>
      </c>
      <c r="G90" t="s">
        <v>19</v>
      </c>
      <c r="H90" s="21">
        <v>-513.04</v>
      </c>
    </row>
    <row r="91" spans="1:8">
      <c r="A91">
        <v>900</v>
      </c>
      <c r="B91" t="s">
        <v>7</v>
      </c>
      <c r="C91" s="123">
        <v>1903</v>
      </c>
      <c r="D91" s="2">
        <v>133</v>
      </c>
      <c r="E91" t="s">
        <v>48</v>
      </c>
      <c r="F91">
        <v>2021</v>
      </c>
      <c r="G91" t="s">
        <v>19</v>
      </c>
      <c r="H91" s="21">
        <v>353.43</v>
      </c>
    </row>
    <row r="92" spans="1:8">
      <c r="A92">
        <v>905</v>
      </c>
      <c r="B92" t="s">
        <v>7</v>
      </c>
      <c r="C92" s="123">
        <v>1903</v>
      </c>
      <c r="D92" s="2">
        <v>133</v>
      </c>
      <c r="E92" t="s">
        <v>48</v>
      </c>
      <c r="F92">
        <v>2021</v>
      </c>
      <c r="G92" t="s">
        <v>19</v>
      </c>
      <c r="H92" s="21">
        <v>490.23</v>
      </c>
    </row>
    <row r="93" spans="1:8">
      <c r="A93">
        <v>909</v>
      </c>
      <c r="B93" t="s">
        <v>7</v>
      </c>
      <c r="C93" s="123">
        <v>1903</v>
      </c>
      <c r="D93" s="2">
        <v>133</v>
      </c>
      <c r="E93" t="s">
        <v>48</v>
      </c>
      <c r="F93">
        <v>2021</v>
      </c>
      <c r="G93" t="s">
        <v>19</v>
      </c>
      <c r="H93" s="21">
        <v>317.75</v>
      </c>
    </row>
    <row r="94" spans="1:8">
      <c r="A94">
        <v>912</v>
      </c>
      <c r="B94" t="s">
        <v>7</v>
      </c>
      <c r="C94" s="123">
        <v>1903</v>
      </c>
      <c r="D94" s="2">
        <v>133</v>
      </c>
      <c r="E94" t="s">
        <v>48</v>
      </c>
      <c r="F94">
        <v>2021</v>
      </c>
      <c r="G94" t="s">
        <v>22</v>
      </c>
      <c r="H94" s="21">
        <v>41.23</v>
      </c>
    </row>
    <row r="95" spans="1:8">
      <c r="A95">
        <v>934</v>
      </c>
      <c r="B95" t="s">
        <v>7</v>
      </c>
      <c r="C95" s="123">
        <v>1903</v>
      </c>
      <c r="D95" s="2">
        <v>133</v>
      </c>
      <c r="E95" t="s">
        <v>48</v>
      </c>
      <c r="F95">
        <v>2021</v>
      </c>
      <c r="G95" t="s">
        <v>19</v>
      </c>
      <c r="H95" s="21">
        <v>2856.57</v>
      </c>
    </row>
    <row r="96" spans="1:8">
      <c r="A96">
        <v>935</v>
      </c>
      <c r="B96" t="s">
        <v>7</v>
      </c>
      <c r="C96" s="123">
        <v>1903</v>
      </c>
      <c r="D96" s="2">
        <v>133</v>
      </c>
      <c r="E96" t="s">
        <v>48</v>
      </c>
      <c r="F96">
        <v>2021</v>
      </c>
      <c r="G96" t="s">
        <v>19</v>
      </c>
      <c r="H96" s="21">
        <v>623.09</v>
      </c>
    </row>
    <row r="97" spans="1:8">
      <c r="A97">
        <v>941</v>
      </c>
      <c r="B97" t="s">
        <v>7</v>
      </c>
      <c r="C97" s="123">
        <v>1903</v>
      </c>
      <c r="D97" s="2">
        <v>133</v>
      </c>
      <c r="E97" t="s">
        <v>48</v>
      </c>
      <c r="F97">
        <v>2021</v>
      </c>
      <c r="G97" t="s">
        <v>19</v>
      </c>
      <c r="H97" s="21">
        <v>485.36</v>
      </c>
    </row>
    <row r="98" spans="1:8">
      <c r="A98">
        <v>951</v>
      </c>
      <c r="B98" t="s">
        <v>7</v>
      </c>
      <c r="C98" s="123">
        <v>1903</v>
      </c>
      <c r="D98" s="2">
        <v>133</v>
      </c>
      <c r="E98" t="s">
        <v>48</v>
      </c>
      <c r="F98">
        <v>2021</v>
      </c>
      <c r="G98" t="s">
        <v>19</v>
      </c>
      <c r="H98" s="21">
        <v>2664.78</v>
      </c>
    </row>
    <row r="99" spans="1:8">
      <c r="A99">
        <v>990</v>
      </c>
      <c r="B99" t="s">
        <v>7</v>
      </c>
      <c r="C99" s="123">
        <v>1903</v>
      </c>
      <c r="D99" s="2">
        <v>144</v>
      </c>
      <c r="E99" t="s">
        <v>48</v>
      </c>
      <c r="F99">
        <v>2021</v>
      </c>
      <c r="G99" t="s">
        <v>22</v>
      </c>
      <c r="H99" s="21">
        <v>2202.85</v>
      </c>
    </row>
    <row r="100" spans="1:8">
      <c r="A100">
        <v>992</v>
      </c>
      <c r="B100" t="s">
        <v>7</v>
      </c>
      <c r="C100" s="123">
        <v>1903</v>
      </c>
      <c r="D100" s="2">
        <v>144</v>
      </c>
      <c r="E100" t="s">
        <v>48</v>
      </c>
      <c r="F100">
        <v>2021</v>
      </c>
      <c r="G100" t="s">
        <v>19</v>
      </c>
      <c r="H100" s="21">
        <v>261.45999999999998</v>
      </c>
    </row>
    <row r="101" spans="1:8">
      <c r="A101">
        <v>997</v>
      </c>
      <c r="B101" t="s">
        <v>7</v>
      </c>
      <c r="C101" s="123">
        <v>1903</v>
      </c>
      <c r="D101" s="2">
        <v>144</v>
      </c>
      <c r="E101" t="s">
        <v>48</v>
      </c>
      <c r="F101">
        <v>2021</v>
      </c>
      <c r="G101" t="s">
        <v>19</v>
      </c>
      <c r="H101" s="21">
        <v>-1555.69</v>
      </c>
    </row>
    <row r="102" spans="1:8">
      <c r="A102">
        <v>998</v>
      </c>
      <c r="B102" t="s">
        <v>7</v>
      </c>
      <c r="C102" s="123">
        <v>1903</v>
      </c>
      <c r="D102" s="2">
        <v>144</v>
      </c>
      <c r="E102" t="s">
        <v>48</v>
      </c>
      <c r="F102">
        <v>2021</v>
      </c>
      <c r="G102" t="s">
        <v>19</v>
      </c>
      <c r="H102" s="21">
        <v>490.16</v>
      </c>
    </row>
    <row r="103" spans="1:8">
      <c r="A103">
        <v>1006</v>
      </c>
      <c r="B103" t="s">
        <v>7</v>
      </c>
      <c r="C103" s="123">
        <v>1903</v>
      </c>
      <c r="D103" s="2">
        <v>144</v>
      </c>
      <c r="E103" t="s">
        <v>48</v>
      </c>
      <c r="F103">
        <v>2021</v>
      </c>
      <c r="G103" t="s">
        <v>19</v>
      </c>
      <c r="H103" s="21">
        <v>3093.47</v>
      </c>
    </row>
    <row r="104" spans="1:8">
      <c r="A104">
        <v>1007</v>
      </c>
      <c r="B104" t="s">
        <v>7</v>
      </c>
      <c r="C104" s="123">
        <v>1903</v>
      </c>
      <c r="D104" s="2">
        <v>144</v>
      </c>
      <c r="E104" t="s">
        <v>48</v>
      </c>
      <c r="F104">
        <v>2021</v>
      </c>
      <c r="G104" t="s">
        <v>19</v>
      </c>
      <c r="H104" s="21">
        <v>-9.81</v>
      </c>
    </row>
    <row r="105" spans="1:8">
      <c r="A105">
        <v>1014</v>
      </c>
      <c r="B105" t="s">
        <v>7</v>
      </c>
      <c r="C105" s="123">
        <v>1903</v>
      </c>
      <c r="D105" s="2">
        <v>144</v>
      </c>
      <c r="E105" t="s">
        <v>48</v>
      </c>
      <c r="F105">
        <v>2021</v>
      </c>
      <c r="G105" t="s">
        <v>19</v>
      </c>
      <c r="H105" s="21">
        <v>3287.53</v>
      </c>
    </row>
    <row r="106" spans="1:8">
      <c r="A106">
        <v>1039</v>
      </c>
      <c r="B106" t="s">
        <v>7</v>
      </c>
      <c r="C106" s="123">
        <v>1903</v>
      </c>
      <c r="D106" s="2">
        <v>144</v>
      </c>
      <c r="E106" t="s">
        <v>48</v>
      </c>
      <c r="F106">
        <v>2021</v>
      </c>
      <c r="G106" t="s">
        <v>19</v>
      </c>
      <c r="H106" s="21">
        <v>46.17</v>
      </c>
    </row>
    <row r="107" spans="1:8">
      <c r="A107">
        <v>1042</v>
      </c>
      <c r="B107" t="s">
        <v>7</v>
      </c>
      <c r="C107" s="123">
        <v>1903</v>
      </c>
      <c r="D107" s="2">
        <v>144</v>
      </c>
      <c r="E107" t="s">
        <v>48</v>
      </c>
      <c r="F107">
        <v>2021</v>
      </c>
      <c r="G107" t="s">
        <v>19</v>
      </c>
      <c r="H107" s="21">
        <v>82.7</v>
      </c>
    </row>
    <row r="108" spans="1:8">
      <c r="A108">
        <v>1045</v>
      </c>
      <c r="B108" t="s">
        <v>7</v>
      </c>
      <c r="C108" s="123">
        <v>1903</v>
      </c>
      <c r="D108" s="2">
        <v>144</v>
      </c>
      <c r="E108" t="s">
        <v>48</v>
      </c>
      <c r="F108">
        <v>2021</v>
      </c>
      <c r="G108" t="s">
        <v>19</v>
      </c>
      <c r="H108" s="21">
        <v>107.57</v>
      </c>
    </row>
    <row r="109" spans="1:8">
      <c r="A109">
        <v>1046</v>
      </c>
      <c r="B109" t="s">
        <v>7</v>
      </c>
      <c r="C109" s="123">
        <v>1903</v>
      </c>
      <c r="D109" s="2">
        <v>144</v>
      </c>
      <c r="E109" t="s">
        <v>48</v>
      </c>
      <c r="F109">
        <v>2021</v>
      </c>
      <c r="G109" t="s">
        <v>19</v>
      </c>
      <c r="H109" s="21">
        <v>155.71</v>
      </c>
    </row>
    <row r="110" spans="1:8">
      <c r="A110">
        <v>1054</v>
      </c>
      <c r="B110" t="s">
        <v>7</v>
      </c>
      <c r="C110" s="123">
        <v>1903</v>
      </c>
      <c r="D110" s="2">
        <v>144</v>
      </c>
      <c r="E110" t="s">
        <v>48</v>
      </c>
      <c r="F110">
        <v>2021</v>
      </c>
      <c r="G110" t="s">
        <v>19</v>
      </c>
      <c r="H110" s="21">
        <v>155.71</v>
      </c>
    </row>
    <row r="111" spans="1:8">
      <c r="A111">
        <v>1055</v>
      </c>
      <c r="B111" t="s">
        <v>7</v>
      </c>
      <c r="C111" s="123">
        <v>1903</v>
      </c>
      <c r="D111" s="2">
        <v>144</v>
      </c>
      <c r="E111" t="s">
        <v>48</v>
      </c>
      <c r="F111">
        <v>2021</v>
      </c>
      <c r="G111" t="s">
        <v>22</v>
      </c>
      <c r="H111" s="21">
        <v>618.28</v>
      </c>
    </row>
    <row r="112" spans="1:8">
      <c r="A112">
        <v>1065</v>
      </c>
      <c r="B112" t="s">
        <v>7</v>
      </c>
      <c r="C112" s="123">
        <v>1903</v>
      </c>
      <c r="D112" s="2">
        <v>144</v>
      </c>
      <c r="E112" t="s">
        <v>48</v>
      </c>
      <c r="F112">
        <v>2021</v>
      </c>
      <c r="G112" t="s">
        <v>22</v>
      </c>
      <c r="H112" s="21">
        <v>74.400000000000006</v>
      </c>
    </row>
    <row r="113" spans="1:8">
      <c r="A113">
        <v>1078</v>
      </c>
      <c r="B113" t="s">
        <v>7</v>
      </c>
      <c r="C113" s="123">
        <v>1903</v>
      </c>
      <c r="D113" s="2">
        <v>144</v>
      </c>
      <c r="E113" t="s">
        <v>48</v>
      </c>
      <c r="F113">
        <v>2021</v>
      </c>
      <c r="G113" t="s">
        <v>19</v>
      </c>
      <c r="H113" s="21">
        <v>3427.18</v>
      </c>
    </row>
    <row r="114" spans="1:8">
      <c r="A114">
        <v>1098</v>
      </c>
      <c r="B114" t="s">
        <v>7</v>
      </c>
      <c r="C114" s="123">
        <v>1903</v>
      </c>
      <c r="D114" s="2">
        <v>144</v>
      </c>
      <c r="E114" t="s">
        <v>48</v>
      </c>
      <c r="F114">
        <v>2021</v>
      </c>
      <c r="G114" t="s">
        <v>19</v>
      </c>
      <c r="H114" s="21">
        <v>2837.25</v>
      </c>
    </row>
    <row r="115" spans="1:8">
      <c r="A115">
        <v>1106</v>
      </c>
      <c r="B115" t="s">
        <v>7</v>
      </c>
      <c r="C115" s="123">
        <v>1903</v>
      </c>
      <c r="D115" s="2">
        <v>144</v>
      </c>
      <c r="E115" t="s">
        <v>48</v>
      </c>
      <c r="F115">
        <v>2021</v>
      </c>
      <c r="G115" t="s">
        <v>22</v>
      </c>
      <c r="H115" s="21">
        <v>37.200000000000003</v>
      </c>
    </row>
    <row r="116" spans="1:8">
      <c r="A116">
        <v>1112</v>
      </c>
      <c r="B116" t="s">
        <v>7</v>
      </c>
      <c r="C116" s="123">
        <v>1903</v>
      </c>
      <c r="D116" s="2">
        <v>144</v>
      </c>
      <c r="E116" t="s">
        <v>48</v>
      </c>
      <c r="F116">
        <v>2021</v>
      </c>
      <c r="G116" t="s">
        <v>19</v>
      </c>
      <c r="H116" s="21">
        <v>3244.54</v>
      </c>
    </row>
    <row r="117" spans="1:8">
      <c r="A117">
        <v>1116</v>
      </c>
      <c r="B117" t="s">
        <v>7</v>
      </c>
      <c r="C117" s="123">
        <v>1903</v>
      </c>
      <c r="D117" s="2">
        <v>144</v>
      </c>
      <c r="E117" t="s">
        <v>48</v>
      </c>
      <c r="F117">
        <v>2021</v>
      </c>
      <c r="G117" t="s">
        <v>22</v>
      </c>
      <c r="H117" s="21">
        <v>99.2</v>
      </c>
    </row>
    <row r="118" spans="1:8">
      <c r="A118">
        <v>1123</v>
      </c>
      <c r="B118" t="s">
        <v>7</v>
      </c>
      <c r="C118" s="123">
        <v>1903</v>
      </c>
      <c r="D118" s="2">
        <v>144</v>
      </c>
      <c r="E118" t="s">
        <v>48</v>
      </c>
      <c r="F118">
        <v>2021</v>
      </c>
      <c r="G118" t="s">
        <v>19</v>
      </c>
      <c r="H118" s="21">
        <v>102.2</v>
      </c>
    </row>
    <row r="119" spans="1:8">
      <c r="A119">
        <v>1133</v>
      </c>
      <c r="B119" t="s">
        <v>7</v>
      </c>
      <c r="C119" s="123">
        <v>1903</v>
      </c>
      <c r="D119" s="2">
        <v>144</v>
      </c>
      <c r="E119" t="s">
        <v>48</v>
      </c>
      <c r="F119">
        <v>2021</v>
      </c>
      <c r="G119" t="s">
        <v>19</v>
      </c>
      <c r="H119" s="21">
        <v>2827.46</v>
      </c>
    </row>
    <row r="120" spans="1:8">
      <c r="A120">
        <v>1162</v>
      </c>
      <c r="B120" t="s">
        <v>7</v>
      </c>
      <c r="C120" s="123">
        <v>1903</v>
      </c>
      <c r="D120" s="2">
        <v>144</v>
      </c>
      <c r="E120" t="s">
        <v>48</v>
      </c>
      <c r="F120">
        <v>2021</v>
      </c>
      <c r="G120" t="s">
        <v>19</v>
      </c>
      <c r="H120" s="21">
        <v>168.35</v>
      </c>
    </row>
    <row r="121" spans="1:8">
      <c r="A121">
        <v>1191</v>
      </c>
      <c r="B121" t="s">
        <v>7</v>
      </c>
      <c r="C121" s="123">
        <v>1903</v>
      </c>
      <c r="D121" s="2">
        <v>144</v>
      </c>
      <c r="E121" t="s">
        <v>48</v>
      </c>
      <c r="F121">
        <v>2021</v>
      </c>
      <c r="G121" t="s">
        <v>19</v>
      </c>
      <c r="H121" s="21">
        <v>155.71</v>
      </c>
    </row>
    <row r="122" spans="1:8">
      <c r="A122">
        <v>1197</v>
      </c>
      <c r="B122" t="s">
        <v>7</v>
      </c>
      <c r="C122" s="123">
        <v>1903</v>
      </c>
      <c r="D122" s="2">
        <v>144</v>
      </c>
      <c r="E122" t="s">
        <v>48</v>
      </c>
      <c r="F122">
        <v>2021</v>
      </c>
      <c r="G122" t="s">
        <v>19</v>
      </c>
      <c r="H122" s="21">
        <v>155.97</v>
      </c>
    </row>
    <row r="123" spans="1:8">
      <c r="A123">
        <v>1217</v>
      </c>
      <c r="B123" t="s">
        <v>7</v>
      </c>
      <c r="C123" s="123">
        <v>1903</v>
      </c>
      <c r="D123" s="2">
        <v>144</v>
      </c>
      <c r="E123" t="s">
        <v>48</v>
      </c>
      <c r="F123">
        <v>2021</v>
      </c>
      <c r="G123" t="s">
        <v>19</v>
      </c>
      <c r="H123" s="21">
        <v>161.91</v>
      </c>
    </row>
    <row r="124" spans="1:8">
      <c r="A124">
        <v>1231</v>
      </c>
      <c r="B124" t="s">
        <v>7</v>
      </c>
      <c r="C124" s="123">
        <v>1903</v>
      </c>
      <c r="D124" s="2">
        <v>144</v>
      </c>
      <c r="E124" t="s">
        <v>48</v>
      </c>
      <c r="F124">
        <v>2021</v>
      </c>
      <c r="G124" t="s">
        <v>19</v>
      </c>
      <c r="H124" s="21">
        <v>1044.42</v>
      </c>
    </row>
    <row r="125" spans="1:8">
      <c r="A125">
        <v>1232</v>
      </c>
      <c r="B125" t="s">
        <v>7</v>
      </c>
      <c r="C125" s="123">
        <v>1903</v>
      </c>
      <c r="D125" s="2">
        <v>144</v>
      </c>
      <c r="E125" t="s">
        <v>48</v>
      </c>
      <c r="F125">
        <v>2021</v>
      </c>
      <c r="G125" t="s">
        <v>19</v>
      </c>
      <c r="H125" s="21">
        <v>3338.24</v>
      </c>
    </row>
    <row r="126" spans="1:8">
      <c r="A126">
        <v>1237</v>
      </c>
      <c r="B126" t="s">
        <v>7</v>
      </c>
      <c r="C126" s="123">
        <v>1903</v>
      </c>
      <c r="D126" s="2">
        <v>144</v>
      </c>
      <c r="E126" t="s">
        <v>48</v>
      </c>
      <c r="F126">
        <v>2021</v>
      </c>
      <c r="G126" t="s">
        <v>22</v>
      </c>
      <c r="H126" s="21">
        <v>32.549999999999997</v>
      </c>
    </row>
    <row r="127" spans="1:8">
      <c r="A127">
        <v>1240</v>
      </c>
      <c r="B127" t="s">
        <v>7</v>
      </c>
      <c r="C127" s="123">
        <v>1903</v>
      </c>
      <c r="D127" s="2">
        <v>144</v>
      </c>
      <c r="E127" t="s">
        <v>48</v>
      </c>
      <c r="F127">
        <v>2021</v>
      </c>
      <c r="G127" t="s">
        <v>19</v>
      </c>
      <c r="H127" s="21">
        <v>2715.15</v>
      </c>
    </row>
    <row r="128" spans="1:8">
      <c r="A128">
        <v>1248</v>
      </c>
      <c r="B128" t="s">
        <v>7</v>
      </c>
      <c r="C128" s="123">
        <v>1903</v>
      </c>
      <c r="D128" s="2">
        <v>144</v>
      </c>
      <c r="E128" t="s">
        <v>48</v>
      </c>
      <c r="F128">
        <v>2021</v>
      </c>
      <c r="G128" t="s">
        <v>19</v>
      </c>
      <c r="H128" s="21">
        <v>-4908.8900000000003</v>
      </c>
    </row>
    <row r="129" spans="1:8">
      <c r="A129">
        <v>1254</v>
      </c>
      <c r="B129" t="s">
        <v>7</v>
      </c>
      <c r="C129" s="123">
        <v>1903</v>
      </c>
      <c r="D129" s="2">
        <v>144</v>
      </c>
      <c r="E129" t="s">
        <v>48</v>
      </c>
      <c r="F129">
        <v>2021</v>
      </c>
      <c r="G129" t="s">
        <v>19</v>
      </c>
      <c r="H129" s="21">
        <v>2665.14</v>
      </c>
    </row>
    <row r="130" spans="1:8">
      <c r="A130">
        <v>1272</v>
      </c>
      <c r="B130" t="s">
        <v>7</v>
      </c>
      <c r="C130" s="123">
        <v>1903</v>
      </c>
      <c r="D130" s="2">
        <v>144</v>
      </c>
      <c r="E130" t="s">
        <v>48</v>
      </c>
      <c r="F130">
        <v>2021</v>
      </c>
      <c r="G130" t="s">
        <v>19</v>
      </c>
      <c r="H130" s="21">
        <v>4007.4</v>
      </c>
    </row>
    <row r="131" spans="1:8">
      <c r="A131">
        <v>1282</v>
      </c>
      <c r="B131" t="s">
        <v>7</v>
      </c>
      <c r="C131" s="123">
        <v>1903</v>
      </c>
      <c r="D131" s="2">
        <v>144</v>
      </c>
      <c r="E131" t="s">
        <v>48</v>
      </c>
      <c r="F131">
        <v>2021</v>
      </c>
      <c r="G131" t="s">
        <v>19</v>
      </c>
      <c r="H131" s="21">
        <v>907.21</v>
      </c>
    </row>
    <row r="132" spans="1:8">
      <c r="A132">
        <v>1301</v>
      </c>
      <c r="B132" t="s">
        <v>7</v>
      </c>
      <c r="C132" s="123">
        <v>1903</v>
      </c>
      <c r="D132" s="2">
        <v>144</v>
      </c>
      <c r="E132" t="s">
        <v>48</v>
      </c>
      <c r="F132">
        <v>2021</v>
      </c>
      <c r="G132" t="s">
        <v>19</v>
      </c>
      <c r="H132" s="21">
        <v>3575.85</v>
      </c>
    </row>
    <row r="133" spans="1:8">
      <c r="A133">
        <v>1311</v>
      </c>
      <c r="B133" t="s">
        <v>7</v>
      </c>
      <c r="C133" s="123">
        <v>1903</v>
      </c>
      <c r="D133" s="2">
        <v>144</v>
      </c>
      <c r="E133" t="s">
        <v>48</v>
      </c>
      <c r="F133">
        <v>2021</v>
      </c>
      <c r="G133" t="s">
        <v>19</v>
      </c>
      <c r="H133" s="21">
        <v>62.17</v>
      </c>
    </row>
    <row r="134" spans="1:8">
      <c r="A134">
        <v>1317</v>
      </c>
      <c r="B134" t="s">
        <v>7</v>
      </c>
      <c r="C134" s="123">
        <v>1903</v>
      </c>
      <c r="D134" s="2">
        <v>144</v>
      </c>
      <c r="E134" t="s">
        <v>48</v>
      </c>
      <c r="F134">
        <v>2021</v>
      </c>
      <c r="G134" t="s">
        <v>19</v>
      </c>
      <c r="H134" s="21">
        <v>23.22</v>
      </c>
    </row>
    <row r="135" spans="1:8">
      <c r="A135">
        <v>1329</v>
      </c>
      <c r="B135" t="s">
        <v>7</v>
      </c>
      <c r="C135" s="123">
        <v>1903</v>
      </c>
      <c r="D135" s="2">
        <v>144</v>
      </c>
      <c r="E135" t="s">
        <v>48</v>
      </c>
      <c r="F135">
        <v>2021</v>
      </c>
      <c r="G135" t="s">
        <v>19</v>
      </c>
      <c r="H135" s="21">
        <v>91.44</v>
      </c>
    </row>
    <row r="136" spans="1:8">
      <c r="A136">
        <v>1333</v>
      </c>
      <c r="B136" t="s">
        <v>7</v>
      </c>
      <c r="C136" s="123">
        <v>1903</v>
      </c>
      <c r="D136" s="2">
        <v>144</v>
      </c>
      <c r="E136" t="s">
        <v>48</v>
      </c>
      <c r="F136">
        <v>2021</v>
      </c>
      <c r="G136" t="s">
        <v>19</v>
      </c>
      <c r="H136" s="21">
        <v>1506.56</v>
      </c>
    </row>
    <row r="137" spans="1:8">
      <c r="A137">
        <v>1362</v>
      </c>
      <c r="B137" t="s">
        <v>7</v>
      </c>
      <c r="C137" s="123">
        <v>1903</v>
      </c>
      <c r="D137" s="2">
        <v>144</v>
      </c>
      <c r="E137" t="s">
        <v>48</v>
      </c>
      <c r="F137">
        <v>2021</v>
      </c>
      <c r="G137" t="s">
        <v>22</v>
      </c>
      <c r="H137" s="21">
        <v>50.63</v>
      </c>
    </row>
    <row r="138" spans="1:8">
      <c r="A138">
        <v>1363</v>
      </c>
      <c r="B138" t="s">
        <v>7</v>
      </c>
      <c r="C138" s="123">
        <v>1903</v>
      </c>
      <c r="D138" s="2">
        <v>144</v>
      </c>
      <c r="E138" t="s">
        <v>48</v>
      </c>
      <c r="F138">
        <v>2021</v>
      </c>
      <c r="G138" t="s">
        <v>22</v>
      </c>
      <c r="H138" s="21">
        <v>4.6500000000000004</v>
      </c>
    </row>
    <row r="139" spans="1:8">
      <c r="A139">
        <v>1376</v>
      </c>
      <c r="B139" t="s">
        <v>7</v>
      </c>
      <c r="C139" s="123">
        <v>1903</v>
      </c>
      <c r="D139" s="2">
        <v>144</v>
      </c>
      <c r="E139" t="s">
        <v>48</v>
      </c>
      <c r="F139">
        <v>2021</v>
      </c>
      <c r="G139" t="s">
        <v>19</v>
      </c>
      <c r="H139" s="21">
        <v>91.6</v>
      </c>
    </row>
    <row r="140" spans="1:8">
      <c r="A140">
        <v>1378</v>
      </c>
      <c r="B140" t="s">
        <v>7</v>
      </c>
      <c r="C140" s="123">
        <v>1903</v>
      </c>
      <c r="D140" s="2">
        <v>144</v>
      </c>
      <c r="E140" t="s">
        <v>48</v>
      </c>
      <c r="F140">
        <v>2021</v>
      </c>
      <c r="G140" t="s">
        <v>22</v>
      </c>
      <c r="H140" s="21">
        <v>74.400000000000006</v>
      </c>
    </row>
    <row r="141" spans="1:8">
      <c r="A141">
        <v>1392</v>
      </c>
      <c r="B141" t="s">
        <v>7</v>
      </c>
      <c r="C141" s="123">
        <v>1903</v>
      </c>
      <c r="D141" s="2">
        <v>144</v>
      </c>
      <c r="E141" t="s">
        <v>48</v>
      </c>
      <c r="F141">
        <v>2021</v>
      </c>
      <c r="G141" t="s">
        <v>22</v>
      </c>
      <c r="H141" s="21">
        <v>32.549999999999997</v>
      </c>
    </row>
    <row r="142" spans="1:8">
      <c r="A142">
        <v>1412</v>
      </c>
      <c r="B142" t="s">
        <v>7</v>
      </c>
      <c r="C142" s="123">
        <v>1903</v>
      </c>
      <c r="D142" s="2">
        <v>144</v>
      </c>
      <c r="E142" t="s">
        <v>48</v>
      </c>
      <c r="F142">
        <v>2021</v>
      </c>
      <c r="G142" t="s">
        <v>19</v>
      </c>
      <c r="H142" s="21">
        <v>3362.95</v>
      </c>
    </row>
    <row r="143" spans="1:8">
      <c r="A143">
        <v>1420</v>
      </c>
      <c r="B143" t="s">
        <v>7</v>
      </c>
      <c r="C143" s="123">
        <v>1903</v>
      </c>
      <c r="D143" s="2">
        <v>144</v>
      </c>
      <c r="E143" t="s">
        <v>48</v>
      </c>
      <c r="F143">
        <v>2021</v>
      </c>
      <c r="G143" t="s">
        <v>19</v>
      </c>
      <c r="H143" s="21">
        <v>91.6</v>
      </c>
    </row>
    <row r="144" spans="1:8">
      <c r="A144">
        <v>1430</v>
      </c>
      <c r="B144" t="s">
        <v>7</v>
      </c>
      <c r="C144" s="123">
        <v>1903</v>
      </c>
      <c r="D144" s="2">
        <v>144</v>
      </c>
      <c r="E144" t="s">
        <v>48</v>
      </c>
      <c r="F144">
        <v>2021</v>
      </c>
      <c r="G144" t="s">
        <v>19</v>
      </c>
      <c r="H144" s="21">
        <v>403</v>
      </c>
    </row>
    <row r="145" spans="1:8">
      <c r="A145">
        <v>1439</v>
      </c>
      <c r="B145" t="s">
        <v>7</v>
      </c>
      <c r="C145" s="123">
        <v>1903</v>
      </c>
      <c r="D145" s="2">
        <v>144</v>
      </c>
      <c r="E145" t="s">
        <v>48</v>
      </c>
      <c r="F145">
        <v>2021</v>
      </c>
      <c r="G145" t="s">
        <v>19</v>
      </c>
      <c r="H145" s="21">
        <v>113.28</v>
      </c>
    </row>
    <row r="146" spans="1:8">
      <c r="A146">
        <v>1447</v>
      </c>
      <c r="B146" t="s">
        <v>7</v>
      </c>
      <c r="C146" s="123">
        <v>1903</v>
      </c>
      <c r="D146" s="2">
        <v>144</v>
      </c>
      <c r="E146" t="s">
        <v>48</v>
      </c>
      <c r="F146">
        <v>2021</v>
      </c>
      <c r="G146" t="s">
        <v>19</v>
      </c>
      <c r="H146" s="21">
        <v>796.4</v>
      </c>
    </row>
    <row r="147" spans="1:8">
      <c r="A147">
        <v>1458</v>
      </c>
      <c r="B147" t="s">
        <v>8</v>
      </c>
      <c r="C147" s="123">
        <v>1903</v>
      </c>
      <c r="D147" s="2">
        <v>133</v>
      </c>
      <c r="E147" t="s">
        <v>48</v>
      </c>
      <c r="F147">
        <v>2021</v>
      </c>
      <c r="G147" t="s">
        <v>19</v>
      </c>
      <c r="H147" s="21">
        <v>1637.26</v>
      </c>
    </row>
    <row r="148" spans="1:8">
      <c r="A148">
        <v>1462</v>
      </c>
      <c r="B148" t="s">
        <v>8</v>
      </c>
      <c r="C148" s="123">
        <v>1903</v>
      </c>
      <c r="D148" s="2">
        <v>133</v>
      </c>
      <c r="E148" t="s">
        <v>48</v>
      </c>
      <c r="F148">
        <v>2021</v>
      </c>
      <c r="G148" t="s">
        <v>19</v>
      </c>
      <c r="H148" s="21">
        <v>1660.27</v>
      </c>
    </row>
    <row r="149" spans="1:8">
      <c r="A149">
        <v>1473</v>
      </c>
      <c r="B149" t="s">
        <v>8</v>
      </c>
      <c r="C149" s="123">
        <v>1903</v>
      </c>
      <c r="D149" s="2">
        <v>133</v>
      </c>
      <c r="E149" t="s">
        <v>48</v>
      </c>
      <c r="F149">
        <v>2021</v>
      </c>
      <c r="G149" t="s">
        <v>19</v>
      </c>
      <c r="H149" s="21">
        <v>300.60000000000002</v>
      </c>
    </row>
    <row r="150" spans="1:8">
      <c r="A150">
        <v>1486</v>
      </c>
      <c r="B150" t="s">
        <v>8</v>
      </c>
      <c r="C150" s="123">
        <v>1903</v>
      </c>
      <c r="D150" s="2">
        <v>133</v>
      </c>
      <c r="E150" t="s">
        <v>48</v>
      </c>
      <c r="F150">
        <v>2021</v>
      </c>
      <c r="G150" t="s">
        <v>19</v>
      </c>
      <c r="H150" s="21">
        <v>108.44</v>
      </c>
    </row>
    <row r="151" spans="1:8">
      <c r="A151">
        <v>1492</v>
      </c>
      <c r="B151" t="s">
        <v>8</v>
      </c>
      <c r="C151" s="123">
        <v>1903</v>
      </c>
      <c r="D151" s="2">
        <v>133</v>
      </c>
      <c r="E151" t="s">
        <v>48</v>
      </c>
      <c r="F151">
        <v>2021</v>
      </c>
      <c r="G151" t="s">
        <v>19</v>
      </c>
      <c r="H151" s="21">
        <v>243.4</v>
      </c>
    </row>
    <row r="152" spans="1:8">
      <c r="A152">
        <v>1500</v>
      </c>
      <c r="B152" t="s">
        <v>8</v>
      </c>
      <c r="C152" s="123">
        <v>1903</v>
      </c>
      <c r="D152" s="2">
        <v>133</v>
      </c>
      <c r="E152" t="s">
        <v>48</v>
      </c>
      <c r="F152">
        <v>2021</v>
      </c>
      <c r="G152" t="s">
        <v>19</v>
      </c>
      <c r="H152" s="21">
        <v>278.45</v>
      </c>
    </row>
    <row r="153" spans="1:8">
      <c r="A153">
        <v>1515</v>
      </c>
      <c r="B153" t="s">
        <v>8</v>
      </c>
      <c r="C153" s="123">
        <v>1903</v>
      </c>
      <c r="D153" s="2">
        <v>133</v>
      </c>
      <c r="E153" t="s">
        <v>48</v>
      </c>
      <c r="F153">
        <v>2021</v>
      </c>
      <c r="G153" t="s">
        <v>19</v>
      </c>
      <c r="H153" s="21">
        <v>364.94</v>
      </c>
    </row>
    <row r="154" spans="1:8">
      <c r="A154">
        <v>1520</v>
      </c>
      <c r="B154" t="s">
        <v>8</v>
      </c>
      <c r="C154" s="123">
        <v>1903</v>
      </c>
      <c r="D154" s="2">
        <v>133</v>
      </c>
      <c r="E154" t="s">
        <v>48</v>
      </c>
      <c r="F154">
        <v>2021</v>
      </c>
      <c r="G154" t="s">
        <v>19</v>
      </c>
      <c r="H154" s="21">
        <v>-2.74</v>
      </c>
    </row>
    <row r="155" spans="1:8">
      <c r="A155">
        <v>1538</v>
      </c>
      <c r="B155" t="s">
        <v>8</v>
      </c>
      <c r="C155" s="123">
        <v>1903</v>
      </c>
      <c r="D155" s="2">
        <v>133</v>
      </c>
      <c r="E155" t="s">
        <v>48</v>
      </c>
      <c r="F155">
        <v>2021</v>
      </c>
      <c r="G155" t="s">
        <v>19</v>
      </c>
      <c r="H155" s="21">
        <v>221.23</v>
      </c>
    </row>
    <row r="156" spans="1:8">
      <c r="A156">
        <v>1541</v>
      </c>
      <c r="B156" t="s">
        <v>8</v>
      </c>
      <c r="C156" s="123">
        <v>1903</v>
      </c>
      <c r="D156" s="2">
        <v>133</v>
      </c>
      <c r="E156" t="s">
        <v>48</v>
      </c>
      <c r="F156">
        <v>2021</v>
      </c>
      <c r="G156" t="s">
        <v>19</v>
      </c>
      <c r="H156" s="21">
        <v>1540.75</v>
      </c>
    </row>
    <row r="157" spans="1:8">
      <c r="A157">
        <v>1548</v>
      </c>
      <c r="B157" t="s">
        <v>8</v>
      </c>
      <c r="C157" s="123">
        <v>1903</v>
      </c>
      <c r="D157" s="2">
        <v>133</v>
      </c>
      <c r="E157" t="s">
        <v>48</v>
      </c>
      <c r="F157">
        <v>2021</v>
      </c>
      <c r="G157" t="s">
        <v>19</v>
      </c>
      <c r="H157" s="21">
        <v>1225.8599999999999</v>
      </c>
    </row>
    <row r="158" spans="1:8">
      <c r="A158">
        <v>1549</v>
      </c>
      <c r="B158" t="s">
        <v>8</v>
      </c>
      <c r="C158" s="123">
        <v>1903</v>
      </c>
      <c r="D158" s="2">
        <v>133</v>
      </c>
      <c r="E158" t="s">
        <v>48</v>
      </c>
      <c r="F158">
        <v>2021</v>
      </c>
      <c r="G158" t="s">
        <v>19</v>
      </c>
      <c r="H158" s="21">
        <v>1564.46</v>
      </c>
    </row>
    <row r="159" spans="1:8">
      <c r="A159">
        <v>1566</v>
      </c>
      <c r="B159" t="s">
        <v>8</v>
      </c>
      <c r="C159" s="123">
        <v>1903</v>
      </c>
      <c r="D159" s="2">
        <v>133</v>
      </c>
      <c r="E159" t="s">
        <v>48</v>
      </c>
      <c r="F159">
        <v>2021</v>
      </c>
      <c r="G159" t="s">
        <v>19</v>
      </c>
      <c r="H159" s="21">
        <v>0.02</v>
      </c>
    </row>
    <row r="160" spans="1:8">
      <c r="A160">
        <v>1580</v>
      </c>
      <c r="B160" t="s">
        <v>8</v>
      </c>
      <c r="C160" s="123">
        <v>1903</v>
      </c>
      <c r="D160" s="2">
        <v>133</v>
      </c>
      <c r="E160" t="s">
        <v>48</v>
      </c>
      <c r="F160">
        <v>2021</v>
      </c>
      <c r="G160" t="s">
        <v>19</v>
      </c>
      <c r="H160" s="21">
        <v>198.41</v>
      </c>
    </row>
    <row r="161" spans="1:8">
      <c r="A161">
        <v>1600</v>
      </c>
      <c r="B161" t="s">
        <v>8</v>
      </c>
      <c r="C161" s="123">
        <v>1903</v>
      </c>
      <c r="D161" s="2">
        <v>133</v>
      </c>
      <c r="E161" t="s">
        <v>48</v>
      </c>
      <c r="F161">
        <v>2021</v>
      </c>
      <c r="G161" t="s">
        <v>19</v>
      </c>
      <c r="H161" s="21">
        <v>1421.3</v>
      </c>
    </row>
    <row r="162" spans="1:8">
      <c r="A162">
        <v>1603</v>
      </c>
      <c r="B162" t="s">
        <v>8</v>
      </c>
      <c r="C162" s="123">
        <v>1903</v>
      </c>
      <c r="D162" s="2">
        <v>133</v>
      </c>
      <c r="E162" t="s">
        <v>48</v>
      </c>
      <c r="F162">
        <v>2021</v>
      </c>
      <c r="G162" t="s">
        <v>19</v>
      </c>
      <c r="H162" s="21">
        <v>407.71</v>
      </c>
    </row>
    <row r="163" spans="1:8">
      <c r="A163">
        <v>1604</v>
      </c>
      <c r="B163" t="s">
        <v>8</v>
      </c>
      <c r="C163" s="123">
        <v>1903</v>
      </c>
      <c r="D163" s="2">
        <v>133</v>
      </c>
      <c r="E163" t="s">
        <v>48</v>
      </c>
      <c r="F163">
        <v>2021</v>
      </c>
      <c r="G163" t="s">
        <v>19</v>
      </c>
      <c r="H163" s="21">
        <v>431.95</v>
      </c>
    </row>
    <row r="164" spans="1:8">
      <c r="A164">
        <v>1608</v>
      </c>
      <c r="B164" t="s">
        <v>8</v>
      </c>
      <c r="C164" s="123">
        <v>1903</v>
      </c>
      <c r="D164" s="2">
        <v>133</v>
      </c>
      <c r="E164" t="s">
        <v>48</v>
      </c>
      <c r="F164">
        <v>2021</v>
      </c>
      <c r="G164" t="s">
        <v>19</v>
      </c>
      <c r="H164" s="21">
        <v>191.51</v>
      </c>
    </row>
    <row r="165" spans="1:8">
      <c r="A165">
        <v>1612</v>
      </c>
      <c r="B165" t="s">
        <v>8</v>
      </c>
      <c r="C165" s="123">
        <v>1903</v>
      </c>
      <c r="D165" s="2">
        <v>133</v>
      </c>
      <c r="E165" t="s">
        <v>48</v>
      </c>
      <c r="F165">
        <v>2021</v>
      </c>
      <c r="G165" t="s">
        <v>19</v>
      </c>
      <c r="H165" s="21">
        <v>1835</v>
      </c>
    </row>
    <row r="166" spans="1:8">
      <c r="A166">
        <v>1613</v>
      </c>
      <c r="B166" t="s">
        <v>8</v>
      </c>
      <c r="C166" s="123">
        <v>1903</v>
      </c>
      <c r="D166" s="2">
        <v>133</v>
      </c>
      <c r="E166" t="s">
        <v>48</v>
      </c>
      <c r="F166">
        <v>2021</v>
      </c>
      <c r="G166" t="s">
        <v>19</v>
      </c>
      <c r="H166" s="21">
        <v>132.22</v>
      </c>
    </row>
    <row r="167" spans="1:8">
      <c r="A167">
        <v>1626</v>
      </c>
      <c r="B167" t="s">
        <v>8</v>
      </c>
      <c r="C167" s="123">
        <v>1903</v>
      </c>
      <c r="D167" s="2">
        <v>133</v>
      </c>
      <c r="E167" t="s">
        <v>48</v>
      </c>
      <c r="F167">
        <v>2021</v>
      </c>
      <c r="G167" t="s">
        <v>19</v>
      </c>
      <c r="H167" s="21">
        <v>261.95999999999998</v>
      </c>
    </row>
    <row r="168" spans="1:8">
      <c r="A168">
        <v>1628</v>
      </c>
      <c r="B168" t="s">
        <v>8</v>
      </c>
      <c r="C168" s="123">
        <v>1903</v>
      </c>
      <c r="D168" s="2">
        <v>133</v>
      </c>
      <c r="E168" t="s">
        <v>48</v>
      </c>
      <c r="F168">
        <v>2021</v>
      </c>
      <c r="G168" t="s">
        <v>19</v>
      </c>
      <c r="H168" s="21">
        <v>1589.67</v>
      </c>
    </row>
    <row r="169" spans="1:8">
      <c r="A169">
        <v>1638</v>
      </c>
      <c r="B169" t="s">
        <v>8</v>
      </c>
      <c r="C169" s="123">
        <v>1903</v>
      </c>
      <c r="D169" s="2">
        <v>133</v>
      </c>
      <c r="E169" t="s">
        <v>48</v>
      </c>
      <c r="F169">
        <v>2021</v>
      </c>
      <c r="G169" t="s">
        <v>19</v>
      </c>
      <c r="H169" s="21">
        <v>1612.27</v>
      </c>
    </row>
    <row r="170" spans="1:8">
      <c r="A170">
        <v>1645</v>
      </c>
      <c r="B170" t="s">
        <v>8</v>
      </c>
      <c r="C170" s="123">
        <v>1903</v>
      </c>
      <c r="D170" s="2">
        <v>133</v>
      </c>
      <c r="E170" t="s">
        <v>48</v>
      </c>
      <c r="F170">
        <v>2021</v>
      </c>
      <c r="G170" t="s">
        <v>19</v>
      </c>
      <c r="H170" s="21">
        <v>553.08000000000004</v>
      </c>
    </row>
    <row r="171" spans="1:8">
      <c r="A171">
        <v>1667</v>
      </c>
      <c r="B171" t="s">
        <v>8</v>
      </c>
      <c r="C171" s="123">
        <v>1903</v>
      </c>
      <c r="D171" s="2">
        <v>133</v>
      </c>
      <c r="E171" t="s">
        <v>48</v>
      </c>
      <c r="F171">
        <v>2021</v>
      </c>
      <c r="G171" t="s">
        <v>19</v>
      </c>
      <c r="H171" s="21">
        <v>1289.7</v>
      </c>
    </row>
    <row r="172" spans="1:8">
      <c r="A172">
        <v>1669</v>
      </c>
      <c r="B172" t="s">
        <v>8</v>
      </c>
      <c r="C172" s="123">
        <v>1903</v>
      </c>
      <c r="D172" s="2">
        <v>133</v>
      </c>
      <c r="E172" t="s">
        <v>48</v>
      </c>
      <c r="F172">
        <v>2021</v>
      </c>
      <c r="G172" t="s">
        <v>19</v>
      </c>
      <c r="H172" s="21">
        <v>-191.51</v>
      </c>
    </row>
    <row r="173" spans="1:8">
      <c r="A173">
        <v>1686</v>
      </c>
      <c r="B173" t="s">
        <v>8</v>
      </c>
      <c r="C173" s="123">
        <v>1903</v>
      </c>
      <c r="D173" s="2">
        <v>133</v>
      </c>
      <c r="E173" t="s">
        <v>48</v>
      </c>
      <c r="F173">
        <v>2021</v>
      </c>
      <c r="G173" t="s">
        <v>19</v>
      </c>
      <c r="H173" s="21">
        <v>1503.65</v>
      </c>
    </row>
    <row r="174" spans="1:8">
      <c r="A174">
        <v>1697</v>
      </c>
      <c r="B174" t="s">
        <v>8</v>
      </c>
      <c r="C174" s="123">
        <v>1903</v>
      </c>
      <c r="D174" s="2">
        <v>133</v>
      </c>
      <c r="E174" t="s">
        <v>48</v>
      </c>
      <c r="F174">
        <v>2021</v>
      </c>
      <c r="G174" t="s">
        <v>19</v>
      </c>
      <c r="H174" s="21">
        <v>1558.03</v>
      </c>
    </row>
    <row r="175" spans="1:8">
      <c r="A175">
        <v>1698</v>
      </c>
      <c r="B175" t="s">
        <v>8</v>
      </c>
      <c r="C175" s="123">
        <v>1903</v>
      </c>
      <c r="D175" s="2">
        <v>133</v>
      </c>
      <c r="E175" t="s">
        <v>48</v>
      </c>
      <c r="F175">
        <v>2021</v>
      </c>
      <c r="G175" t="s">
        <v>22</v>
      </c>
      <c r="H175" s="21">
        <v>36.46</v>
      </c>
    </row>
    <row r="176" spans="1:8">
      <c r="A176">
        <v>1704</v>
      </c>
      <c r="B176" t="s">
        <v>8</v>
      </c>
      <c r="C176" s="123">
        <v>1903</v>
      </c>
      <c r="D176" s="2">
        <v>133</v>
      </c>
      <c r="E176" t="s">
        <v>48</v>
      </c>
      <c r="F176">
        <v>2021</v>
      </c>
      <c r="G176" t="s">
        <v>19</v>
      </c>
      <c r="H176" s="21">
        <v>267.39999999999998</v>
      </c>
    </row>
    <row r="177" spans="1:8">
      <c r="A177">
        <v>1708</v>
      </c>
      <c r="B177" t="s">
        <v>8</v>
      </c>
      <c r="C177" s="123">
        <v>1903</v>
      </c>
      <c r="D177" s="2">
        <v>133</v>
      </c>
      <c r="E177" t="s">
        <v>48</v>
      </c>
      <c r="F177">
        <v>2021</v>
      </c>
      <c r="G177" t="s">
        <v>19</v>
      </c>
      <c r="H177" s="21">
        <v>1587.6</v>
      </c>
    </row>
    <row r="178" spans="1:8">
      <c r="A178">
        <v>1712</v>
      </c>
      <c r="B178" t="s">
        <v>8</v>
      </c>
      <c r="C178" s="123">
        <v>1903</v>
      </c>
      <c r="D178" s="2">
        <v>133</v>
      </c>
      <c r="E178" t="s">
        <v>48</v>
      </c>
      <c r="F178">
        <v>2021</v>
      </c>
      <c r="G178" t="s">
        <v>19</v>
      </c>
      <c r="H178" s="21">
        <v>629.69000000000005</v>
      </c>
    </row>
    <row r="179" spans="1:8">
      <c r="A179">
        <v>1766</v>
      </c>
      <c r="B179" t="s">
        <v>8</v>
      </c>
      <c r="C179" s="123">
        <v>1903</v>
      </c>
      <c r="D179" s="2">
        <v>144</v>
      </c>
      <c r="E179" t="s">
        <v>48</v>
      </c>
      <c r="F179">
        <v>2021</v>
      </c>
      <c r="G179" t="s">
        <v>19</v>
      </c>
      <c r="H179" s="21">
        <v>947</v>
      </c>
    </row>
    <row r="180" spans="1:8">
      <c r="A180">
        <v>1767</v>
      </c>
      <c r="B180" t="s">
        <v>8</v>
      </c>
      <c r="C180" s="123">
        <v>1903</v>
      </c>
      <c r="D180" s="2">
        <v>144</v>
      </c>
      <c r="E180" t="s">
        <v>48</v>
      </c>
      <c r="F180">
        <v>2021</v>
      </c>
      <c r="G180" t="s">
        <v>19</v>
      </c>
      <c r="H180" s="21">
        <v>11267.25</v>
      </c>
    </row>
    <row r="181" spans="1:8">
      <c r="A181">
        <v>1771</v>
      </c>
      <c r="B181" t="s">
        <v>8</v>
      </c>
      <c r="C181" s="123">
        <v>1903</v>
      </c>
      <c r="D181" s="2">
        <v>144</v>
      </c>
      <c r="E181" t="s">
        <v>48</v>
      </c>
      <c r="F181">
        <v>2021</v>
      </c>
      <c r="G181" t="s">
        <v>19</v>
      </c>
      <c r="H181" s="21">
        <v>0.02</v>
      </c>
    </row>
    <row r="182" spans="1:8">
      <c r="A182">
        <v>1804</v>
      </c>
      <c r="B182" t="s">
        <v>8</v>
      </c>
      <c r="C182" s="123">
        <v>1903</v>
      </c>
      <c r="D182" s="2">
        <v>144</v>
      </c>
      <c r="E182" t="s">
        <v>48</v>
      </c>
      <c r="F182">
        <v>2021</v>
      </c>
      <c r="G182" t="s">
        <v>19</v>
      </c>
      <c r="H182" s="21">
        <v>554.65</v>
      </c>
    </row>
    <row r="183" spans="1:8">
      <c r="A183">
        <v>1806</v>
      </c>
      <c r="B183" t="s">
        <v>8</v>
      </c>
      <c r="C183" s="123">
        <v>1903</v>
      </c>
      <c r="D183" s="2">
        <v>144</v>
      </c>
      <c r="E183" t="s">
        <v>48</v>
      </c>
      <c r="F183">
        <v>2021</v>
      </c>
      <c r="G183" t="s">
        <v>19</v>
      </c>
      <c r="H183" s="21">
        <v>746.56</v>
      </c>
    </row>
    <row r="184" spans="1:8">
      <c r="A184">
        <v>1830</v>
      </c>
      <c r="B184" t="s">
        <v>8</v>
      </c>
      <c r="C184" s="123">
        <v>1903</v>
      </c>
      <c r="D184" s="2">
        <v>144</v>
      </c>
      <c r="E184" t="s">
        <v>48</v>
      </c>
      <c r="F184">
        <v>2021</v>
      </c>
      <c r="G184" t="s">
        <v>19</v>
      </c>
      <c r="H184" s="21">
        <v>296.31</v>
      </c>
    </row>
    <row r="185" spans="1:8">
      <c r="A185">
        <v>1835</v>
      </c>
      <c r="B185" t="s">
        <v>8</v>
      </c>
      <c r="C185" s="123">
        <v>1903</v>
      </c>
      <c r="D185" s="2">
        <v>144</v>
      </c>
      <c r="E185" t="s">
        <v>48</v>
      </c>
      <c r="F185">
        <v>2021</v>
      </c>
      <c r="G185" t="s">
        <v>19</v>
      </c>
      <c r="H185" s="21">
        <v>534.27</v>
      </c>
    </row>
    <row r="186" spans="1:8">
      <c r="A186">
        <v>1843</v>
      </c>
      <c r="B186" t="s">
        <v>8</v>
      </c>
      <c r="C186" s="123">
        <v>1903</v>
      </c>
      <c r="D186" s="2">
        <v>144</v>
      </c>
      <c r="E186" t="s">
        <v>48</v>
      </c>
      <c r="F186">
        <v>2021</v>
      </c>
      <c r="G186" t="s">
        <v>19</v>
      </c>
      <c r="H186" s="21">
        <v>4484.1499999999996</v>
      </c>
    </row>
    <row r="187" spans="1:8">
      <c r="A187">
        <v>1870</v>
      </c>
      <c r="B187" t="s">
        <v>8</v>
      </c>
      <c r="C187" s="123">
        <v>1903</v>
      </c>
      <c r="D187" s="2">
        <v>144</v>
      </c>
      <c r="E187" t="s">
        <v>48</v>
      </c>
      <c r="F187">
        <v>2021</v>
      </c>
      <c r="G187" t="s">
        <v>19</v>
      </c>
      <c r="H187" s="21">
        <v>294.14999999999998</v>
      </c>
    </row>
    <row r="188" spans="1:8">
      <c r="A188">
        <v>1877</v>
      </c>
      <c r="B188" t="s">
        <v>8</v>
      </c>
      <c r="C188" s="123">
        <v>1903</v>
      </c>
      <c r="D188" s="2">
        <v>144</v>
      </c>
      <c r="E188" t="s">
        <v>48</v>
      </c>
      <c r="F188">
        <v>2021</v>
      </c>
      <c r="G188" t="s">
        <v>19</v>
      </c>
      <c r="H188" s="21">
        <v>-186.68</v>
      </c>
    </row>
    <row r="189" spans="1:8">
      <c r="A189">
        <v>1880</v>
      </c>
      <c r="B189" t="s">
        <v>8</v>
      </c>
      <c r="C189" s="123">
        <v>1903</v>
      </c>
      <c r="D189" s="2">
        <v>144</v>
      </c>
      <c r="E189" t="s">
        <v>48</v>
      </c>
      <c r="F189">
        <v>2021</v>
      </c>
      <c r="G189" t="s">
        <v>19</v>
      </c>
      <c r="H189" s="21">
        <v>1468.33</v>
      </c>
    </row>
    <row r="190" spans="1:8">
      <c r="A190">
        <v>1887</v>
      </c>
      <c r="B190" t="s">
        <v>8</v>
      </c>
      <c r="C190" s="123">
        <v>1903</v>
      </c>
      <c r="D190" s="2">
        <v>144</v>
      </c>
      <c r="E190" t="s">
        <v>48</v>
      </c>
      <c r="F190">
        <v>2021</v>
      </c>
      <c r="G190" t="s">
        <v>19</v>
      </c>
      <c r="H190" s="21">
        <v>306.64999999999998</v>
      </c>
    </row>
    <row r="191" spans="1:8">
      <c r="A191">
        <v>1888</v>
      </c>
      <c r="B191" t="s">
        <v>8</v>
      </c>
      <c r="C191" s="123">
        <v>1903</v>
      </c>
      <c r="D191" s="2">
        <v>144</v>
      </c>
      <c r="E191" t="s">
        <v>48</v>
      </c>
      <c r="F191">
        <v>2021</v>
      </c>
      <c r="G191" t="s">
        <v>19</v>
      </c>
      <c r="H191" s="21">
        <v>4868.91</v>
      </c>
    </row>
    <row r="192" spans="1:8">
      <c r="A192">
        <v>1892</v>
      </c>
      <c r="B192" t="s">
        <v>8</v>
      </c>
      <c r="C192" s="123">
        <v>1903</v>
      </c>
      <c r="D192" s="2">
        <v>144</v>
      </c>
      <c r="E192" t="s">
        <v>48</v>
      </c>
      <c r="F192">
        <v>2021</v>
      </c>
      <c r="G192" t="s">
        <v>19</v>
      </c>
      <c r="H192" s="21">
        <v>306.64</v>
      </c>
    </row>
    <row r="193" spans="1:8">
      <c r="A193">
        <v>1894</v>
      </c>
      <c r="B193" t="s">
        <v>8</v>
      </c>
      <c r="C193" s="123">
        <v>1903</v>
      </c>
      <c r="D193" s="2">
        <v>144</v>
      </c>
      <c r="E193" t="s">
        <v>48</v>
      </c>
      <c r="F193">
        <v>2021</v>
      </c>
      <c r="G193" t="s">
        <v>19</v>
      </c>
      <c r="H193" s="21">
        <v>296.31</v>
      </c>
    </row>
    <row r="194" spans="1:8">
      <c r="A194">
        <v>1897</v>
      </c>
      <c r="B194" t="s">
        <v>8</v>
      </c>
      <c r="C194" s="123">
        <v>1903</v>
      </c>
      <c r="D194" s="2">
        <v>144</v>
      </c>
      <c r="E194" t="s">
        <v>48</v>
      </c>
      <c r="F194">
        <v>2021</v>
      </c>
      <c r="G194" t="s">
        <v>19</v>
      </c>
      <c r="H194" s="21">
        <v>3782.21</v>
      </c>
    </row>
    <row r="195" spans="1:8">
      <c r="A195">
        <v>1906</v>
      </c>
      <c r="B195" t="s">
        <v>8</v>
      </c>
      <c r="C195" s="123">
        <v>1903</v>
      </c>
      <c r="D195" s="2">
        <v>144</v>
      </c>
      <c r="E195" t="s">
        <v>48</v>
      </c>
      <c r="F195">
        <v>2021</v>
      </c>
      <c r="G195" t="s">
        <v>19</v>
      </c>
      <c r="H195" s="21">
        <v>18.37</v>
      </c>
    </row>
    <row r="196" spans="1:8">
      <c r="A196">
        <v>1911</v>
      </c>
      <c r="B196" t="s">
        <v>8</v>
      </c>
      <c r="C196" s="123">
        <v>1903</v>
      </c>
      <c r="D196" s="2">
        <v>144</v>
      </c>
      <c r="E196" t="s">
        <v>48</v>
      </c>
      <c r="F196">
        <v>2021</v>
      </c>
      <c r="G196" t="s">
        <v>19</v>
      </c>
      <c r="H196" s="21">
        <v>1209.3699999999999</v>
      </c>
    </row>
    <row r="197" spans="1:8">
      <c r="A197">
        <v>1922</v>
      </c>
      <c r="B197" t="s">
        <v>8</v>
      </c>
      <c r="C197" s="123">
        <v>1903</v>
      </c>
      <c r="D197" s="2">
        <v>144</v>
      </c>
      <c r="E197" t="s">
        <v>48</v>
      </c>
      <c r="F197">
        <v>2021</v>
      </c>
      <c r="G197" t="s">
        <v>19</v>
      </c>
      <c r="H197" s="21">
        <v>6140.79</v>
      </c>
    </row>
    <row r="198" spans="1:8">
      <c r="A198">
        <v>1925</v>
      </c>
      <c r="B198" t="s">
        <v>8</v>
      </c>
      <c r="C198" s="123">
        <v>1903</v>
      </c>
      <c r="D198" s="2">
        <v>144</v>
      </c>
      <c r="E198" t="s">
        <v>48</v>
      </c>
      <c r="F198">
        <v>2021</v>
      </c>
      <c r="G198" t="s">
        <v>19</v>
      </c>
      <c r="H198" s="21">
        <v>300.70999999999998</v>
      </c>
    </row>
    <row r="199" spans="1:8">
      <c r="A199">
        <v>1959</v>
      </c>
      <c r="B199" t="s">
        <v>8</v>
      </c>
      <c r="C199" s="123">
        <v>1903</v>
      </c>
      <c r="D199" s="2">
        <v>144</v>
      </c>
      <c r="E199" t="s">
        <v>48</v>
      </c>
      <c r="F199">
        <v>2021</v>
      </c>
      <c r="G199" t="s">
        <v>19</v>
      </c>
      <c r="H199" s="21">
        <v>10190.56</v>
      </c>
    </row>
    <row r="200" spans="1:8">
      <c r="A200">
        <v>1976</v>
      </c>
      <c r="B200" t="s">
        <v>8</v>
      </c>
      <c r="C200" s="123">
        <v>1903</v>
      </c>
      <c r="D200" s="2">
        <v>144</v>
      </c>
      <c r="E200" t="s">
        <v>48</v>
      </c>
      <c r="F200">
        <v>2021</v>
      </c>
      <c r="G200" t="s">
        <v>19</v>
      </c>
      <c r="H200" s="21">
        <v>553.38</v>
      </c>
    </row>
    <row r="201" spans="1:8">
      <c r="A201">
        <v>1996</v>
      </c>
      <c r="B201" t="s">
        <v>8</v>
      </c>
      <c r="C201" s="123">
        <v>1903</v>
      </c>
      <c r="D201" s="2">
        <v>144</v>
      </c>
      <c r="E201" t="s">
        <v>48</v>
      </c>
      <c r="F201">
        <v>2021</v>
      </c>
      <c r="G201" t="s">
        <v>19</v>
      </c>
      <c r="H201" s="21">
        <v>5514.52</v>
      </c>
    </row>
    <row r="202" spans="1:8">
      <c r="A202">
        <v>1997</v>
      </c>
      <c r="B202" t="s">
        <v>8</v>
      </c>
      <c r="C202" s="123">
        <v>1903</v>
      </c>
      <c r="D202" s="2">
        <v>144</v>
      </c>
      <c r="E202" t="s">
        <v>48</v>
      </c>
      <c r="F202">
        <v>2021</v>
      </c>
      <c r="G202" t="s">
        <v>19</v>
      </c>
      <c r="H202" s="21">
        <v>1079.18</v>
      </c>
    </row>
    <row r="203" spans="1:8">
      <c r="A203">
        <v>2000</v>
      </c>
      <c r="B203" t="s">
        <v>8</v>
      </c>
      <c r="C203" s="123">
        <v>1903</v>
      </c>
      <c r="D203" s="2">
        <v>144</v>
      </c>
      <c r="E203" t="s">
        <v>48</v>
      </c>
      <c r="F203">
        <v>2021</v>
      </c>
      <c r="G203" t="s">
        <v>19</v>
      </c>
      <c r="H203" s="21">
        <v>4360.67</v>
      </c>
    </row>
    <row r="204" spans="1:8">
      <c r="A204">
        <v>2006</v>
      </c>
      <c r="B204" t="s">
        <v>8</v>
      </c>
      <c r="C204" s="123">
        <v>1903</v>
      </c>
      <c r="D204" s="2">
        <v>144</v>
      </c>
      <c r="E204" t="s">
        <v>48</v>
      </c>
      <c r="F204">
        <v>2021</v>
      </c>
      <c r="G204" t="s">
        <v>19</v>
      </c>
      <c r="H204" s="21">
        <v>882.61</v>
      </c>
    </row>
    <row r="205" spans="1:8">
      <c r="A205">
        <v>2010</v>
      </c>
      <c r="B205" t="s">
        <v>8</v>
      </c>
      <c r="C205" s="123">
        <v>1903</v>
      </c>
      <c r="D205" s="2">
        <v>144</v>
      </c>
      <c r="E205" t="s">
        <v>48</v>
      </c>
      <c r="F205">
        <v>2021</v>
      </c>
      <c r="G205" t="s">
        <v>19</v>
      </c>
      <c r="H205" s="21">
        <v>306.64999999999998</v>
      </c>
    </row>
    <row r="206" spans="1:8">
      <c r="A206">
        <v>2021</v>
      </c>
      <c r="B206" t="s">
        <v>8</v>
      </c>
      <c r="C206" s="123">
        <v>1903</v>
      </c>
      <c r="D206" s="2">
        <v>144</v>
      </c>
      <c r="E206" t="s">
        <v>48</v>
      </c>
      <c r="F206">
        <v>2021</v>
      </c>
      <c r="G206" t="s">
        <v>19</v>
      </c>
      <c r="H206" s="21">
        <v>554.64</v>
      </c>
    </row>
    <row r="207" spans="1:8">
      <c r="A207">
        <v>2022</v>
      </c>
      <c r="B207" t="s">
        <v>8</v>
      </c>
      <c r="C207" s="123">
        <v>1903</v>
      </c>
      <c r="D207" s="2">
        <v>144</v>
      </c>
      <c r="E207" t="s">
        <v>48</v>
      </c>
      <c r="F207">
        <v>2021</v>
      </c>
      <c r="G207" t="s">
        <v>19</v>
      </c>
      <c r="H207" s="21">
        <v>4521.32</v>
      </c>
    </row>
    <row r="208" spans="1:8">
      <c r="A208">
        <v>2045</v>
      </c>
      <c r="B208" t="s">
        <v>8</v>
      </c>
      <c r="C208" s="123">
        <v>1903</v>
      </c>
      <c r="D208" s="2">
        <v>144</v>
      </c>
      <c r="E208" t="s">
        <v>48</v>
      </c>
      <c r="F208">
        <v>2021</v>
      </c>
      <c r="G208" t="s">
        <v>19</v>
      </c>
      <c r="H208" s="21">
        <v>5974.49</v>
      </c>
    </row>
    <row r="209" spans="1:8">
      <c r="A209">
        <v>2046</v>
      </c>
      <c r="B209" t="s">
        <v>8</v>
      </c>
      <c r="C209" s="123">
        <v>1903</v>
      </c>
      <c r="D209" s="2">
        <v>144</v>
      </c>
      <c r="E209" t="s">
        <v>48</v>
      </c>
      <c r="F209">
        <v>2021</v>
      </c>
      <c r="G209" t="s">
        <v>19</v>
      </c>
      <c r="H209" s="21">
        <v>3482.89</v>
      </c>
    </row>
    <row r="210" spans="1:8">
      <c r="A210">
        <v>2054</v>
      </c>
      <c r="B210" t="s">
        <v>8</v>
      </c>
      <c r="C210" s="123">
        <v>1903</v>
      </c>
      <c r="D210" s="2">
        <v>144</v>
      </c>
      <c r="E210" t="s">
        <v>48</v>
      </c>
      <c r="F210">
        <v>2021</v>
      </c>
      <c r="G210" t="s">
        <v>19</v>
      </c>
      <c r="H210" s="21">
        <v>9.83</v>
      </c>
    </row>
    <row r="211" spans="1:8">
      <c r="A211">
        <v>2066</v>
      </c>
      <c r="B211" t="s">
        <v>8</v>
      </c>
      <c r="C211" s="123">
        <v>1903</v>
      </c>
      <c r="D211" s="2">
        <v>144</v>
      </c>
      <c r="E211" t="s">
        <v>48</v>
      </c>
      <c r="F211">
        <v>2021</v>
      </c>
      <c r="G211" t="s">
        <v>19</v>
      </c>
      <c r="H211" s="21">
        <v>306.66000000000003</v>
      </c>
    </row>
    <row r="212" spans="1:8">
      <c r="A212">
        <v>2084</v>
      </c>
      <c r="B212" t="s">
        <v>8</v>
      </c>
      <c r="C212" s="123">
        <v>1903</v>
      </c>
      <c r="D212" s="2">
        <v>144</v>
      </c>
      <c r="E212" t="s">
        <v>48</v>
      </c>
      <c r="F212">
        <v>2021</v>
      </c>
      <c r="G212" t="s">
        <v>19</v>
      </c>
      <c r="H212" s="21">
        <v>4976.5</v>
      </c>
    </row>
    <row r="213" spans="1:8">
      <c r="A213">
        <v>2095</v>
      </c>
      <c r="B213" t="s">
        <v>8</v>
      </c>
      <c r="C213" s="123">
        <v>1903</v>
      </c>
      <c r="D213" s="2">
        <v>144</v>
      </c>
      <c r="E213" t="s">
        <v>48</v>
      </c>
      <c r="F213">
        <v>2021</v>
      </c>
      <c r="G213" t="s">
        <v>19</v>
      </c>
      <c r="H213" s="21">
        <v>927.72</v>
      </c>
    </row>
    <row r="214" spans="1:8">
      <c r="A214">
        <v>2097</v>
      </c>
      <c r="B214" t="s">
        <v>8</v>
      </c>
      <c r="C214" s="123">
        <v>1903</v>
      </c>
      <c r="D214" s="2">
        <v>144</v>
      </c>
      <c r="E214" t="s">
        <v>48</v>
      </c>
      <c r="F214">
        <v>2021</v>
      </c>
      <c r="G214" t="s">
        <v>19</v>
      </c>
      <c r="H214" s="21">
        <v>4279.72</v>
      </c>
    </row>
    <row r="215" spans="1:8">
      <c r="A215">
        <v>2099</v>
      </c>
      <c r="B215" t="s">
        <v>8</v>
      </c>
      <c r="C215" s="123">
        <v>1903</v>
      </c>
      <c r="D215" s="2">
        <v>144</v>
      </c>
      <c r="E215" t="s">
        <v>48</v>
      </c>
      <c r="F215">
        <v>2021</v>
      </c>
      <c r="G215" t="s">
        <v>19</v>
      </c>
      <c r="H215" s="21">
        <v>306.64999999999998</v>
      </c>
    </row>
    <row r="216" spans="1:8">
      <c r="A216">
        <v>2131</v>
      </c>
      <c r="B216" t="s">
        <v>8</v>
      </c>
      <c r="C216" s="123">
        <v>1903</v>
      </c>
      <c r="D216" s="2">
        <v>144</v>
      </c>
      <c r="E216" t="s">
        <v>48</v>
      </c>
      <c r="F216">
        <v>2021</v>
      </c>
      <c r="G216" t="s">
        <v>19</v>
      </c>
      <c r="H216" s="21">
        <v>1008.7</v>
      </c>
    </row>
    <row r="217" spans="1:8">
      <c r="A217">
        <v>2178</v>
      </c>
      <c r="B217" t="s">
        <v>8</v>
      </c>
      <c r="C217" s="123">
        <v>1903</v>
      </c>
      <c r="D217" s="2">
        <v>144</v>
      </c>
      <c r="E217" t="s">
        <v>48</v>
      </c>
      <c r="F217">
        <v>2021</v>
      </c>
      <c r="G217" t="s">
        <v>19</v>
      </c>
      <c r="H217" s="21">
        <v>1.78</v>
      </c>
    </row>
    <row r="218" spans="1:8">
      <c r="A218">
        <v>2188</v>
      </c>
      <c r="B218" t="s">
        <v>8</v>
      </c>
      <c r="C218" s="123">
        <v>1903</v>
      </c>
      <c r="D218" s="2">
        <v>144</v>
      </c>
      <c r="E218" t="s">
        <v>48</v>
      </c>
      <c r="F218">
        <v>2021</v>
      </c>
      <c r="G218" t="s">
        <v>19</v>
      </c>
      <c r="H218" s="21">
        <v>-18.600000000000001</v>
      </c>
    </row>
    <row r="219" spans="1:8">
      <c r="A219">
        <v>2191</v>
      </c>
      <c r="B219" t="s">
        <v>8</v>
      </c>
      <c r="C219" s="123">
        <v>1903</v>
      </c>
      <c r="D219" s="2">
        <v>144</v>
      </c>
      <c r="E219" t="s">
        <v>48</v>
      </c>
      <c r="F219">
        <v>2021</v>
      </c>
      <c r="G219" t="s">
        <v>19</v>
      </c>
      <c r="H219" s="21">
        <v>662.68</v>
      </c>
    </row>
    <row r="220" spans="1:8">
      <c r="A220">
        <v>2192</v>
      </c>
      <c r="B220" t="s">
        <v>8</v>
      </c>
      <c r="C220" s="123">
        <v>1903</v>
      </c>
      <c r="D220" s="2">
        <v>144</v>
      </c>
      <c r="E220" t="s">
        <v>48</v>
      </c>
      <c r="F220">
        <v>2021</v>
      </c>
      <c r="G220" t="s">
        <v>19</v>
      </c>
      <c r="H220" s="21">
        <v>4575.04</v>
      </c>
    </row>
    <row r="221" spans="1:8">
      <c r="A221">
        <v>2212</v>
      </c>
      <c r="B221" t="s">
        <v>8</v>
      </c>
      <c r="C221" s="123">
        <v>1903</v>
      </c>
      <c r="D221" s="2">
        <v>144</v>
      </c>
      <c r="E221" t="s">
        <v>48</v>
      </c>
      <c r="F221">
        <v>2021</v>
      </c>
      <c r="G221" t="s">
        <v>19</v>
      </c>
      <c r="H221" s="21">
        <v>-25.13</v>
      </c>
    </row>
    <row r="222" spans="1:8">
      <c r="A222">
        <v>2246</v>
      </c>
      <c r="B222" t="s">
        <v>9</v>
      </c>
      <c r="C222" s="123">
        <v>1903</v>
      </c>
      <c r="D222" s="2">
        <v>133</v>
      </c>
      <c r="E222" t="s">
        <v>48</v>
      </c>
      <c r="F222">
        <v>2021</v>
      </c>
      <c r="G222" t="s">
        <v>19</v>
      </c>
      <c r="H222" s="21">
        <v>6990.38</v>
      </c>
    </row>
    <row r="223" spans="1:8">
      <c r="A223">
        <v>2254</v>
      </c>
      <c r="B223" t="s">
        <v>9</v>
      </c>
      <c r="C223" s="123">
        <v>1903</v>
      </c>
      <c r="D223" s="2">
        <v>133</v>
      </c>
      <c r="E223" t="s">
        <v>48</v>
      </c>
      <c r="F223">
        <v>2021</v>
      </c>
      <c r="G223" t="s">
        <v>19</v>
      </c>
      <c r="H223" s="21">
        <v>178.23</v>
      </c>
    </row>
    <row r="224" spans="1:8">
      <c r="A224">
        <v>2257</v>
      </c>
      <c r="B224" t="s">
        <v>9</v>
      </c>
      <c r="C224" s="123">
        <v>1903</v>
      </c>
      <c r="D224" s="2">
        <v>133</v>
      </c>
      <c r="E224" t="s">
        <v>48</v>
      </c>
      <c r="F224">
        <v>2021</v>
      </c>
      <c r="G224" t="s">
        <v>19</v>
      </c>
      <c r="H224" s="21">
        <v>121.37</v>
      </c>
    </row>
    <row r="225" spans="1:8">
      <c r="A225">
        <v>2258</v>
      </c>
      <c r="B225" t="s">
        <v>9</v>
      </c>
      <c r="C225" s="123">
        <v>1903</v>
      </c>
      <c r="D225" s="2">
        <v>133</v>
      </c>
      <c r="E225" t="s">
        <v>48</v>
      </c>
      <c r="F225">
        <v>2021</v>
      </c>
      <c r="G225" t="s">
        <v>19</v>
      </c>
      <c r="H225" s="21">
        <v>2004.84</v>
      </c>
    </row>
    <row r="226" spans="1:8">
      <c r="A226">
        <v>2261</v>
      </c>
      <c r="B226" t="s">
        <v>9</v>
      </c>
      <c r="C226" s="123">
        <v>1903</v>
      </c>
      <c r="D226" s="2">
        <v>133</v>
      </c>
      <c r="E226" t="s">
        <v>48</v>
      </c>
      <c r="F226">
        <v>2021</v>
      </c>
      <c r="G226" t="s">
        <v>19</v>
      </c>
      <c r="H226" s="21">
        <v>120.34</v>
      </c>
    </row>
    <row r="227" spans="1:8">
      <c r="A227">
        <v>2268</v>
      </c>
      <c r="B227" t="s">
        <v>9</v>
      </c>
      <c r="C227" s="123">
        <v>1903</v>
      </c>
      <c r="D227" s="2">
        <v>133</v>
      </c>
      <c r="E227" t="s">
        <v>48</v>
      </c>
      <c r="F227">
        <v>2021</v>
      </c>
      <c r="G227" t="s">
        <v>19</v>
      </c>
      <c r="H227" s="21">
        <v>2498.89</v>
      </c>
    </row>
    <row r="228" spans="1:8">
      <c r="A228">
        <v>2281</v>
      </c>
      <c r="B228" t="s">
        <v>9</v>
      </c>
      <c r="C228" s="123">
        <v>1903</v>
      </c>
      <c r="D228" s="2">
        <v>133</v>
      </c>
      <c r="E228" t="s">
        <v>48</v>
      </c>
      <c r="F228">
        <v>2021</v>
      </c>
      <c r="G228" t="s">
        <v>19</v>
      </c>
      <c r="H228" s="21">
        <v>156.37</v>
      </c>
    </row>
    <row r="229" spans="1:8">
      <c r="A229">
        <v>2282</v>
      </c>
      <c r="B229" t="s">
        <v>9</v>
      </c>
      <c r="C229" s="123">
        <v>1903</v>
      </c>
      <c r="D229" s="2">
        <v>133</v>
      </c>
      <c r="E229" t="s">
        <v>48</v>
      </c>
      <c r="F229">
        <v>2021</v>
      </c>
      <c r="G229" t="s">
        <v>19</v>
      </c>
      <c r="H229" s="21">
        <v>-129.33000000000001</v>
      </c>
    </row>
    <row r="230" spans="1:8">
      <c r="A230">
        <v>2295</v>
      </c>
      <c r="B230" t="s">
        <v>9</v>
      </c>
      <c r="C230" s="123">
        <v>1903</v>
      </c>
      <c r="D230" s="2">
        <v>133</v>
      </c>
      <c r="E230" t="s">
        <v>48</v>
      </c>
      <c r="F230">
        <v>2021</v>
      </c>
      <c r="G230" t="s">
        <v>19</v>
      </c>
      <c r="H230" s="21">
        <v>120.43</v>
      </c>
    </row>
    <row r="231" spans="1:8">
      <c r="A231">
        <v>2304</v>
      </c>
      <c r="B231" t="s">
        <v>9</v>
      </c>
      <c r="C231" s="123">
        <v>1903</v>
      </c>
      <c r="D231" s="2">
        <v>133</v>
      </c>
      <c r="E231" t="s">
        <v>48</v>
      </c>
      <c r="F231">
        <v>2021</v>
      </c>
      <c r="G231" t="s">
        <v>19</v>
      </c>
      <c r="H231" s="21">
        <v>696.91</v>
      </c>
    </row>
    <row r="232" spans="1:8">
      <c r="A232">
        <v>2312</v>
      </c>
      <c r="B232" t="s">
        <v>9</v>
      </c>
      <c r="C232" s="123">
        <v>1903</v>
      </c>
      <c r="D232" s="2">
        <v>133</v>
      </c>
      <c r="E232" t="s">
        <v>48</v>
      </c>
      <c r="F232">
        <v>2021</v>
      </c>
      <c r="G232" t="s">
        <v>19</v>
      </c>
      <c r="H232" s="21">
        <v>465.34</v>
      </c>
    </row>
    <row r="233" spans="1:8">
      <c r="A233">
        <v>2321</v>
      </c>
      <c r="B233" t="s">
        <v>9</v>
      </c>
      <c r="C233" s="123">
        <v>1903</v>
      </c>
      <c r="D233" s="2">
        <v>133</v>
      </c>
      <c r="E233" t="s">
        <v>48</v>
      </c>
      <c r="F233">
        <v>2021</v>
      </c>
      <c r="G233" t="s">
        <v>19</v>
      </c>
      <c r="H233" s="21">
        <v>520.79999999999995</v>
      </c>
    </row>
    <row r="234" spans="1:8">
      <c r="A234">
        <v>2327</v>
      </c>
      <c r="B234" t="s">
        <v>9</v>
      </c>
      <c r="C234" s="123">
        <v>1903</v>
      </c>
      <c r="D234" s="2">
        <v>133</v>
      </c>
      <c r="E234" t="s">
        <v>48</v>
      </c>
      <c r="F234">
        <v>2021</v>
      </c>
      <c r="G234" t="s">
        <v>19</v>
      </c>
      <c r="H234" s="21">
        <v>2176.0500000000002</v>
      </c>
    </row>
    <row r="235" spans="1:8">
      <c r="A235">
        <v>2329</v>
      </c>
      <c r="B235" t="s">
        <v>9</v>
      </c>
      <c r="C235" s="123">
        <v>1903</v>
      </c>
      <c r="D235" s="2">
        <v>133</v>
      </c>
      <c r="E235" t="s">
        <v>48</v>
      </c>
      <c r="F235">
        <v>2021</v>
      </c>
      <c r="G235" t="s">
        <v>19</v>
      </c>
      <c r="H235" s="21">
        <v>2142.19</v>
      </c>
    </row>
    <row r="236" spans="1:8">
      <c r="A236">
        <v>2345</v>
      </c>
      <c r="B236" t="s">
        <v>9</v>
      </c>
      <c r="C236" s="123">
        <v>1903</v>
      </c>
      <c r="D236" s="2">
        <v>133</v>
      </c>
      <c r="E236" t="s">
        <v>48</v>
      </c>
      <c r="F236">
        <v>2021</v>
      </c>
      <c r="G236" t="s">
        <v>19</v>
      </c>
      <c r="H236" s="21">
        <v>2516.8200000000002</v>
      </c>
    </row>
    <row r="237" spans="1:8">
      <c r="A237">
        <v>2372</v>
      </c>
      <c r="B237" t="s">
        <v>9</v>
      </c>
      <c r="C237" s="123">
        <v>1903</v>
      </c>
      <c r="D237" s="2">
        <v>133</v>
      </c>
      <c r="E237" t="s">
        <v>48</v>
      </c>
      <c r="F237">
        <v>2021</v>
      </c>
      <c r="G237" t="s">
        <v>19</v>
      </c>
      <c r="H237" s="21">
        <v>110.1</v>
      </c>
    </row>
    <row r="238" spans="1:8">
      <c r="A238">
        <v>2375</v>
      </c>
      <c r="B238" t="s">
        <v>9</v>
      </c>
      <c r="C238" s="123">
        <v>1903</v>
      </c>
      <c r="D238" s="2">
        <v>133</v>
      </c>
      <c r="E238" t="s">
        <v>48</v>
      </c>
      <c r="F238">
        <v>2021</v>
      </c>
      <c r="G238" t="s">
        <v>19</v>
      </c>
      <c r="H238" s="21">
        <v>9.98</v>
      </c>
    </row>
    <row r="239" spans="1:8">
      <c r="A239">
        <v>2379</v>
      </c>
      <c r="B239" t="s">
        <v>9</v>
      </c>
      <c r="C239" s="123">
        <v>1903</v>
      </c>
      <c r="D239" s="2">
        <v>133</v>
      </c>
      <c r="E239" t="s">
        <v>48</v>
      </c>
      <c r="F239">
        <v>2021</v>
      </c>
      <c r="G239" t="s">
        <v>19</v>
      </c>
      <c r="H239" s="21">
        <v>1336.54</v>
      </c>
    </row>
    <row r="240" spans="1:8">
      <c r="A240">
        <v>2387</v>
      </c>
      <c r="B240" t="s">
        <v>9</v>
      </c>
      <c r="C240" s="123">
        <v>1903</v>
      </c>
      <c r="D240" s="2">
        <v>133</v>
      </c>
      <c r="E240" t="s">
        <v>48</v>
      </c>
      <c r="F240">
        <v>2021</v>
      </c>
      <c r="G240" t="s">
        <v>19</v>
      </c>
      <c r="H240" s="21">
        <v>521.48</v>
      </c>
    </row>
    <row r="241" spans="1:8">
      <c r="A241">
        <v>2389</v>
      </c>
      <c r="B241" t="s">
        <v>9</v>
      </c>
      <c r="C241" s="123">
        <v>1903</v>
      </c>
      <c r="D241" s="2">
        <v>133</v>
      </c>
      <c r="E241" t="s">
        <v>48</v>
      </c>
      <c r="F241">
        <v>2021</v>
      </c>
      <c r="G241" t="s">
        <v>19</v>
      </c>
      <c r="H241" s="21">
        <v>2144.9899999999998</v>
      </c>
    </row>
    <row r="242" spans="1:8">
      <c r="A242">
        <v>2391</v>
      </c>
      <c r="B242" t="s">
        <v>9</v>
      </c>
      <c r="C242" s="123">
        <v>1903</v>
      </c>
      <c r="D242" s="2">
        <v>133</v>
      </c>
      <c r="E242" t="s">
        <v>48</v>
      </c>
      <c r="F242">
        <v>2021</v>
      </c>
      <c r="G242" t="s">
        <v>19</v>
      </c>
      <c r="H242" s="21">
        <v>199.47</v>
      </c>
    </row>
    <row r="243" spans="1:8">
      <c r="A243">
        <v>2398</v>
      </c>
      <c r="B243" t="s">
        <v>9</v>
      </c>
      <c r="C243" s="123">
        <v>1903</v>
      </c>
      <c r="D243" s="2">
        <v>133</v>
      </c>
      <c r="E243" t="s">
        <v>48</v>
      </c>
      <c r="F243">
        <v>2021</v>
      </c>
      <c r="G243" t="s">
        <v>19</v>
      </c>
      <c r="H243" s="21">
        <v>947.24</v>
      </c>
    </row>
    <row r="244" spans="1:8">
      <c r="A244">
        <v>2422</v>
      </c>
      <c r="B244" t="s">
        <v>9</v>
      </c>
      <c r="C244" s="123">
        <v>1903</v>
      </c>
      <c r="D244" s="2">
        <v>133</v>
      </c>
      <c r="E244" t="s">
        <v>48</v>
      </c>
      <c r="F244">
        <v>2021</v>
      </c>
      <c r="G244" t="s">
        <v>19</v>
      </c>
      <c r="H244" s="21">
        <v>2392.54</v>
      </c>
    </row>
    <row r="245" spans="1:8">
      <c r="A245">
        <v>2429</v>
      </c>
      <c r="B245" t="s">
        <v>9</v>
      </c>
      <c r="C245" s="123">
        <v>1903</v>
      </c>
      <c r="D245" s="2">
        <v>133</v>
      </c>
      <c r="E245" t="s">
        <v>48</v>
      </c>
      <c r="F245">
        <v>2021</v>
      </c>
      <c r="G245" t="s">
        <v>19</v>
      </c>
      <c r="H245" s="21">
        <v>465.34</v>
      </c>
    </row>
    <row r="246" spans="1:8">
      <c r="A246">
        <v>2431</v>
      </c>
      <c r="B246" t="s">
        <v>9</v>
      </c>
      <c r="C246" s="123">
        <v>1903</v>
      </c>
      <c r="D246" s="2">
        <v>133</v>
      </c>
      <c r="E246" t="s">
        <v>48</v>
      </c>
      <c r="F246">
        <v>2021</v>
      </c>
      <c r="G246" t="s">
        <v>19</v>
      </c>
      <c r="H246" s="21">
        <v>268.36</v>
      </c>
    </row>
    <row r="247" spans="1:8">
      <c r="A247">
        <v>2439</v>
      </c>
      <c r="B247" t="s">
        <v>9</v>
      </c>
      <c r="C247" s="123">
        <v>1903</v>
      </c>
      <c r="D247" s="2">
        <v>133</v>
      </c>
      <c r="E247" t="s">
        <v>48</v>
      </c>
      <c r="F247">
        <v>2021</v>
      </c>
      <c r="G247" t="s">
        <v>19</v>
      </c>
      <c r="H247" s="21">
        <v>952</v>
      </c>
    </row>
    <row r="248" spans="1:8">
      <c r="A248">
        <v>2446</v>
      </c>
      <c r="B248" t="s">
        <v>9</v>
      </c>
      <c r="C248" s="123">
        <v>1903</v>
      </c>
      <c r="D248" s="2">
        <v>133</v>
      </c>
      <c r="E248" t="s">
        <v>48</v>
      </c>
      <c r="F248">
        <v>2021</v>
      </c>
      <c r="G248" t="s">
        <v>19</v>
      </c>
      <c r="H248" s="21">
        <v>421.41</v>
      </c>
    </row>
    <row r="249" spans="1:8">
      <c r="A249">
        <v>2447</v>
      </c>
      <c r="B249" t="s">
        <v>9</v>
      </c>
      <c r="C249" s="123">
        <v>1903</v>
      </c>
      <c r="D249" s="2">
        <v>133</v>
      </c>
      <c r="E249" t="s">
        <v>48</v>
      </c>
      <c r="F249">
        <v>2021</v>
      </c>
      <c r="G249" t="s">
        <v>19</v>
      </c>
      <c r="H249" s="21">
        <v>3885.19</v>
      </c>
    </row>
    <row r="250" spans="1:8">
      <c r="A250">
        <v>2450</v>
      </c>
      <c r="B250" t="s">
        <v>9</v>
      </c>
      <c r="C250" s="123">
        <v>1903</v>
      </c>
      <c r="D250" s="2">
        <v>133</v>
      </c>
      <c r="E250" t="s">
        <v>48</v>
      </c>
      <c r="F250">
        <v>2021</v>
      </c>
      <c r="G250" t="s">
        <v>19</v>
      </c>
      <c r="H250" s="21">
        <v>120.44</v>
      </c>
    </row>
    <row r="251" spans="1:8">
      <c r="A251">
        <v>2451</v>
      </c>
      <c r="B251" t="s">
        <v>9</v>
      </c>
      <c r="C251" s="123">
        <v>1903</v>
      </c>
      <c r="D251" s="2">
        <v>133</v>
      </c>
      <c r="E251" t="s">
        <v>48</v>
      </c>
      <c r="F251">
        <v>2021</v>
      </c>
      <c r="G251" t="s">
        <v>19</v>
      </c>
      <c r="H251" s="21">
        <v>246.51</v>
      </c>
    </row>
    <row r="252" spans="1:8">
      <c r="A252">
        <v>2452</v>
      </c>
      <c r="B252" t="s">
        <v>9</v>
      </c>
      <c r="C252" s="123">
        <v>1903</v>
      </c>
      <c r="D252" s="2">
        <v>133</v>
      </c>
      <c r="E252" t="s">
        <v>48</v>
      </c>
      <c r="F252">
        <v>2021</v>
      </c>
      <c r="G252" t="s">
        <v>19</v>
      </c>
      <c r="H252" s="21">
        <v>1903.14</v>
      </c>
    </row>
    <row r="253" spans="1:8">
      <c r="A253">
        <v>2458</v>
      </c>
      <c r="B253" t="s">
        <v>9</v>
      </c>
      <c r="C253" s="123">
        <v>1903</v>
      </c>
      <c r="D253" s="2">
        <v>133</v>
      </c>
      <c r="E253" t="s">
        <v>48</v>
      </c>
      <c r="F253">
        <v>2021</v>
      </c>
      <c r="G253" t="s">
        <v>19</v>
      </c>
      <c r="H253" s="21">
        <v>2372.85</v>
      </c>
    </row>
    <row r="254" spans="1:8">
      <c r="A254">
        <v>2482</v>
      </c>
      <c r="B254" t="s">
        <v>9</v>
      </c>
      <c r="C254" s="123">
        <v>1903</v>
      </c>
      <c r="D254" s="2">
        <v>133</v>
      </c>
      <c r="E254" t="s">
        <v>48</v>
      </c>
      <c r="F254">
        <v>2021</v>
      </c>
      <c r="G254" t="s">
        <v>19</v>
      </c>
      <c r="H254" s="21">
        <v>424.02</v>
      </c>
    </row>
    <row r="255" spans="1:8">
      <c r="A255">
        <v>2511</v>
      </c>
      <c r="B255" t="s">
        <v>9</v>
      </c>
      <c r="C255" s="123">
        <v>1903</v>
      </c>
      <c r="D255" s="2">
        <v>133</v>
      </c>
      <c r="E255" t="s">
        <v>48</v>
      </c>
      <c r="F255">
        <v>2021</v>
      </c>
      <c r="G255" t="s">
        <v>19</v>
      </c>
      <c r="H255" s="21">
        <v>12.83</v>
      </c>
    </row>
    <row r="256" spans="1:8">
      <c r="A256">
        <v>2525</v>
      </c>
      <c r="B256" t="s">
        <v>9</v>
      </c>
      <c r="C256" s="123">
        <v>1903</v>
      </c>
      <c r="D256" s="2">
        <v>133</v>
      </c>
      <c r="E256" t="s">
        <v>48</v>
      </c>
      <c r="F256">
        <v>2021</v>
      </c>
      <c r="G256" t="s">
        <v>19</v>
      </c>
      <c r="H256" s="21">
        <v>2048.15</v>
      </c>
    </row>
    <row r="257" spans="1:8">
      <c r="A257">
        <v>2539</v>
      </c>
      <c r="B257" t="s">
        <v>9</v>
      </c>
      <c r="C257" s="123">
        <v>1903</v>
      </c>
      <c r="D257" s="2">
        <v>133</v>
      </c>
      <c r="E257" t="s">
        <v>48</v>
      </c>
      <c r="F257">
        <v>2021</v>
      </c>
      <c r="G257" t="s">
        <v>19</v>
      </c>
      <c r="H257" s="21">
        <v>-479.56</v>
      </c>
    </row>
    <row r="258" spans="1:8">
      <c r="A258">
        <v>2543</v>
      </c>
      <c r="B258" t="s">
        <v>9</v>
      </c>
      <c r="C258" s="123">
        <v>1903</v>
      </c>
      <c r="D258" s="2">
        <v>133</v>
      </c>
      <c r="E258" t="s">
        <v>48</v>
      </c>
      <c r="F258">
        <v>2021</v>
      </c>
      <c r="G258" t="s">
        <v>19</v>
      </c>
      <c r="H258" s="21">
        <v>1642.26</v>
      </c>
    </row>
    <row r="259" spans="1:8">
      <c r="A259">
        <v>2547</v>
      </c>
      <c r="B259" t="s">
        <v>9</v>
      </c>
      <c r="C259" s="123">
        <v>1903</v>
      </c>
      <c r="D259" s="2">
        <v>133</v>
      </c>
      <c r="E259" t="s">
        <v>48</v>
      </c>
      <c r="F259">
        <v>2021</v>
      </c>
      <c r="G259" t="s">
        <v>19</v>
      </c>
      <c r="H259" s="21">
        <v>-59.75</v>
      </c>
    </row>
    <row r="260" spans="1:8">
      <c r="A260">
        <v>2554</v>
      </c>
      <c r="B260" t="s">
        <v>9</v>
      </c>
      <c r="C260" s="123">
        <v>1903</v>
      </c>
      <c r="D260" s="2">
        <v>144</v>
      </c>
      <c r="E260" t="s">
        <v>48</v>
      </c>
      <c r="F260">
        <v>2021</v>
      </c>
      <c r="G260" t="s">
        <v>19</v>
      </c>
      <c r="H260" s="21">
        <v>20062.8</v>
      </c>
    </row>
    <row r="261" spans="1:8">
      <c r="A261">
        <v>2555</v>
      </c>
      <c r="B261" t="s">
        <v>9</v>
      </c>
      <c r="C261" s="123">
        <v>1903</v>
      </c>
      <c r="D261" s="2">
        <v>144</v>
      </c>
      <c r="E261" t="s">
        <v>48</v>
      </c>
      <c r="F261">
        <v>2021</v>
      </c>
      <c r="G261" t="s">
        <v>19</v>
      </c>
      <c r="H261" s="21">
        <v>839.39</v>
      </c>
    </row>
    <row r="262" spans="1:8">
      <c r="A262">
        <v>2607</v>
      </c>
      <c r="B262" t="s">
        <v>9</v>
      </c>
      <c r="C262" s="123">
        <v>1903</v>
      </c>
      <c r="D262" s="2">
        <v>144</v>
      </c>
      <c r="E262" t="s">
        <v>48</v>
      </c>
      <c r="F262">
        <v>2021</v>
      </c>
      <c r="G262" t="s">
        <v>19</v>
      </c>
      <c r="H262" s="21">
        <v>146.66999999999999</v>
      </c>
    </row>
    <row r="263" spans="1:8">
      <c r="A263">
        <v>2611</v>
      </c>
      <c r="B263" t="s">
        <v>9</v>
      </c>
      <c r="C263" s="123">
        <v>1903</v>
      </c>
      <c r="D263" s="2">
        <v>144</v>
      </c>
      <c r="E263" t="s">
        <v>48</v>
      </c>
      <c r="F263">
        <v>2021</v>
      </c>
      <c r="G263" t="s">
        <v>19</v>
      </c>
      <c r="H263" s="21">
        <v>251.5</v>
      </c>
    </row>
    <row r="264" spans="1:8">
      <c r="A264">
        <v>2638</v>
      </c>
      <c r="B264" t="s">
        <v>9</v>
      </c>
      <c r="C264" s="123">
        <v>1903</v>
      </c>
      <c r="D264" s="2">
        <v>144</v>
      </c>
      <c r="E264" t="s">
        <v>48</v>
      </c>
      <c r="F264">
        <v>2021</v>
      </c>
      <c r="G264" t="s">
        <v>19</v>
      </c>
      <c r="H264" s="21">
        <v>1717.47</v>
      </c>
    </row>
    <row r="265" spans="1:8">
      <c r="A265">
        <v>2643</v>
      </c>
      <c r="B265" t="s">
        <v>9</v>
      </c>
      <c r="C265" s="123">
        <v>1903</v>
      </c>
      <c r="D265" s="2">
        <v>144</v>
      </c>
      <c r="E265" t="s">
        <v>48</v>
      </c>
      <c r="F265">
        <v>2021</v>
      </c>
      <c r="G265" t="s">
        <v>19</v>
      </c>
      <c r="H265" s="21">
        <v>1202.6099999999999</v>
      </c>
    </row>
    <row r="266" spans="1:8">
      <c r="A266">
        <v>2648</v>
      </c>
      <c r="B266" t="s">
        <v>9</v>
      </c>
      <c r="C266" s="123">
        <v>1903</v>
      </c>
      <c r="D266" s="2">
        <v>144</v>
      </c>
      <c r="E266" t="s">
        <v>48</v>
      </c>
      <c r="F266">
        <v>2021</v>
      </c>
      <c r="G266" t="s">
        <v>19</v>
      </c>
      <c r="H266" s="21">
        <v>20623.009999999998</v>
      </c>
    </row>
    <row r="267" spans="1:8">
      <c r="A267">
        <v>2650</v>
      </c>
      <c r="B267" t="s">
        <v>9</v>
      </c>
      <c r="C267" s="123">
        <v>1903</v>
      </c>
      <c r="D267" s="2">
        <v>144</v>
      </c>
      <c r="E267" t="s">
        <v>48</v>
      </c>
      <c r="F267">
        <v>2021</v>
      </c>
      <c r="G267" t="s">
        <v>19</v>
      </c>
      <c r="H267" s="21">
        <v>20590.21</v>
      </c>
    </row>
    <row r="268" spans="1:8">
      <c r="A268">
        <v>2664</v>
      </c>
      <c r="B268" t="s">
        <v>9</v>
      </c>
      <c r="C268" s="123">
        <v>1903</v>
      </c>
      <c r="D268" s="2">
        <v>144</v>
      </c>
      <c r="E268" t="s">
        <v>48</v>
      </c>
      <c r="F268">
        <v>2021</v>
      </c>
      <c r="G268" t="s">
        <v>19</v>
      </c>
      <c r="H268" s="21">
        <v>704.78</v>
      </c>
    </row>
    <row r="269" spans="1:8">
      <c r="A269">
        <v>2695</v>
      </c>
      <c r="B269" t="s">
        <v>9</v>
      </c>
      <c r="C269" s="123">
        <v>1903</v>
      </c>
      <c r="D269" s="2">
        <v>144</v>
      </c>
      <c r="E269" t="s">
        <v>48</v>
      </c>
      <c r="F269">
        <v>2021</v>
      </c>
      <c r="G269" t="s">
        <v>19</v>
      </c>
      <c r="H269" s="21">
        <v>10579.04</v>
      </c>
    </row>
    <row r="270" spans="1:8">
      <c r="A270">
        <v>2703</v>
      </c>
      <c r="B270" t="s">
        <v>9</v>
      </c>
      <c r="C270" s="123">
        <v>1903</v>
      </c>
      <c r="D270" s="2">
        <v>144</v>
      </c>
      <c r="E270" t="s">
        <v>48</v>
      </c>
      <c r="F270">
        <v>2021</v>
      </c>
      <c r="G270" t="s">
        <v>19</v>
      </c>
      <c r="H270" s="21">
        <v>1246.94</v>
      </c>
    </row>
    <row r="271" spans="1:8">
      <c r="A271">
        <v>2707</v>
      </c>
      <c r="B271" t="s">
        <v>9</v>
      </c>
      <c r="C271" s="123">
        <v>1903</v>
      </c>
      <c r="D271" s="2">
        <v>144</v>
      </c>
      <c r="E271" t="s">
        <v>48</v>
      </c>
      <c r="F271">
        <v>2021</v>
      </c>
      <c r="G271" t="s">
        <v>19</v>
      </c>
      <c r="H271" s="21">
        <v>800.34</v>
      </c>
    </row>
    <row r="272" spans="1:8">
      <c r="A272">
        <v>2713</v>
      </c>
      <c r="B272" t="s">
        <v>9</v>
      </c>
      <c r="C272" s="123">
        <v>1903</v>
      </c>
      <c r="D272" s="2">
        <v>144</v>
      </c>
      <c r="E272" t="s">
        <v>48</v>
      </c>
      <c r="F272">
        <v>2021</v>
      </c>
      <c r="G272" t="s">
        <v>19</v>
      </c>
      <c r="H272" s="21">
        <v>19173.099999999999</v>
      </c>
    </row>
    <row r="273" spans="1:8">
      <c r="A273">
        <v>2718</v>
      </c>
      <c r="B273" t="s">
        <v>9</v>
      </c>
      <c r="C273" s="123">
        <v>1903</v>
      </c>
      <c r="D273" s="2">
        <v>144</v>
      </c>
      <c r="E273" t="s">
        <v>48</v>
      </c>
      <c r="F273">
        <v>2021</v>
      </c>
      <c r="G273" t="s">
        <v>19</v>
      </c>
      <c r="H273" s="21">
        <v>731.74</v>
      </c>
    </row>
    <row r="274" spans="1:8">
      <c r="A274">
        <v>2723</v>
      </c>
      <c r="B274" t="s">
        <v>9</v>
      </c>
      <c r="C274" s="123">
        <v>1903</v>
      </c>
      <c r="D274" s="2">
        <v>144</v>
      </c>
      <c r="E274" t="s">
        <v>48</v>
      </c>
      <c r="F274">
        <v>2021</v>
      </c>
      <c r="G274" t="s">
        <v>19</v>
      </c>
      <c r="H274" s="21">
        <v>705.49</v>
      </c>
    </row>
    <row r="275" spans="1:8">
      <c r="A275">
        <v>2731</v>
      </c>
      <c r="B275" t="s">
        <v>9</v>
      </c>
      <c r="C275" s="123">
        <v>1903</v>
      </c>
      <c r="D275" s="2">
        <v>144</v>
      </c>
      <c r="E275" t="s">
        <v>48</v>
      </c>
      <c r="F275">
        <v>2021</v>
      </c>
      <c r="G275" t="s">
        <v>19</v>
      </c>
      <c r="H275" s="21">
        <v>884.24</v>
      </c>
    </row>
    <row r="276" spans="1:8">
      <c r="A276">
        <v>2734</v>
      </c>
      <c r="B276" t="s">
        <v>9</v>
      </c>
      <c r="C276" s="123">
        <v>1903</v>
      </c>
      <c r="D276" s="2">
        <v>144</v>
      </c>
      <c r="E276" t="s">
        <v>48</v>
      </c>
      <c r="F276">
        <v>2021</v>
      </c>
      <c r="G276" t="s">
        <v>19</v>
      </c>
      <c r="H276" s="21">
        <v>20541.04</v>
      </c>
    </row>
    <row r="277" spans="1:8">
      <c r="A277">
        <v>2743</v>
      </c>
      <c r="B277" t="s">
        <v>9</v>
      </c>
      <c r="C277" s="123">
        <v>1903</v>
      </c>
      <c r="D277" s="2">
        <v>144</v>
      </c>
      <c r="E277" t="s">
        <v>48</v>
      </c>
      <c r="F277">
        <v>2021</v>
      </c>
      <c r="G277" t="s">
        <v>19</v>
      </c>
      <c r="H277" s="21">
        <v>758.7</v>
      </c>
    </row>
    <row r="278" spans="1:8">
      <c r="A278">
        <v>2747</v>
      </c>
      <c r="B278" t="s">
        <v>9</v>
      </c>
      <c r="C278" s="123">
        <v>1903</v>
      </c>
      <c r="D278" s="2">
        <v>144</v>
      </c>
      <c r="E278" t="s">
        <v>48</v>
      </c>
      <c r="F278">
        <v>2021</v>
      </c>
      <c r="G278" t="s">
        <v>19</v>
      </c>
      <c r="H278" s="21">
        <v>960.01</v>
      </c>
    </row>
    <row r="279" spans="1:8">
      <c r="A279">
        <v>2778</v>
      </c>
      <c r="B279" t="s">
        <v>9</v>
      </c>
      <c r="C279" s="123">
        <v>1903</v>
      </c>
      <c r="D279" s="2">
        <v>144</v>
      </c>
      <c r="E279" t="s">
        <v>48</v>
      </c>
      <c r="F279">
        <v>2021</v>
      </c>
      <c r="G279" t="s">
        <v>19</v>
      </c>
      <c r="H279" s="21">
        <v>2975.3</v>
      </c>
    </row>
    <row r="280" spans="1:8">
      <c r="A280">
        <v>2780</v>
      </c>
      <c r="B280" t="s">
        <v>9</v>
      </c>
      <c r="C280" s="123">
        <v>1903</v>
      </c>
      <c r="D280" s="2">
        <v>144</v>
      </c>
      <c r="E280" t="s">
        <v>48</v>
      </c>
      <c r="F280">
        <v>2021</v>
      </c>
      <c r="G280" t="s">
        <v>19</v>
      </c>
      <c r="H280" s="21">
        <v>730.13</v>
      </c>
    </row>
    <row r="281" spans="1:8">
      <c r="A281">
        <v>2793</v>
      </c>
      <c r="B281" t="s">
        <v>9</v>
      </c>
      <c r="C281" s="123">
        <v>1903</v>
      </c>
      <c r="D281" s="2">
        <v>144</v>
      </c>
      <c r="E281" t="s">
        <v>48</v>
      </c>
      <c r="F281">
        <v>2021</v>
      </c>
      <c r="G281" t="s">
        <v>19</v>
      </c>
      <c r="H281" s="21">
        <v>486.08</v>
      </c>
    </row>
    <row r="282" spans="1:8">
      <c r="A282">
        <v>2805</v>
      </c>
      <c r="B282" t="s">
        <v>9</v>
      </c>
      <c r="C282" s="123">
        <v>1903</v>
      </c>
      <c r="D282" s="2">
        <v>144</v>
      </c>
      <c r="E282" t="s">
        <v>48</v>
      </c>
      <c r="F282">
        <v>2021</v>
      </c>
      <c r="G282" t="s">
        <v>19</v>
      </c>
      <c r="H282" s="21">
        <v>1116.25</v>
      </c>
    </row>
    <row r="283" spans="1:8">
      <c r="A283">
        <v>2806</v>
      </c>
      <c r="B283" t="s">
        <v>9</v>
      </c>
      <c r="C283" s="123">
        <v>1903</v>
      </c>
      <c r="D283" s="2">
        <v>144</v>
      </c>
      <c r="E283" t="s">
        <v>48</v>
      </c>
      <c r="F283">
        <v>2021</v>
      </c>
      <c r="G283" t="s">
        <v>19</v>
      </c>
      <c r="H283" s="21">
        <v>20509.28</v>
      </c>
    </row>
    <row r="284" spans="1:8">
      <c r="A284">
        <v>2853</v>
      </c>
      <c r="B284" t="s">
        <v>9</v>
      </c>
      <c r="C284" s="123">
        <v>1903</v>
      </c>
      <c r="D284" s="2">
        <v>144</v>
      </c>
      <c r="E284" t="s">
        <v>48</v>
      </c>
      <c r="F284">
        <v>2021</v>
      </c>
      <c r="G284" t="s">
        <v>19</v>
      </c>
      <c r="H284" s="21">
        <v>1170.5899999999999</v>
      </c>
    </row>
    <row r="285" spans="1:8">
      <c r="A285">
        <v>2854</v>
      </c>
      <c r="B285" t="s">
        <v>9</v>
      </c>
      <c r="C285" s="123">
        <v>1903</v>
      </c>
      <c r="D285" s="2">
        <v>144</v>
      </c>
      <c r="E285" t="s">
        <v>48</v>
      </c>
      <c r="F285">
        <v>2021</v>
      </c>
      <c r="G285" t="s">
        <v>19</v>
      </c>
      <c r="H285" s="21">
        <v>628.82000000000005</v>
      </c>
    </row>
    <row r="286" spans="1:8">
      <c r="A286">
        <v>2888</v>
      </c>
      <c r="B286" t="s">
        <v>9</v>
      </c>
      <c r="C286" s="123">
        <v>1903</v>
      </c>
      <c r="D286" s="2">
        <v>144</v>
      </c>
      <c r="E286" t="s">
        <v>48</v>
      </c>
      <c r="F286">
        <v>2021</v>
      </c>
      <c r="G286" t="s">
        <v>19</v>
      </c>
      <c r="H286" s="21">
        <v>2479.0500000000002</v>
      </c>
    </row>
    <row r="287" spans="1:8">
      <c r="A287">
        <v>2892</v>
      </c>
      <c r="B287" t="s">
        <v>9</v>
      </c>
      <c r="C287" s="123">
        <v>1903</v>
      </c>
      <c r="D287" s="2">
        <v>144</v>
      </c>
      <c r="E287" t="s">
        <v>48</v>
      </c>
      <c r="F287">
        <v>2021</v>
      </c>
      <c r="G287" t="s">
        <v>19</v>
      </c>
      <c r="H287" s="21">
        <v>19179.34</v>
      </c>
    </row>
    <row r="288" spans="1:8">
      <c r="A288">
        <v>2936</v>
      </c>
      <c r="B288" t="s">
        <v>9</v>
      </c>
      <c r="C288" s="123">
        <v>1903</v>
      </c>
      <c r="D288" s="2">
        <v>144</v>
      </c>
      <c r="E288" t="s">
        <v>48</v>
      </c>
      <c r="F288">
        <v>2021</v>
      </c>
      <c r="G288" t="s">
        <v>19</v>
      </c>
      <c r="H288" s="21">
        <v>743.43</v>
      </c>
    </row>
    <row r="289" spans="1:8">
      <c r="A289">
        <v>2942</v>
      </c>
      <c r="B289" t="s">
        <v>9</v>
      </c>
      <c r="C289" s="123">
        <v>1903</v>
      </c>
      <c r="D289" s="2">
        <v>144</v>
      </c>
      <c r="E289" t="s">
        <v>48</v>
      </c>
      <c r="F289">
        <v>2021</v>
      </c>
      <c r="G289" t="s">
        <v>19</v>
      </c>
      <c r="H289" s="21">
        <v>750.4</v>
      </c>
    </row>
    <row r="290" spans="1:8">
      <c r="A290">
        <v>2944</v>
      </c>
      <c r="B290" t="s">
        <v>9</v>
      </c>
      <c r="C290" s="123">
        <v>1903</v>
      </c>
      <c r="D290" s="2">
        <v>144</v>
      </c>
      <c r="E290" t="s">
        <v>48</v>
      </c>
      <c r="F290">
        <v>2021</v>
      </c>
      <c r="G290" t="s">
        <v>19</v>
      </c>
      <c r="H290" s="21">
        <v>24171.43</v>
      </c>
    </row>
    <row r="291" spans="1:8">
      <c r="A291">
        <v>2945</v>
      </c>
      <c r="B291" t="s">
        <v>9</v>
      </c>
      <c r="C291" s="123">
        <v>1903</v>
      </c>
      <c r="D291" s="2">
        <v>144</v>
      </c>
      <c r="E291" t="s">
        <v>48</v>
      </c>
      <c r="F291">
        <v>2021</v>
      </c>
      <c r="G291" t="s">
        <v>19</v>
      </c>
      <c r="H291" s="21">
        <v>22701.64</v>
      </c>
    </row>
    <row r="292" spans="1:8">
      <c r="A292">
        <v>2952</v>
      </c>
      <c r="B292" t="s">
        <v>9</v>
      </c>
      <c r="C292" s="123">
        <v>1903</v>
      </c>
      <c r="D292" s="2">
        <v>144</v>
      </c>
      <c r="E292" t="s">
        <v>48</v>
      </c>
      <c r="F292">
        <v>2021</v>
      </c>
      <c r="G292" t="s">
        <v>19</v>
      </c>
      <c r="H292" s="21">
        <v>19079.23</v>
      </c>
    </row>
    <row r="293" spans="1:8">
      <c r="A293">
        <v>2953</v>
      </c>
      <c r="B293" t="s">
        <v>9</v>
      </c>
      <c r="C293" s="123">
        <v>1903</v>
      </c>
      <c r="D293" s="2">
        <v>144</v>
      </c>
      <c r="E293" t="s">
        <v>48</v>
      </c>
      <c r="F293">
        <v>2021</v>
      </c>
      <c r="G293" t="s">
        <v>19</v>
      </c>
      <c r="H293" s="21">
        <v>879.93</v>
      </c>
    </row>
    <row r="294" spans="1:8">
      <c r="A294">
        <v>2954</v>
      </c>
      <c r="B294" t="s">
        <v>9</v>
      </c>
      <c r="C294" s="123">
        <v>1903</v>
      </c>
      <c r="D294" s="2">
        <v>144</v>
      </c>
      <c r="E294" t="s">
        <v>48</v>
      </c>
      <c r="F294">
        <v>2021</v>
      </c>
      <c r="G294" t="s">
        <v>19</v>
      </c>
      <c r="H294" s="21">
        <v>960.53</v>
      </c>
    </row>
    <row r="295" spans="1:8">
      <c r="A295">
        <v>2980</v>
      </c>
      <c r="B295" t="s">
        <v>9</v>
      </c>
      <c r="C295" s="123">
        <v>1903</v>
      </c>
      <c r="D295" s="2">
        <v>144</v>
      </c>
      <c r="E295" t="s">
        <v>48</v>
      </c>
      <c r="F295">
        <v>2021</v>
      </c>
      <c r="G295" t="s">
        <v>19</v>
      </c>
      <c r="H295" s="21">
        <v>736.98</v>
      </c>
    </row>
    <row r="296" spans="1:8">
      <c r="A296">
        <v>2983</v>
      </c>
      <c r="B296" t="s">
        <v>9</v>
      </c>
      <c r="C296" s="123">
        <v>1903</v>
      </c>
      <c r="D296" s="2">
        <v>144</v>
      </c>
      <c r="E296" t="s">
        <v>48</v>
      </c>
      <c r="F296">
        <v>2021</v>
      </c>
      <c r="G296" t="s">
        <v>19</v>
      </c>
      <c r="H296" s="21">
        <v>970.1</v>
      </c>
    </row>
    <row r="297" spans="1:8">
      <c r="A297">
        <v>2989</v>
      </c>
      <c r="B297" t="s">
        <v>9</v>
      </c>
      <c r="C297" s="123">
        <v>1903</v>
      </c>
      <c r="D297" s="2">
        <v>144</v>
      </c>
      <c r="E297" t="s">
        <v>48</v>
      </c>
      <c r="F297">
        <v>2021</v>
      </c>
      <c r="G297" t="s">
        <v>19</v>
      </c>
      <c r="H297" s="21">
        <v>8676.85</v>
      </c>
    </row>
    <row r="298" spans="1:8">
      <c r="A298">
        <v>2994</v>
      </c>
      <c r="B298" t="s">
        <v>9</v>
      </c>
      <c r="C298" s="123">
        <v>1903</v>
      </c>
      <c r="D298" s="2">
        <v>144</v>
      </c>
      <c r="E298" t="s">
        <v>48</v>
      </c>
      <c r="F298">
        <v>2021</v>
      </c>
      <c r="G298" t="s">
        <v>19</v>
      </c>
      <c r="H298" s="21">
        <v>1880.94</v>
      </c>
    </row>
    <row r="299" spans="1:8">
      <c r="A299">
        <v>3000</v>
      </c>
      <c r="B299" t="s">
        <v>10</v>
      </c>
      <c r="C299" s="123">
        <v>1903</v>
      </c>
      <c r="D299" s="2">
        <v>133</v>
      </c>
      <c r="E299" t="s">
        <v>48</v>
      </c>
      <c r="F299">
        <v>2021</v>
      </c>
      <c r="G299" t="s">
        <v>19</v>
      </c>
      <c r="H299" s="21">
        <v>18.09</v>
      </c>
    </row>
    <row r="300" spans="1:8">
      <c r="A300">
        <v>3003</v>
      </c>
      <c r="B300" t="s">
        <v>10</v>
      </c>
      <c r="C300" s="123">
        <v>1903</v>
      </c>
      <c r="D300" s="2">
        <v>133</v>
      </c>
      <c r="E300" t="s">
        <v>48</v>
      </c>
      <c r="F300">
        <v>2021</v>
      </c>
      <c r="G300" t="s">
        <v>19</v>
      </c>
      <c r="H300" s="21">
        <v>294.5</v>
      </c>
    </row>
    <row r="301" spans="1:8">
      <c r="A301">
        <v>3007</v>
      </c>
      <c r="B301" t="s">
        <v>10</v>
      </c>
      <c r="C301" s="123">
        <v>1903</v>
      </c>
      <c r="D301" s="2">
        <v>133</v>
      </c>
      <c r="E301" t="s">
        <v>48</v>
      </c>
      <c r="F301">
        <v>2021</v>
      </c>
      <c r="G301" t="s">
        <v>19</v>
      </c>
      <c r="H301" s="21">
        <v>118.4</v>
      </c>
    </row>
    <row r="302" spans="1:8">
      <c r="A302">
        <v>3008</v>
      </c>
      <c r="B302" t="s">
        <v>10</v>
      </c>
      <c r="C302" s="123">
        <v>1903</v>
      </c>
      <c r="D302" s="2">
        <v>133</v>
      </c>
      <c r="E302" t="s">
        <v>48</v>
      </c>
      <c r="F302">
        <v>2021</v>
      </c>
      <c r="G302" t="s">
        <v>19</v>
      </c>
      <c r="H302" s="21">
        <v>944.82</v>
      </c>
    </row>
    <row r="303" spans="1:8">
      <c r="A303">
        <v>3009</v>
      </c>
      <c r="B303" t="s">
        <v>10</v>
      </c>
      <c r="C303" s="123">
        <v>1903</v>
      </c>
      <c r="D303" s="2">
        <v>133</v>
      </c>
      <c r="E303" t="s">
        <v>48</v>
      </c>
      <c r="F303">
        <v>2021</v>
      </c>
      <c r="G303" t="s">
        <v>19</v>
      </c>
      <c r="H303" s="21">
        <v>18.079999999999998</v>
      </c>
    </row>
    <row r="304" spans="1:8">
      <c r="A304">
        <v>3023</v>
      </c>
      <c r="B304" t="s">
        <v>10</v>
      </c>
      <c r="C304" s="123">
        <v>1903</v>
      </c>
      <c r="D304" s="2">
        <v>133</v>
      </c>
      <c r="E304" t="s">
        <v>48</v>
      </c>
      <c r="F304">
        <v>2021</v>
      </c>
      <c r="G304" t="s">
        <v>19</v>
      </c>
      <c r="H304" s="21">
        <v>18.079999999999998</v>
      </c>
    </row>
    <row r="305" spans="1:8">
      <c r="A305">
        <v>3031</v>
      </c>
      <c r="B305" t="s">
        <v>10</v>
      </c>
      <c r="C305" s="123">
        <v>1903</v>
      </c>
      <c r="D305" s="2">
        <v>133</v>
      </c>
      <c r="E305" t="s">
        <v>48</v>
      </c>
      <c r="F305">
        <v>2021</v>
      </c>
      <c r="G305" t="s">
        <v>19</v>
      </c>
      <c r="H305" s="21">
        <v>567.49</v>
      </c>
    </row>
    <row r="306" spans="1:8">
      <c r="A306">
        <v>3034</v>
      </c>
      <c r="B306" t="s">
        <v>10</v>
      </c>
      <c r="C306" s="123">
        <v>1903</v>
      </c>
      <c r="D306" s="2">
        <v>133</v>
      </c>
      <c r="E306" t="s">
        <v>48</v>
      </c>
      <c r="F306">
        <v>2021</v>
      </c>
      <c r="G306" t="s">
        <v>19</v>
      </c>
      <c r="H306" s="21">
        <v>469.75</v>
      </c>
    </row>
    <row r="307" spans="1:8">
      <c r="A307">
        <v>3040</v>
      </c>
      <c r="B307" t="s">
        <v>10</v>
      </c>
      <c r="C307" s="123">
        <v>1903</v>
      </c>
      <c r="D307" s="2">
        <v>133</v>
      </c>
      <c r="E307" t="s">
        <v>48</v>
      </c>
      <c r="F307">
        <v>2021</v>
      </c>
      <c r="G307" t="s">
        <v>19</v>
      </c>
      <c r="H307" s="21">
        <v>18.079999999999998</v>
      </c>
    </row>
    <row r="308" spans="1:8">
      <c r="A308">
        <v>3044</v>
      </c>
      <c r="B308" t="s">
        <v>10</v>
      </c>
      <c r="C308" s="123">
        <v>1903</v>
      </c>
      <c r="D308" s="2">
        <v>133</v>
      </c>
      <c r="E308" t="s">
        <v>48</v>
      </c>
      <c r="F308">
        <v>2021</v>
      </c>
      <c r="G308" t="s">
        <v>19</v>
      </c>
      <c r="H308" s="21">
        <v>60.94</v>
      </c>
    </row>
    <row r="309" spans="1:8">
      <c r="A309">
        <v>3050</v>
      </c>
      <c r="B309" t="s">
        <v>10</v>
      </c>
      <c r="C309" s="123">
        <v>1903</v>
      </c>
      <c r="D309" s="2">
        <v>133</v>
      </c>
      <c r="E309" t="s">
        <v>48</v>
      </c>
      <c r="F309">
        <v>2021</v>
      </c>
      <c r="G309" t="s">
        <v>19</v>
      </c>
      <c r="H309" s="21">
        <v>469.74</v>
      </c>
    </row>
    <row r="310" spans="1:8">
      <c r="A310">
        <v>3055</v>
      </c>
      <c r="B310" t="s">
        <v>10</v>
      </c>
      <c r="C310" s="123">
        <v>1903</v>
      </c>
      <c r="D310" s="2">
        <v>133</v>
      </c>
      <c r="E310" t="s">
        <v>48</v>
      </c>
      <c r="F310">
        <v>2021</v>
      </c>
      <c r="G310" t="s">
        <v>19</v>
      </c>
      <c r="H310" s="21">
        <v>543.76</v>
      </c>
    </row>
    <row r="311" spans="1:8">
      <c r="A311">
        <v>3056</v>
      </c>
      <c r="B311" t="s">
        <v>10</v>
      </c>
      <c r="C311" s="123">
        <v>1903</v>
      </c>
      <c r="D311" s="2">
        <v>133</v>
      </c>
      <c r="E311" t="s">
        <v>48</v>
      </c>
      <c r="F311">
        <v>2021</v>
      </c>
      <c r="G311" t="s">
        <v>19</v>
      </c>
      <c r="H311" s="21">
        <v>509.51</v>
      </c>
    </row>
    <row r="312" spans="1:8">
      <c r="A312">
        <v>3061</v>
      </c>
      <c r="B312" t="s">
        <v>10</v>
      </c>
      <c r="C312" s="123">
        <v>1903</v>
      </c>
      <c r="D312" s="2">
        <v>133</v>
      </c>
      <c r="E312" t="s">
        <v>48</v>
      </c>
      <c r="F312">
        <v>2021</v>
      </c>
      <c r="G312" t="s">
        <v>19</v>
      </c>
      <c r="H312" s="21">
        <v>18.09</v>
      </c>
    </row>
    <row r="313" spans="1:8">
      <c r="A313">
        <v>3066</v>
      </c>
      <c r="B313" t="s">
        <v>10</v>
      </c>
      <c r="C313" s="123">
        <v>1903</v>
      </c>
      <c r="D313" s="2">
        <v>133</v>
      </c>
      <c r="E313" t="s">
        <v>48</v>
      </c>
      <c r="F313">
        <v>2021</v>
      </c>
      <c r="G313" t="s">
        <v>19</v>
      </c>
      <c r="H313" s="21">
        <v>1158.6099999999999</v>
      </c>
    </row>
    <row r="314" spans="1:8">
      <c r="A314">
        <v>3069</v>
      </c>
      <c r="B314" t="s">
        <v>10</v>
      </c>
      <c r="C314" s="123">
        <v>1903</v>
      </c>
      <c r="D314" s="2">
        <v>133</v>
      </c>
      <c r="E314" t="s">
        <v>48</v>
      </c>
      <c r="F314">
        <v>2021</v>
      </c>
      <c r="G314" t="s">
        <v>19</v>
      </c>
      <c r="H314" s="21">
        <v>-357.56</v>
      </c>
    </row>
    <row r="315" spans="1:8">
      <c r="A315">
        <v>3070</v>
      </c>
      <c r="B315" t="s">
        <v>10</v>
      </c>
      <c r="C315" s="123">
        <v>1903</v>
      </c>
      <c r="D315" s="2">
        <v>133</v>
      </c>
      <c r="E315" t="s">
        <v>48</v>
      </c>
      <c r="F315">
        <v>2021</v>
      </c>
      <c r="G315" t="s">
        <v>22</v>
      </c>
      <c r="H315" s="21">
        <v>-140.96</v>
      </c>
    </row>
    <row r="316" spans="1:8">
      <c r="A316">
        <v>3071</v>
      </c>
      <c r="B316" t="s">
        <v>10</v>
      </c>
      <c r="C316" s="123">
        <v>1903</v>
      </c>
      <c r="D316" s="2">
        <v>133</v>
      </c>
      <c r="E316" t="s">
        <v>48</v>
      </c>
      <c r="F316">
        <v>2021</v>
      </c>
      <c r="G316" t="s">
        <v>22</v>
      </c>
      <c r="H316" s="21">
        <v>140.96</v>
      </c>
    </row>
    <row r="317" spans="1:8">
      <c r="A317">
        <v>3078</v>
      </c>
      <c r="B317" t="s">
        <v>10</v>
      </c>
      <c r="C317" s="123">
        <v>1903</v>
      </c>
      <c r="D317" s="2">
        <v>133</v>
      </c>
      <c r="E317" t="s">
        <v>48</v>
      </c>
      <c r="F317">
        <v>2021</v>
      </c>
      <c r="G317" t="s">
        <v>19</v>
      </c>
      <c r="H317" s="21">
        <v>486.96</v>
      </c>
    </row>
    <row r="318" spans="1:8">
      <c r="A318">
        <v>3081</v>
      </c>
      <c r="B318" t="s">
        <v>10</v>
      </c>
      <c r="C318" s="123">
        <v>1903</v>
      </c>
      <c r="D318" s="2">
        <v>133</v>
      </c>
      <c r="E318" t="s">
        <v>48</v>
      </c>
      <c r="F318">
        <v>2021</v>
      </c>
      <c r="G318" t="s">
        <v>19</v>
      </c>
      <c r="H318" s="21">
        <v>-1046.79</v>
      </c>
    </row>
    <row r="319" spans="1:8">
      <c r="A319">
        <v>3093</v>
      </c>
      <c r="B319" t="s">
        <v>10</v>
      </c>
      <c r="C319" s="123">
        <v>1903</v>
      </c>
      <c r="D319" s="2">
        <v>133</v>
      </c>
      <c r="E319" t="s">
        <v>48</v>
      </c>
      <c r="F319">
        <v>2021</v>
      </c>
      <c r="G319" t="s">
        <v>19</v>
      </c>
      <c r="H319" s="21">
        <v>15.5</v>
      </c>
    </row>
    <row r="320" spans="1:8">
      <c r="A320">
        <v>3094</v>
      </c>
      <c r="B320" t="s">
        <v>10</v>
      </c>
      <c r="C320" s="123">
        <v>1903</v>
      </c>
      <c r="D320" s="2">
        <v>133</v>
      </c>
      <c r="E320" t="s">
        <v>48</v>
      </c>
      <c r="F320">
        <v>2021</v>
      </c>
      <c r="G320" t="s">
        <v>19</v>
      </c>
      <c r="H320" s="21">
        <v>61.87</v>
      </c>
    </row>
    <row r="321" spans="1:8">
      <c r="A321">
        <v>3095</v>
      </c>
      <c r="B321" t="s">
        <v>10</v>
      </c>
      <c r="C321" s="123">
        <v>1903</v>
      </c>
      <c r="D321" s="2">
        <v>133</v>
      </c>
      <c r="E321" t="s">
        <v>48</v>
      </c>
      <c r="F321">
        <v>2021</v>
      </c>
      <c r="G321" t="s">
        <v>19</v>
      </c>
      <c r="H321" s="21">
        <v>18.09</v>
      </c>
    </row>
    <row r="322" spans="1:8">
      <c r="A322">
        <v>3101</v>
      </c>
      <c r="B322" t="s">
        <v>10</v>
      </c>
      <c r="C322" s="123">
        <v>1903</v>
      </c>
      <c r="D322" s="2">
        <v>133</v>
      </c>
      <c r="E322" t="s">
        <v>48</v>
      </c>
      <c r="F322">
        <v>2021</v>
      </c>
      <c r="G322" t="s">
        <v>19</v>
      </c>
      <c r="H322" s="21">
        <v>292.73</v>
      </c>
    </row>
    <row r="323" spans="1:8">
      <c r="A323">
        <v>3114</v>
      </c>
      <c r="B323" t="s">
        <v>10</v>
      </c>
      <c r="C323" s="123">
        <v>1903</v>
      </c>
      <c r="D323" s="2">
        <v>144</v>
      </c>
      <c r="E323" t="s">
        <v>48</v>
      </c>
      <c r="F323">
        <v>2021</v>
      </c>
      <c r="G323" t="s">
        <v>19</v>
      </c>
      <c r="H323" s="21">
        <v>1115.02</v>
      </c>
    </row>
    <row r="324" spans="1:8">
      <c r="A324">
        <v>3132</v>
      </c>
      <c r="B324" t="s">
        <v>10</v>
      </c>
      <c r="C324" s="123">
        <v>1903</v>
      </c>
      <c r="D324" s="2">
        <v>144</v>
      </c>
      <c r="E324" t="s">
        <v>48</v>
      </c>
      <c r="F324">
        <v>2021</v>
      </c>
      <c r="G324" t="s">
        <v>19</v>
      </c>
      <c r="H324" s="21">
        <v>1424.83</v>
      </c>
    </row>
    <row r="325" spans="1:8">
      <c r="A325">
        <v>3138</v>
      </c>
      <c r="B325" t="s">
        <v>10</v>
      </c>
      <c r="C325" s="123">
        <v>1903</v>
      </c>
      <c r="D325" s="2">
        <v>144</v>
      </c>
      <c r="E325" t="s">
        <v>48</v>
      </c>
      <c r="F325">
        <v>2021</v>
      </c>
      <c r="G325" t="s">
        <v>19</v>
      </c>
      <c r="H325" s="21">
        <v>353.09</v>
      </c>
    </row>
    <row r="326" spans="1:8">
      <c r="A326">
        <v>3148</v>
      </c>
      <c r="B326" t="s">
        <v>10</v>
      </c>
      <c r="C326" s="123">
        <v>1903</v>
      </c>
      <c r="D326" s="2">
        <v>144</v>
      </c>
      <c r="E326" t="s">
        <v>48</v>
      </c>
      <c r="F326">
        <v>2021</v>
      </c>
      <c r="G326" t="s">
        <v>19</v>
      </c>
      <c r="H326" s="21">
        <v>1005</v>
      </c>
    </row>
    <row r="327" spans="1:8">
      <c r="A327">
        <v>3164</v>
      </c>
      <c r="B327" t="s">
        <v>10</v>
      </c>
      <c r="C327" s="123">
        <v>1903</v>
      </c>
      <c r="D327" s="2">
        <v>144</v>
      </c>
      <c r="E327" t="s">
        <v>48</v>
      </c>
      <c r="F327">
        <v>2021</v>
      </c>
      <c r="G327" t="s">
        <v>19</v>
      </c>
      <c r="H327" s="21">
        <v>427.42</v>
      </c>
    </row>
    <row r="328" spans="1:8">
      <c r="A328">
        <v>3165</v>
      </c>
      <c r="B328" t="s">
        <v>10</v>
      </c>
      <c r="C328" s="123">
        <v>1903</v>
      </c>
      <c r="D328" s="2">
        <v>144</v>
      </c>
      <c r="E328" t="s">
        <v>48</v>
      </c>
      <c r="F328">
        <v>2021</v>
      </c>
      <c r="G328" t="s">
        <v>19</v>
      </c>
      <c r="H328" s="21">
        <v>854.51</v>
      </c>
    </row>
    <row r="329" spans="1:8">
      <c r="A329">
        <v>3170</v>
      </c>
      <c r="B329" t="s">
        <v>10</v>
      </c>
      <c r="C329" s="123">
        <v>1903</v>
      </c>
      <c r="D329" s="2">
        <v>144</v>
      </c>
      <c r="E329" t="s">
        <v>48</v>
      </c>
      <c r="F329">
        <v>2021</v>
      </c>
      <c r="G329" t="s">
        <v>19</v>
      </c>
      <c r="H329" s="21">
        <v>37.36</v>
      </c>
    </row>
    <row r="330" spans="1:8">
      <c r="A330">
        <v>3175</v>
      </c>
      <c r="B330" t="s">
        <v>10</v>
      </c>
      <c r="C330" s="123">
        <v>1903</v>
      </c>
      <c r="D330" s="2">
        <v>144</v>
      </c>
      <c r="E330" t="s">
        <v>48</v>
      </c>
      <c r="F330">
        <v>2021</v>
      </c>
      <c r="G330" t="s">
        <v>19</v>
      </c>
      <c r="H330" s="21">
        <v>37.74</v>
      </c>
    </row>
    <row r="331" spans="1:8">
      <c r="A331">
        <v>3182</v>
      </c>
      <c r="B331" t="s">
        <v>10</v>
      </c>
      <c r="C331" s="123">
        <v>1903</v>
      </c>
      <c r="D331" s="2">
        <v>144</v>
      </c>
      <c r="E331" t="s">
        <v>48</v>
      </c>
      <c r="F331">
        <v>2021</v>
      </c>
      <c r="G331" t="s">
        <v>19</v>
      </c>
      <c r="H331" s="21">
        <v>2611.9899999999998</v>
      </c>
    </row>
    <row r="332" spans="1:8">
      <c r="A332">
        <v>3198</v>
      </c>
      <c r="B332" t="s">
        <v>10</v>
      </c>
      <c r="C332" s="123">
        <v>1903</v>
      </c>
      <c r="D332" s="2">
        <v>144</v>
      </c>
      <c r="E332" t="s">
        <v>48</v>
      </c>
      <c r="F332">
        <v>2021</v>
      </c>
      <c r="G332" t="s">
        <v>19</v>
      </c>
      <c r="H332" s="21">
        <v>37.4</v>
      </c>
    </row>
    <row r="333" spans="1:8">
      <c r="A333">
        <v>3211</v>
      </c>
      <c r="B333" t="s">
        <v>10</v>
      </c>
      <c r="C333" s="123">
        <v>1903</v>
      </c>
      <c r="D333" s="2">
        <v>144</v>
      </c>
      <c r="E333" t="s">
        <v>48</v>
      </c>
      <c r="F333">
        <v>2021</v>
      </c>
      <c r="G333" t="s">
        <v>19</v>
      </c>
      <c r="H333" s="21">
        <v>2044.59</v>
      </c>
    </row>
    <row r="334" spans="1:8">
      <c r="A334">
        <v>3220</v>
      </c>
      <c r="B334" t="s">
        <v>10</v>
      </c>
      <c r="C334" s="123">
        <v>1903</v>
      </c>
      <c r="D334" s="2">
        <v>144</v>
      </c>
      <c r="E334" t="s">
        <v>48</v>
      </c>
      <c r="F334">
        <v>2021</v>
      </c>
      <c r="G334" t="s">
        <v>19</v>
      </c>
      <c r="H334" s="21">
        <v>2132.56</v>
      </c>
    </row>
    <row r="335" spans="1:8">
      <c r="A335">
        <v>3243</v>
      </c>
      <c r="B335" t="s">
        <v>10</v>
      </c>
      <c r="C335" s="123">
        <v>1903</v>
      </c>
      <c r="D335" s="2">
        <v>144</v>
      </c>
      <c r="E335" t="s">
        <v>48</v>
      </c>
      <c r="F335">
        <v>2021</v>
      </c>
      <c r="G335" t="s">
        <v>19</v>
      </c>
      <c r="H335" s="21">
        <v>37.74</v>
      </c>
    </row>
    <row r="336" spans="1:8">
      <c r="A336">
        <v>3245</v>
      </c>
      <c r="B336" t="s">
        <v>10</v>
      </c>
      <c r="C336" s="123">
        <v>1903</v>
      </c>
      <c r="D336" s="2">
        <v>144</v>
      </c>
      <c r="E336" t="s">
        <v>48</v>
      </c>
      <c r="F336">
        <v>2021</v>
      </c>
      <c r="G336" t="s">
        <v>19</v>
      </c>
      <c r="H336" s="21">
        <v>37.74</v>
      </c>
    </row>
    <row r="337" spans="1:8">
      <c r="A337">
        <v>3254</v>
      </c>
      <c r="B337" t="s">
        <v>10</v>
      </c>
      <c r="C337" s="123">
        <v>1903</v>
      </c>
      <c r="D337" s="2">
        <v>144</v>
      </c>
      <c r="E337" t="s">
        <v>48</v>
      </c>
      <c r="F337">
        <v>2021</v>
      </c>
      <c r="G337" t="s">
        <v>19</v>
      </c>
      <c r="H337" s="21">
        <v>1378.05</v>
      </c>
    </row>
    <row r="338" spans="1:8">
      <c r="A338">
        <v>3262</v>
      </c>
      <c r="B338" t="s">
        <v>10</v>
      </c>
      <c r="C338" s="123">
        <v>1903</v>
      </c>
      <c r="D338" s="2">
        <v>144</v>
      </c>
      <c r="E338" t="s">
        <v>48</v>
      </c>
      <c r="F338">
        <v>2021</v>
      </c>
      <c r="G338" t="s">
        <v>19</v>
      </c>
      <c r="H338" s="21">
        <v>37.74</v>
      </c>
    </row>
    <row r="339" spans="1:8">
      <c r="A339">
        <v>3266</v>
      </c>
      <c r="B339" t="s">
        <v>10</v>
      </c>
      <c r="C339" s="123">
        <v>1903</v>
      </c>
      <c r="D339" s="2">
        <v>144</v>
      </c>
      <c r="E339" t="s">
        <v>48</v>
      </c>
      <c r="F339">
        <v>2021</v>
      </c>
      <c r="G339" t="s">
        <v>19</v>
      </c>
      <c r="H339" s="21">
        <v>37.74</v>
      </c>
    </row>
    <row r="340" spans="1:8">
      <c r="A340">
        <v>3271</v>
      </c>
      <c r="B340" t="s">
        <v>10</v>
      </c>
      <c r="C340" s="123">
        <v>1903</v>
      </c>
      <c r="D340" s="2">
        <v>144</v>
      </c>
      <c r="E340" t="s">
        <v>48</v>
      </c>
      <c r="F340">
        <v>2021</v>
      </c>
      <c r="G340" t="s">
        <v>19</v>
      </c>
      <c r="H340" s="21">
        <v>37.89</v>
      </c>
    </row>
    <row r="341" spans="1:8">
      <c r="A341">
        <v>3290</v>
      </c>
      <c r="B341" t="s">
        <v>10</v>
      </c>
      <c r="C341" s="123">
        <v>1903</v>
      </c>
      <c r="D341" s="2">
        <v>144</v>
      </c>
      <c r="E341" t="s">
        <v>48</v>
      </c>
      <c r="F341">
        <v>2021</v>
      </c>
      <c r="G341" t="s">
        <v>19</v>
      </c>
      <c r="H341" s="21">
        <v>395.75</v>
      </c>
    </row>
    <row r="342" spans="1:8">
      <c r="A342">
        <v>3304</v>
      </c>
      <c r="B342" t="s">
        <v>10</v>
      </c>
      <c r="C342" s="123">
        <v>1903</v>
      </c>
      <c r="D342" s="2">
        <v>144</v>
      </c>
      <c r="E342" t="s">
        <v>48</v>
      </c>
      <c r="F342">
        <v>2021</v>
      </c>
      <c r="G342" t="s">
        <v>19</v>
      </c>
      <c r="H342" s="21">
        <v>1137.75</v>
      </c>
    </row>
    <row r="343" spans="1:8">
      <c r="A343">
        <v>3308</v>
      </c>
      <c r="B343" t="s">
        <v>10</v>
      </c>
      <c r="C343" s="123">
        <v>1903</v>
      </c>
      <c r="D343" s="2">
        <v>144</v>
      </c>
      <c r="E343" t="s">
        <v>48</v>
      </c>
      <c r="F343">
        <v>2021</v>
      </c>
      <c r="G343" t="s">
        <v>19</v>
      </c>
      <c r="H343" s="21">
        <v>1322.26</v>
      </c>
    </row>
    <row r="344" spans="1:8">
      <c r="A344">
        <v>3321</v>
      </c>
      <c r="B344" t="s">
        <v>10</v>
      </c>
      <c r="C344" s="123">
        <v>1903</v>
      </c>
      <c r="D344" s="2">
        <v>144</v>
      </c>
      <c r="E344" t="s">
        <v>48</v>
      </c>
      <c r="F344">
        <v>2021</v>
      </c>
      <c r="G344" t="s">
        <v>19</v>
      </c>
      <c r="H344" s="21">
        <v>994.16</v>
      </c>
    </row>
    <row r="345" spans="1:8">
      <c r="A345">
        <v>3325</v>
      </c>
      <c r="B345" t="s">
        <v>10</v>
      </c>
      <c r="C345" s="123">
        <v>1903</v>
      </c>
      <c r="D345" s="2">
        <v>144</v>
      </c>
      <c r="E345" t="s">
        <v>48</v>
      </c>
      <c r="F345">
        <v>2021</v>
      </c>
      <c r="G345" t="s">
        <v>19</v>
      </c>
      <c r="H345" s="21">
        <v>11.8</v>
      </c>
    </row>
    <row r="346" spans="1:8">
      <c r="A346">
        <v>3331</v>
      </c>
      <c r="B346" t="s">
        <v>10</v>
      </c>
      <c r="C346" s="123">
        <v>1903</v>
      </c>
      <c r="D346" s="2">
        <v>144</v>
      </c>
      <c r="E346" t="s">
        <v>48</v>
      </c>
      <c r="F346">
        <v>2021</v>
      </c>
      <c r="G346" t="s">
        <v>19</v>
      </c>
      <c r="H346" s="21">
        <v>1424.81</v>
      </c>
    </row>
    <row r="347" spans="1:8">
      <c r="A347">
        <v>3341</v>
      </c>
      <c r="B347" t="s">
        <v>11</v>
      </c>
      <c r="C347" s="123">
        <v>1903</v>
      </c>
      <c r="D347" s="2">
        <v>133</v>
      </c>
      <c r="E347" t="s">
        <v>48</v>
      </c>
      <c r="F347">
        <v>2021</v>
      </c>
      <c r="G347" t="s">
        <v>19</v>
      </c>
      <c r="H347" s="21">
        <v>-309.88</v>
      </c>
    </row>
    <row r="348" spans="1:8">
      <c r="A348">
        <v>3349</v>
      </c>
      <c r="B348" t="s">
        <v>11</v>
      </c>
      <c r="C348" s="123">
        <v>1903</v>
      </c>
      <c r="D348" s="2">
        <v>133</v>
      </c>
      <c r="E348" t="s">
        <v>48</v>
      </c>
      <c r="F348">
        <v>2021</v>
      </c>
      <c r="G348" t="s">
        <v>19</v>
      </c>
      <c r="H348" s="21">
        <v>-29.93</v>
      </c>
    </row>
    <row r="349" spans="1:8">
      <c r="A349">
        <v>3357</v>
      </c>
      <c r="B349" t="s">
        <v>11</v>
      </c>
      <c r="C349" s="123">
        <v>1903</v>
      </c>
      <c r="D349" s="2">
        <v>133</v>
      </c>
      <c r="E349" t="s">
        <v>48</v>
      </c>
      <c r="F349">
        <v>2021</v>
      </c>
      <c r="G349" t="s">
        <v>19</v>
      </c>
      <c r="H349" s="21">
        <v>302.23</v>
      </c>
    </row>
    <row r="350" spans="1:8">
      <c r="A350">
        <v>3360</v>
      </c>
      <c r="B350" t="s">
        <v>11</v>
      </c>
      <c r="C350" s="123">
        <v>1903</v>
      </c>
      <c r="D350" s="2">
        <v>133</v>
      </c>
      <c r="E350" t="s">
        <v>48</v>
      </c>
      <c r="F350">
        <v>2021</v>
      </c>
      <c r="G350" t="s">
        <v>19</v>
      </c>
      <c r="H350" s="21">
        <v>60.97</v>
      </c>
    </row>
    <row r="351" spans="1:8">
      <c r="A351">
        <v>3361</v>
      </c>
      <c r="B351" t="s">
        <v>11</v>
      </c>
      <c r="C351" s="123">
        <v>1903</v>
      </c>
      <c r="D351" s="2">
        <v>133</v>
      </c>
      <c r="E351" t="s">
        <v>48</v>
      </c>
      <c r="F351">
        <v>2021</v>
      </c>
      <c r="G351" t="s">
        <v>19</v>
      </c>
      <c r="H351" s="21">
        <v>64.87</v>
      </c>
    </row>
    <row r="352" spans="1:8">
      <c r="A352">
        <v>3362</v>
      </c>
      <c r="B352" t="s">
        <v>11</v>
      </c>
      <c r="C352" s="123">
        <v>1903</v>
      </c>
      <c r="D352" s="2">
        <v>133</v>
      </c>
      <c r="E352" t="s">
        <v>48</v>
      </c>
      <c r="F352">
        <v>2021</v>
      </c>
      <c r="G352" t="s">
        <v>19</v>
      </c>
      <c r="H352" s="21">
        <v>-25.27</v>
      </c>
    </row>
    <row r="353" spans="1:8">
      <c r="A353">
        <v>3364</v>
      </c>
      <c r="B353" t="s">
        <v>11</v>
      </c>
      <c r="C353" s="123">
        <v>1903</v>
      </c>
      <c r="D353" s="2">
        <v>133</v>
      </c>
      <c r="E353" t="s">
        <v>48</v>
      </c>
      <c r="F353">
        <v>2021</v>
      </c>
      <c r="G353" t="s">
        <v>19</v>
      </c>
      <c r="H353" s="21">
        <v>-22.32</v>
      </c>
    </row>
    <row r="354" spans="1:8">
      <c r="A354">
        <v>3365</v>
      </c>
      <c r="B354" t="s">
        <v>11</v>
      </c>
      <c r="C354" s="123">
        <v>1903</v>
      </c>
      <c r="D354" s="2">
        <v>133</v>
      </c>
      <c r="E354" t="s">
        <v>48</v>
      </c>
      <c r="F354">
        <v>2021</v>
      </c>
      <c r="G354" t="s">
        <v>19</v>
      </c>
      <c r="H354" s="21">
        <v>1869.71</v>
      </c>
    </row>
    <row r="355" spans="1:8">
      <c r="A355">
        <v>3369</v>
      </c>
      <c r="B355" t="s">
        <v>11</v>
      </c>
      <c r="C355" s="123">
        <v>1903</v>
      </c>
      <c r="D355" s="2">
        <v>133</v>
      </c>
      <c r="E355" t="s">
        <v>48</v>
      </c>
      <c r="F355">
        <v>2021</v>
      </c>
      <c r="G355" t="s">
        <v>19</v>
      </c>
      <c r="H355" s="21">
        <v>323.5</v>
      </c>
    </row>
    <row r="356" spans="1:8">
      <c r="A356">
        <v>3372</v>
      </c>
      <c r="B356" t="s">
        <v>11</v>
      </c>
      <c r="C356" s="123">
        <v>1903</v>
      </c>
      <c r="D356" s="2">
        <v>133</v>
      </c>
      <c r="E356" t="s">
        <v>48</v>
      </c>
      <c r="F356">
        <v>2021</v>
      </c>
      <c r="G356" t="s">
        <v>19</v>
      </c>
      <c r="H356" s="21">
        <v>22.32</v>
      </c>
    </row>
    <row r="357" spans="1:8">
      <c r="A357">
        <v>3376</v>
      </c>
      <c r="B357" t="s">
        <v>11</v>
      </c>
      <c r="C357" s="123">
        <v>1903</v>
      </c>
      <c r="D357" s="2">
        <v>133</v>
      </c>
      <c r="E357" t="s">
        <v>48</v>
      </c>
      <c r="F357">
        <v>2021</v>
      </c>
      <c r="G357" t="s">
        <v>19</v>
      </c>
      <c r="H357" s="21">
        <v>157.84</v>
      </c>
    </row>
    <row r="358" spans="1:8">
      <c r="A358">
        <v>3387</v>
      </c>
      <c r="B358" t="s">
        <v>11</v>
      </c>
      <c r="C358" s="123">
        <v>1903</v>
      </c>
      <c r="D358" s="2">
        <v>133</v>
      </c>
      <c r="E358" t="s">
        <v>48</v>
      </c>
      <c r="F358">
        <v>2021</v>
      </c>
      <c r="G358" t="s">
        <v>19</v>
      </c>
      <c r="H358" s="21">
        <v>414.59</v>
      </c>
    </row>
    <row r="359" spans="1:8">
      <c r="A359">
        <v>3391</v>
      </c>
      <c r="B359" t="s">
        <v>11</v>
      </c>
      <c r="C359" s="123">
        <v>1903</v>
      </c>
      <c r="D359" s="2">
        <v>133</v>
      </c>
      <c r="E359" t="s">
        <v>48</v>
      </c>
      <c r="F359">
        <v>2021</v>
      </c>
      <c r="G359" t="s">
        <v>19</v>
      </c>
      <c r="H359" s="21">
        <v>290.01</v>
      </c>
    </row>
    <row r="360" spans="1:8">
      <c r="A360">
        <v>3406</v>
      </c>
      <c r="B360" t="s">
        <v>11</v>
      </c>
      <c r="C360" s="123">
        <v>1903</v>
      </c>
      <c r="D360" s="2">
        <v>133</v>
      </c>
      <c r="E360" t="s">
        <v>48</v>
      </c>
      <c r="F360">
        <v>2021</v>
      </c>
      <c r="G360" t="s">
        <v>19</v>
      </c>
      <c r="H360" s="21">
        <v>278.16000000000003</v>
      </c>
    </row>
    <row r="361" spans="1:8">
      <c r="A361">
        <v>3416</v>
      </c>
      <c r="B361" t="s">
        <v>11</v>
      </c>
      <c r="C361" s="123">
        <v>1903</v>
      </c>
      <c r="D361" s="2">
        <v>133</v>
      </c>
      <c r="E361" t="s">
        <v>48</v>
      </c>
      <c r="F361">
        <v>2021</v>
      </c>
      <c r="G361" t="s">
        <v>19</v>
      </c>
      <c r="H361" s="21">
        <v>112.6</v>
      </c>
    </row>
    <row r="362" spans="1:8">
      <c r="A362">
        <v>3420</v>
      </c>
      <c r="B362" t="s">
        <v>11</v>
      </c>
      <c r="C362" s="123">
        <v>1903</v>
      </c>
      <c r="D362" s="2">
        <v>133</v>
      </c>
      <c r="E362" t="s">
        <v>48</v>
      </c>
      <c r="F362">
        <v>2021</v>
      </c>
      <c r="G362" t="s">
        <v>19</v>
      </c>
      <c r="H362" s="21">
        <v>158.41</v>
      </c>
    </row>
    <row r="363" spans="1:8">
      <c r="A363">
        <v>3427</v>
      </c>
      <c r="B363" t="s">
        <v>11</v>
      </c>
      <c r="C363" s="123">
        <v>1903</v>
      </c>
      <c r="D363" s="2">
        <v>133</v>
      </c>
      <c r="E363" t="s">
        <v>48</v>
      </c>
      <c r="F363">
        <v>2021</v>
      </c>
      <c r="G363" t="s">
        <v>19</v>
      </c>
      <c r="H363" s="21">
        <v>14.83</v>
      </c>
    </row>
    <row r="364" spans="1:8">
      <c r="A364">
        <v>3441</v>
      </c>
      <c r="B364" t="s">
        <v>11</v>
      </c>
      <c r="C364" s="123">
        <v>1903</v>
      </c>
      <c r="D364" s="2">
        <v>133</v>
      </c>
      <c r="E364" t="s">
        <v>48</v>
      </c>
      <c r="F364">
        <v>2021</v>
      </c>
      <c r="G364" t="s">
        <v>19</v>
      </c>
      <c r="H364" s="21">
        <v>270.07</v>
      </c>
    </row>
    <row r="365" spans="1:8">
      <c r="A365">
        <v>3445</v>
      </c>
      <c r="B365" t="s">
        <v>11</v>
      </c>
      <c r="C365" s="123">
        <v>1903</v>
      </c>
      <c r="D365" s="2">
        <v>133</v>
      </c>
      <c r="E365" t="s">
        <v>48</v>
      </c>
      <c r="F365">
        <v>2021</v>
      </c>
      <c r="G365" t="s">
        <v>19</v>
      </c>
      <c r="H365" s="21">
        <v>302.23</v>
      </c>
    </row>
    <row r="366" spans="1:8">
      <c r="A366">
        <v>3449</v>
      </c>
      <c r="B366" t="s">
        <v>11</v>
      </c>
      <c r="C366" s="123">
        <v>1903</v>
      </c>
      <c r="D366" s="2">
        <v>133</v>
      </c>
      <c r="E366" t="s">
        <v>48</v>
      </c>
      <c r="F366">
        <v>2021</v>
      </c>
      <c r="G366" t="s">
        <v>19</v>
      </c>
      <c r="H366" s="21">
        <v>15.38</v>
      </c>
    </row>
    <row r="367" spans="1:8">
      <c r="A367">
        <v>3452</v>
      </c>
      <c r="B367" t="s">
        <v>11</v>
      </c>
      <c r="C367" s="123">
        <v>1903</v>
      </c>
      <c r="D367" s="2">
        <v>133</v>
      </c>
      <c r="E367" t="s">
        <v>48</v>
      </c>
      <c r="F367">
        <v>2021</v>
      </c>
      <c r="G367" t="s">
        <v>19</v>
      </c>
      <c r="H367" s="21">
        <v>1.47</v>
      </c>
    </row>
    <row r="368" spans="1:8">
      <c r="A368">
        <v>3463</v>
      </c>
      <c r="B368" t="s">
        <v>11</v>
      </c>
      <c r="C368" s="123">
        <v>1903</v>
      </c>
      <c r="D368" s="2">
        <v>144</v>
      </c>
      <c r="E368" t="s">
        <v>48</v>
      </c>
      <c r="F368">
        <v>2021</v>
      </c>
      <c r="G368" t="s">
        <v>19</v>
      </c>
      <c r="H368" s="21">
        <v>2922.9</v>
      </c>
    </row>
    <row r="369" spans="1:8">
      <c r="A369">
        <v>3472</v>
      </c>
      <c r="B369" t="s">
        <v>11</v>
      </c>
      <c r="C369" s="123">
        <v>1903</v>
      </c>
      <c r="D369" s="2">
        <v>144</v>
      </c>
      <c r="E369" t="s">
        <v>48</v>
      </c>
      <c r="F369">
        <v>2021</v>
      </c>
      <c r="G369" t="s">
        <v>19</v>
      </c>
      <c r="H369" s="21">
        <v>2138.87</v>
      </c>
    </row>
    <row r="370" spans="1:8">
      <c r="A370">
        <v>3481</v>
      </c>
      <c r="B370" t="s">
        <v>11</v>
      </c>
      <c r="C370" s="123">
        <v>1903</v>
      </c>
      <c r="D370" s="2">
        <v>144</v>
      </c>
      <c r="E370" t="s">
        <v>48</v>
      </c>
      <c r="F370">
        <v>2021</v>
      </c>
      <c r="G370" t="s">
        <v>19</v>
      </c>
      <c r="H370" s="21">
        <v>2014.3</v>
      </c>
    </row>
    <row r="371" spans="1:8">
      <c r="A371">
        <v>3482</v>
      </c>
      <c r="B371" t="s">
        <v>11</v>
      </c>
      <c r="C371" s="123">
        <v>1903</v>
      </c>
      <c r="D371" s="2">
        <v>144</v>
      </c>
      <c r="E371" t="s">
        <v>48</v>
      </c>
      <c r="F371">
        <v>2021</v>
      </c>
      <c r="G371" t="s">
        <v>19</v>
      </c>
      <c r="H371" s="21">
        <v>3114.3</v>
      </c>
    </row>
    <row r="372" spans="1:8">
      <c r="A372">
        <v>3489</v>
      </c>
      <c r="B372" t="s">
        <v>11</v>
      </c>
      <c r="C372" s="123">
        <v>1903</v>
      </c>
      <c r="D372" s="2">
        <v>144</v>
      </c>
      <c r="E372" t="s">
        <v>48</v>
      </c>
      <c r="F372">
        <v>2021</v>
      </c>
      <c r="G372" t="s">
        <v>19</v>
      </c>
      <c r="H372" s="21">
        <v>1643.93</v>
      </c>
    </row>
    <row r="373" spans="1:8">
      <c r="A373">
        <v>3521</v>
      </c>
      <c r="B373" t="s">
        <v>11</v>
      </c>
      <c r="C373" s="123">
        <v>1903</v>
      </c>
      <c r="D373" s="2">
        <v>144</v>
      </c>
      <c r="E373" t="s">
        <v>48</v>
      </c>
      <c r="F373">
        <v>2021</v>
      </c>
      <c r="G373" t="s">
        <v>19</v>
      </c>
      <c r="H373" s="21">
        <v>811.18</v>
      </c>
    </row>
    <row r="374" spans="1:8">
      <c r="A374">
        <v>3522</v>
      </c>
      <c r="B374" t="s">
        <v>11</v>
      </c>
      <c r="C374" s="123">
        <v>1903</v>
      </c>
      <c r="D374" s="2">
        <v>144</v>
      </c>
      <c r="E374" t="s">
        <v>48</v>
      </c>
      <c r="F374">
        <v>2021</v>
      </c>
      <c r="G374" t="s">
        <v>19</v>
      </c>
      <c r="H374" s="21">
        <v>3884.1</v>
      </c>
    </row>
    <row r="375" spans="1:8">
      <c r="A375">
        <v>3531</v>
      </c>
      <c r="B375" t="s">
        <v>11</v>
      </c>
      <c r="C375" s="123">
        <v>1903</v>
      </c>
      <c r="D375" s="2">
        <v>144</v>
      </c>
      <c r="E375" t="s">
        <v>48</v>
      </c>
      <c r="F375">
        <v>2021</v>
      </c>
      <c r="G375" t="s">
        <v>19</v>
      </c>
      <c r="H375" s="21">
        <v>1734.35</v>
      </c>
    </row>
    <row r="376" spans="1:8">
      <c r="A376">
        <v>3535</v>
      </c>
      <c r="B376" t="s">
        <v>11</v>
      </c>
      <c r="C376" s="123">
        <v>1903</v>
      </c>
      <c r="D376" s="2">
        <v>144</v>
      </c>
      <c r="E376" t="s">
        <v>48</v>
      </c>
      <c r="F376">
        <v>2021</v>
      </c>
      <c r="G376" t="s">
        <v>19</v>
      </c>
      <c r="H376" s="21">
        <v>511.01</v>
      </c>
    </row>
    <row r="377" spans="1:8">
      <c r="A377">
        <v>3567</v>
      </c>
      <c r="B377" t="s">
        <v>11</v>
      </c>
      <c r="C377" s="123">
        <v>1903</v>
      </c>
      <c r="D377" s="2">
        <v>144</v>
      </c>
      <c r="E377" t="s">
        <v>48</v>
      </c>
      <c r="F377">
        <v>2021</v>
      </c>
      <c r="G377" t="s">
        <v>19</v>
      </c>
      <c r="H377" s="21">
        <v>1690.26</v>
      </c>
    </row>
    <row r="378" spans="1:8">
      <c r="A378">
        <v>3572</v>
      </c>
      <c r="B378" t="s">
        <v>11</v>
      </c>
      <c r="C378" s="123">
        <v>1903</v>
      </c>
      <c r="D378" s="2">
        <v>144</v>
      </c>
      <c r="E378" t="s">
        <v>48</v>
      </c>
      <c r="F378">
        <v>2021</v>
      </c>
      <c r="G378" t="s">
        <v>19</v>
      </c>
      <c r="H378" s="21">
        <v>3076.94</v>
      </c>
    </row>
    <row r="379" spans="1:8">
      <c r="A379">
        <v>3574</v>
      </c>
      <c r="B379" t="s">
        <v>11</v>
      </c>
      <c r="C379" s="123">
        <v>1903</v>
      </c>
      <c r="D379" s="2">
        <v>144</v>
      </c>
      <c r="E379" t="s">
        <v>48</v>
      </c>
      <c r="F379">
        <v>2021</v>
      </c>
      <c r="G379" t="s">
        <v>19</v>
      </c>
      <c r="H379" s="21">
        <v>1289.48</v>
      </c>
    </row>
    <row r="380" spans="1:8">
      <c r="A380">
        <v>3587</v>
      </c>
      <c r="B380" t="s">
        <v>11</v>
      </c>
      <c r="C380" s="123">
        <v>1903</v>
      </c>
      <c r="D380" s="2">
        <v>144</v>
      </c>
      <c r="E380" t="s">
        <v>48</v>
      </c>
      <c r="F380">
        <v>2021</v>
      </c>
      <c r="G380" t="s">
        <v>19</v>
      </c>
      <c r="H380" s="21">
        <v>1.47</v>
      </c>
    </row>
    <row r="381" spans="1:8">
      <c r="A381">
        <v>3600</v>
      </c>
      <c r="B381" t="s">
        <v>11</v>
      </c>
      <c r="C381" s="123">
        <v>1903</v>
      </c>
      <c r="D381" s="2">
        <v>144</v>
      </c>
      <c r="E381" t="s">
        <v>48</v>
      </c>
      <c r="F381">
        <v>2021</v>
      </c>
      <c r="G381" t="s">
        <v>19</v>
      </c>
      <c r="H381" s="21">
        <v>386.29</v>
      </c>
    </row>
    <row r="382" spans="1:8">
      <c r="A382">
        <v>3605</v>
      </c>
      <c r="B382" t="s">
        <v>11</v>
      </c>
      <c r="C382" s="123">
        <v>1903</v>
      </c>
      <c r="D382" s="2">
        <v>144</v>
      </c>
      <c r="E382" t="s">
        <v>48</v>
      </c>
      <c r="F382">
        <v>2021</v>
      </c>
      <c r="G382" t="s">
        <v>19</v>
      </c>
      <c r="H382" s="21">
        <v>411.62</v>
      </c>
    </row>
    <row r="383" spans="1:8">
      <c r="A383">
        <v>3610</v>
      </c>
      <c r="B383" t="s">
        <v>11</v>
      </c>
      <c r="C383" s="123">
        <v>1903</v>
      </c>
      <c r="D383" s="2">
        <v>144</v>
      </c>
      <c r="E383" t="s">
        <v>48</v>
      </c>
      <c r="F383">
        <v>2021</v>
      </c>
      <c r="G383" t="s">
        <v>19</v>
      </c>
      <c r="H383" s="21">
        <v>1162.01</v>
      </c>
    </row>
    <row r="384" spans="1:8">
      <c r="A384">
        <v>3611</v>
      </c>
      <c r="B384" t="s">
        <v>11</v>
      </c>
      <c r="C384" s="123">
        <v>1903</v>
      </c>
      <c r="D384" s="2">
        <v>144</v>
      </c>
      <c r="E384" t="s">
        <v>48</v>
      </c>
      <c r="F384">
        <v>2021</v>
      </c>
      <c r="G384" t="s">
        <v>19</v>
      </c>
      <c r="H384" s="21">
        <v>-11.91</v>
      </c>
    </row>
    <row r="385" spans="1:8">
      <c r="A385">
        <v>3613</v>
      </c>
      <c r="B385" t="s">
        <v>11</v>
      </c>
      <c r="C385" s="123">
        <v>1903</v>
      </c>
      <c r="D385" s="2">
        <v>144</v>
      </c>
      <c r="E385" t="s">
        <v>48</v>
      </c>
      <c r="F385">
        <v>2021</v>
      </c>
      <c r="G385" t="s">
        <v>19</v>
      </c>
      <c r="H385" s="21">
        <v>570.59</v>
      </c>
    </row>
    <row r="386" spans="1:8">
      <c r="A386">
        <v>3623</v>
      </c>
      <c r="B386" t="s">
        <v>11</v>
      </c>
      <c r="C386" s="123">
        <v>1903</v>
      </c>
      <c r="D386" s="2">
        <v>144</v>
      </c>
      <c r="E386" t="s">
        <v>48</v>
      </c>
      <c r="F386">
        <v>2021</v>
      </c>
      <c r="G386" t="s">
        <v>19</v>
      </c>
      <c r="H386" s="21">
        <v>2074.02</v>
      </c>
    </row>
    <row r="387" spans="1:8">
      <c r="A387">
        <v>3624</v>
      </c>
      <c r="B387" t="s">
        <v>11</v>
      </c>
      <c r="C387" s="123">
        <v>1903</v>
      </c>
      <c r="D387" s="2">
        <v>144</v>
      </c>
      <c r="E387" t="s">
        <v>48</v>
      </c>
      <c r="F387">
        <v>2021</v>
      </c>
      <c r="G387" t="s">
        <v>19</v>
      </c>
      <c r="H387" s="21">
        <v>-68.290000000000006</v>
      </c>
    </row>
    <row r="388" spans="1:8">
      <c r="A388">
        <v>3657</v>
      </c>
      <c r="B388" t="s">
        <v>11</v>
      </c>
      <c r="C388" s="123">
        <v>1903</v>
      </c>
      <c r="D388" s="2">
        <v>144</v>
      </c>
      <c r="E388" t="s">
        <v>48</v>
      </c>
      <c r="F388">
        <v>2021</v>
      </c>
      <c r="G388" t="s">
        <v>19</v>
      </c>
      <c r="H388" s="21">
        <v>414.58</v>
      </c>
    </row>
    <row r="389" spans="1:8">
      <c r="A389">
        <v>3694</v>
      </c>
      <c r="B389" t="s">
        <v>11</v>
      </c>
      <c r="C389" s="123">
        <v>1903</v>
      </c>
      <c r="D389" s="2">
        <v>144</v>
      </c>
      <c r="E389" t="s">
        <v>48</v>
      </c>
      <c r="F389">
        <v>2021</v>
      </c>
      <c r="G389" t="s">
        <v>22</v>
      </c>
      <c r="H389" s="21">
        <v>341</v>
      </c>
    </row>
    <row r="390" spans="1:8">
      <c r="A390">
        <v>3704</v>
      </c>
      <c r="B390" t="s">
        <v>11</v>
      </c>
      <c r="C390" s="123">
        <v>1903</v>
      </c>
      <c r="D390" s="2">
        <v>144</v>
      </c>
      <c r="E390" t="s">
        <v>48</v>
      </c>
      <c r="F390">
        <v>2021</v>
      </c>
      <c r="G390" t="s">
        <v>19</v>
      </c>
      <c r="H390" s="21">
        <v>393.97</v>
      </c>
    </row>
    <row r="391" spans="1:8">
      <c r="A391">
        <v>3706</v>
      </c>
      <c r="B391" t="s">
        <v>11</v>
      </c>
      <c r="C391" s="123">
        <v>1903</v>
      </c>
      <c r="D391" s="2">
        <v>144</v>
      </c>
      <c r="E391" t="s">
        <v>48</v>
      </c>
      <c r="F391">
        <v>2021</v>
      </c>
      <c r="G391" t="s">
        <v>19</v>
      </c>
      <c r="H391" s="21">
        <v>393.71</v>
      </c>
    </row>
    <row r="392" spans="1:8">
      <c r="A392">
        <v>3708</v>
      </c>
      <c r="B392" t="s">
        <v>11</v>
      </c>
      <c r="C392" s="123">
        <v>1903</v>
      </c>
      <c r="D392" s="2">
        <v>144</v>
      </c>
      <c r="E392" t="s">
        <v>48</v>
      </c>
      <c r="F392">
        <v>2021</v>
      </c>
      <c r="G392" t="s">
        <v>19</v>
      </c>
      <c r="H392" s="21">
        <v>385.45</v>
      </c>
    </row>
    <row r="393" spans="1:8">
      <c r="A393">
        <v>3715</v>
      </c>
      <c r="B393" t="s">
        <v>11</v>
      </c>
      <c r="C393" s="123">
        <v>1903</v>
      </c>
      <c r="D393" s="2">
        <v>144</v>
      </c>
      <c r="E393" t="s">
        <v>48</v>
      </c>
      <c r="F393">
        <v>2021</v>
      </c>
      <c r="G393" t="s">
        <v>19</v>
      </c>
      <c r="H393" s="21">
        <v>1496.83</v>
      </c>
    </row>
    <row r="394" spans="1:8">
      <c r="A394">
        <v>3738</v>
      </c>
      <c r="B394" t="s">
        <v>11</v>
      </c>
      <c r="C394" s="123">
        <v>1903</v>
      </c>
      <c r="D394" s="2">
        <v>144</v>
      </c>
      <c r="E394" t="s">
        <v>48</v>
      </c>
      <c r="F394">
        <v>2021</v>
      </c>
      <c r="G394" t="s">
        <v>19</v>
      </c>
      <c r="H394" s="21">
        <v>386.28</v>
      </c>
    </row>
    <row r="395" spans="1:8">
      <c r="A395">
        <v>3744</v>
      </c>
      <c r="B395" t="s">
        <v>11</v>
      </c>
      <c r="C395" s="123">
        <v>1903</v>
      </c>
      <c r="D395" s="2">
        <v>144</v>
      </c>
      <c r="E395" t="s">
        <v>48</v>
      </c>
      <c r="F395">
        <v>2021</v>
      </c>
      <c r="G395" t="s">
        <v>19</v>
      </c>
      <c r="H395" s="21">
        <v>386.29</v>
      </c>
    </row>
    <row r="396" spans="1:8">
      <c r="A396">
        <v>3767</v>
      </c>
      <c r="B396" t="s">
        <v>11</v>
      </c>
      <c r="C396" s="123">
        <v>1903</v>
      </c>
      <c r="D396" s="2">
        <v>144</v>
      </c>
      <c r="E396" t="s">
        <v>48</v>
      </c>
      <c r="F396">
        <v>2021</v>
      </c>
      <c r="G396" t="s">
        <v>19</v>
      </c>
      <c r="H396" s="21">
        <v>452.53</v>
      </c>
    </row>
    <row r="397" spans="1:8">
      <c r="A397">
        <v>3771</v>
      </c>
      <c r="B397" t="s">
        <v>11</v>
      </c>
      <c r="C397" s="123">
        <v>1903</v>
      </c>
      <c r="D397" s="2">
        <v>144</v>
      </c>
      <c r="E397" t="s">
        <v>48</v>
      </c>
      <c r="F397">
        <v>2021</v>
      </c>
      <c r="G397" t="s">
        <v>19</v>
      </c>
      <c r="H397" s="21">
        <v>1677.63</v>
      </c>
    </row>
    <row r="398" spans="1:8">
      <c r="A398">
        <v>3777</v>
      </c>
      <c r="B398" t="s">
        <v>11</v>
      </c>
      <c r="C398" s="123">
        <v>1903</v>
      </c>
      <c r="D398" s="2">
        <v>144</v>
      </c>
      <c r="E398" t="s">
        <v>48</v>
      </c>
      <c r="F398">
        <v>2021</v>
      </c>
      <c r="G398" t="s">
        <v>19</v>
      </c>
      <c r="H398" s="21">
        <v>341</v>
      </c>
    </row>
    <row r="399" spans="1:8">
      <c r="A399">
        <v>3792</v>
      </c>
      <c r="B399" t="s">
        <v>11</v>
      </c>
      <c r="C399" s="123">
        <v>1903</v>
      </c>
      <c r="D399" s="2">
        <v>144</v>
      </c>
      <c r="E399" t="s">
        <v>48</v>
      </c>
      <c r="F399">
        <v>2021</v>
      </c>
      <c r="G399" t="s">
        <v>19</v>
      </c>
      <c r="H399" s="21">
        <v>2900.77</v>
      </c>
    </row>
    <row r="400" spans="1:8">
      <c r="A400">
        <v>3801</v>
      </c>
      <c r="B400" t="s">
        <v>12</v>
      </c>
      <c r="C400" s="123">
        <v>1903</v>
      </c>
      <c r="D400" s="2">
        <v>133</v>
      </c>
      <c r="E400" t="s">
        <v>48</v>
      </c>
      <c r="F400">
        <v>2021</v>
      </c>
      <c r="G400" t="s">
        <v>19</v>
      </c>
      <c r="H400" s="21">
        <v>19.41</v>
      </c>
    </row>
    <row r="401" spans="1:8">
      <c r="A401">
        <v>3805</v>
      </c>
      <c r="B401" t="s">
        <v>12</v>
      </c>
      <c r="C401" s="123">
        <v>1903</v>
      </c>
      <c r="D401" s="2">
        <v>133</v>
      </c>
      <c r="E401" t="s">
        <v>48</v>
      </c>
      <c r="F401">
        <v>2021</v>
      </c>
      <c r="G401" t="s">
        <v>19</v>
      </c>
      <c r="H401" s="21">
        <v>19.45</v>
      </c>
    </row>
    <row r="402" spans="1:8">
      <c r="A402">
        <v>3808</v>
      </c>
      <c r="B402" t="s">
        <v>12</v>
      </c>
      <c r="C402" s="123">
        <v>1903</v>
      </c>
      <c r="D402" s="2">
        <v>133</v>
      </c>
      <c r="E402" t="s">
        <v>48</v>
      </c>
      <c r="F402">
        <v>2021</v>
      </c>
      <c r="G402" t="s">
        <v>19</v>
      </c>
      <c r="H402" s="21">
        <v>19.45</v>
      </c>
    </row>
    <row r="403" spans="1:8">
      <c r="A403">
        <v>3825</v>
      </c>
      <c r="B403" t="s">
        <v>12</v>
      </c>
      <c r="C403" s="123">
        <v>1903</v>
      </c>
      <c r="D403" s="2">
        <v>133</v>
      </c>
      <c r="E403" t="s">
        <v>48</v>
      </c>
      <c r="F403">
        <v>2021</v>
      </c>
      <c r="G403" t="s">
        <v>19</v>
      </c>
      <c r="H403" s="21">
        <v>282.45999999999998</v>
      </c>
    </row>
    <row r="404" spans="1:8">
      <c r="A404">
        <v>3837</v>
      </c>
      <c r="B404" t="s">
        <v>12</v>
      </c>
      <c r="C404" s="123">
        <v>1903</v>
      </c>
      <c r="D404" s="2">
        <v>133</v>
      </c>
      <c r="E404" t="s">
        <v>48</v>
      </c>
      <c r="F404">
        <v>2021</v>
      </c>
      <c r="G404" t="s">
        <v>19</v>
      </c>
      <c r="H404" s="21">
        <v>816.89</v>
      </c>
    </row>
    <row r="405" spans="1:8">
      <c r="A405">
        <v>3848</v>
      </c>
      <c r="B405" t="s">
        <v>12</v>
      </c>
      <c r="C405" s="123">
        <v>1903</v>
      </c>
      <c r="D405" s="2">
        <v>133</v>
      </c>
      <c r="E405" t="s">
        <v>48</v>
      </c>
      <c r="F405">
        <v>2021</v>
      </c>
      <c r="G405" t="s">
        <v>19</v>
      </c>
      <c r="H405" s="21">
        <v>274.44</v>
      </c>
    </row>
    <row r="406" spans="1:8">
      <c r="A406">
        <v>3852</v>
      </c>
      <c r="B406" t="s">
        <v>12</v>
      </c>
      <c r="C406" s="123">
        <v>1903</v>
      </c>
      <c r="D406" s="2">
        <v>133</v>
      </c>
      <c r="E406" t="s">
        <v>48</v>
      </c>
      <c r="F406">
        <v>2021</v>
      </c>
      <c r="G406" t="s">
        <v>19</v>
      </c>
      <c r="H406" s="21">
        <v>1213.1199999999999</v>
      </c>
    </row>
    <row r="407" spans="1:8">
      <c r="A407">
        <v>3854</v>
      </c>
      <c r="B407" t="s">
        <v>12</v>
      </c>
      <c r="C407" s="123">
        <v>1903</v>
      </c>
      <c r="D407" s="2">
        <v>133</v>
      </c>
      <c r="E407" t="s">
        <v>48</v>
      </c>
      <c r="F407">
        <v>2021</v>
      </c>
      <c r="G407" t="s">
        <v>19</v>
      </c>
      <c r="H407" s="21">
        <v>0.02</v>
      </c>
    </row>
    <row r="408" spans="1:8">
      <c r="A408">
        <v>3864</v>
      </c>
      <c r="B408" t="s">
        <v>12</v>
      </c>
      <c r="C408" s="123">
        <v>1903</v>
      </c>
      <c r="D408" s="2">
        <v>133</v>
      </c>
      <c r="E408" t="s">
        <v>48</v>
      </c>
      <c r="F408">
        <v>2021</v>
      </c>
      <c r="G408" t="s">
        <v>19</v>
      </c>
      <c r="H408" s="21">
        <v>121.19</v>
      </c>
    </row>
    <row r="409" spans="1:8">
      <c r="A409">
        <v>3866</v>
      </c>
      <c r="B409" t="s">
        <v>12</v>
      </c>
      <c r="C409" s="123">
        <v>1903</v>
      </c>
      <c r="D409" s="2">
        <v>133</v>
      </c>
      <c r="E409" t="s">
        <v>48</v>
      </c>
      <c r="F409">
        <v>2021</v>
      </c>
      <c r="G409" t="s">
        <v>19</v>
      </c>
      <c r="H409" s="21">
        <v>122.32</v>
      </c>
    </row>
    <row r="410" spans="1:8">
      <c r="A410">
        <v>3868</v>
      </c>
      <c r="B410" t="s">
        <v>12</v>
      </c>
      <c r="C410" s="123">
        <v>1903</v>
      </c>
      <c r="D410" s="2">
        <v>133</v>
      </c>
      <c r="E410" t="s">
        <v>48</v>
      </c>
      <c r="F410">
        <v>2021</v>
      </c>
      <c r="G410" t="s">
        <v>19</v>
      </c>
      <c r="H410" s="21">
        <v>121.2</v>
      </c>
    </row>
    <row r="411" spans="1:8">
      <c r="A411">
        <v>3874</v>
      </c>
      <c r="B411" t="s">
        <v>12</v>
      </c>
      <c r="C411" s="123">
        <v>1903</v>
      </c>
      <c r="D411" s="2">
        <v>133</v>
      </c>
      <c r="E411" t="s">
        <v>48</v>
      </c>
      <c r="F411">
        <v>2021</v>
      </c>
      <c r="G411" t="s">
        <v>19</v>
      </c>
      <c r="H411" s="21">
        <v>20.23</v>
      </c>
    </row>
    <row r="412" spans="1:8">
      <c r="A412">
        <v>3879</v>
      </c>
      <c r="B412" t="s">
        <v>12</v>
      </c>
      <c r="C412" s="123">
        <v>1903</v>
      </c>
      <c r="D412" s="2">
        <v>133</v>
      </c>
      <c r="E412" t="s">
        <v>48</v>
      </c>
      <c r="F412">
        <v>2021</v>
      </c>
      <c r="G412" t="s">
        <v>19</v>
      </c>
      <c r="H412" s="21">
        <v>31</v>
      </c>
    </row>
    <row r="413" spans="1:8">
      <c r="A413">
        <v>3888</v>
      </c>
      <c r="B413" t="s">
        <v>12</v>
      </c>
      <c r="C413" s="123">
        <v>1903</v>
      </c>
      <c r="D413" s="2">
        <v>133</v>
      </c>
      <c r="E413" t="s">
        <v>48</v>
      </c>
      <c r="F413">
        <v>2021</v>
      </c>
      <c r="G413" t="s">
        <v>19</v>
      </c>
      <c r="H413" s="21">
        <v>225.06</v>
      </c>
    </row>
    <row r="414" spans="1:8">
      <c r="A414">
        <v>3893</v>
      </c>
      <c r="B414" t="s">
        <v>12</v>
      </c>
      <c r="C414" s="123">
        <v>1903</v>
      </c>
      <c r="D414" s="2">
        <v>133</v>
      </c>
      <c r="E414" t="s">
        <v>48</v>
      </c>
      <c r="F414">
        <v>2021</v>
      </c>
      <c r="G414" t="s">
        <v>22</v>
      </c>
      <c r="H414" s="21">
        <v>111.6</v>
      </c>
    </row>
    <row r="415" spans="1:8">
      <c r="A415">
        <v>3894</v>
      </c>
      <c r="B415" t="s">
        <v>12</v>
      </c>
      <c r="C415" s="123">
        <v>1903</v>
      </c>
      <c r="D415" s="2">
        <v>133</v>
      </c>
      <c r="E415" t="s">
        <v>48</v>
      </c>
      <c r="F415">
        <v>2021</v>
      </c>
      <c r="G415" t="s">
        <v>19</v>
      </c>
      <c r="H415" s="21">
        <v>274.42</v>
      </c>
    </row>
    <row r="416" spans="1:8">
      <c r="A416">
        <v>3898</v>
      </c>
      <c r="B416" t="s">
        <v>12</v>
      </c>
      <c r="C416" s="123">
        <v>1903</v>
      </c>
      <c r="D416" s="2">
        <v>133</v>
      </c>
      <c r="E416" t="s">
        <v>48</v>
      </c>
      <c r="F416">
        <v>2021</v>
      </c>
      <c r="G416" t="s">
        <v>19</v>
      </c>
      <c r="H416" s="21">
        <v>61.77</v>
      </c>
    </row>
    <row r="417" spans="1:8">
      <c r="A417">
        <v>3902</v>
      </c>
      <c r="B417" t="s">
        <v>12</v>
      </c>
      <c r="C417" s="123">
        <v>1903</v>
      </c>
      <c r="D417" s="2">
        <v>133</v>
      </c>
      <c r="E417" t="s">
        <v>48</v>
      </c>
      <c r="F417">
        <v>2021</v>
      </c>
      <c r="G417" t="s">
        <v>19</v>
      </c>
      <c r="H417" s="21">
        <v>232.5</v>
      </c>
    </row>
    <row r="418" spans="1:8">
      <c r="A418">
        <v>3909</v>
      </c>
      <c r="B418" t="s">
        <v>12</v>
      </c>
      <c r="C418" s="123">
        <v>1903</v>
      </c>
      <c r="D418" s="2">
        <v>133</v>
      </c>
      <c r="E418" t="s">
        <v>48</v>
      </c>
      <c r="F418">
        <v>2021</v>
      </c>
      <c r="G418" t="s">
        <v>22</v>
      </c>
      <c r="H418" s="21">
        <v>15.5</v>
      </c>
    </row>
    <row r="419" spans="1:8">
      <c r="A419">
        <v>3916</v>
      </c>
      <c r="B419" t="s">
        <v>12</v>
      </c>
      <c r="C419" s="123">
        <v>1903</v>
      </c>
      <c r="D419" s="2">
        <v>133</v>
      </c>
      <c r="E419" t="s">
        <v>48</v>
      </c>
      <c r="F419">
        <v>2021</v>
      </c>
      <c r="G419" t="s">
        <v>19</v>
      </c>
      <c r="H419" s="21">
        <v>279.79000000000002</v>
      </c>
    </row>
    <row r="420" spans="1:8">
      <c r="A420">
        <v>3918</v>
      </c>
      <c r="B420" t="s">
        <v>12</v>
      </c>
      <c r="C420" s="123">
        <v>1903</v>
      </c>
      <c r="D420" s="2">
        <v>133</v>
      </c>
      <c r="E420" t="s">
        <v>48</v>
      </c>
      <c r="F420">
        <v>2021</v>
      </c>
      <c r="G420" t="s">
        <v>19</v>
      </c>
      <c r="H420" s="21">
        <v>334.76</v>
      </c>
    </row>
    <row r="421" spans="1:8">
      <c r="A421">
        <v>3920</v>
      </c>
      <c r="B421" t="s">
        <v>12</v>
      </c>
      <c r="C421" s="123">
        <v>1903</v>
      </c>
      <c r="D421" s="2">
        <v>133</v>
      </c>
      <c r="E421" t="s">
        <v>48</v>
      </c>
      <c r="F421">
        <v>2021</v>
      </c>
      <c r="G421" t="s">
        <v>19</v>
      </c>
      <c r="H421" s="21">
        <v>31</v>
      </c>
    </row>
    <row r="422" spans="1:8">
      <c r="A422">
        <v>3930</v>
      </c>
      <c r="B422" t="s">
        <v>12</v>
      </c>
      <c r="C422" s="123">
        <v>1903</v>
      </c>
      <c r="D422" s="2">
        <v>133</v>
      </c>
      <c r="E422" t="s">
        <v>48</v>
      </c>
      <c r="F422">
        <v>2021</v>
      </c>
      <c r="G422" t="s">
        <v>19</v>
      </c>
      <c r="H422" s="21">
        <v>135.82</v>
      </c>
    </row>
    <row r="423" spans="1:8">
      <c r="A423">
        <v>3936</v>
      </c>
      <c r="B423" t="s">
        <v>12</v>
      </c>
      <c r="C423" s="123">
        <v>1903</v>
      </c>
      <c r="D423" s="2">
        <v>133</v>
      </c>
      <c r="E423" t="s">
        <v>48</v>
      </c>
      <c r="F423">
        <v>2021</v>
      </c>
      <c r="G423" t="s">
        <v>19</v>
      </c>
      <c r="H423" s="21">
        <v>19.670000000000002</v>
      </c>
    </row>
    <row r="424" spans="1:8">
      <c r="A424">
        <v>3952</v>
      </c>
      <c r="B424" t="s">
        <v>12</v>
      </c>
      <c r="C424" s="123">
        <v>1903</v>
      </c>
      <c r="D424" s="2">
        <v>133</v>
      </c>
      <c r="E424" t="s">
        <v>48</v>
      </c>
      <c r="F424">
        <v>2021</v>
      </c>
      <c r="G424" t="s">
        <v>19</v>
      </c>
      <c r="H424" s="21">
        <v>21.54</v>
      </c>
    </row>
    <row r="425" spans="1:8">
      <c r="A425">
        <v>3959</v>
      </c>
      <c r="B425" t="s">
        <v>12</v>
      </c>
      <c r="C425" s="123">
        <v>1903</v>
      </c>
      <c r="D425" s="2">
        <v>133</v>
      </c>
      <c r="E425" t="s">
        <v>48</v>
      </c>
      <c r="F425">
        <v>2021</v>
      </c>
      <c r="G425" t="s">
        <v>22</v>
      </c>
      <c r="H425" s="21">
        <v>15.5</v>
      </c>
    </row>
    <row r="426" spans="1:8">
      <c r="A426">
        <v>3971</v>
      </c>
      <c r="B426" t="s">
        <v>12</v>
      </c>
      <c r="C426" s="123">
        <v>1903</v>
      </c>
      <c r="D426" s="2">
        <v>133</v>
      </c>
      <c r="E426" t="s">
        <v>48</v>
      </c>
      <c r="F426">
        <v>2021</v>
      </c>
      <c r="G426" t="s">
        <v>19</v>
      </c>
      <c r="H426" s="21">
        <v>211.87</v>
      </c>
    </row>
    <row r="427" spans="1:8">
      <c r="A427">
        <v>3976</v>
      </c>
      <c r="B427" t="s">
        <v>12</v>
      </c>
      <c r="C427" s="123">
        <v>1903</v>
      </c>
      <c r="D427" s="2">
        <v>133</v>
      </c>
      <c r="E427" t="s">
        <v>48</v>
      </c>
      <c r="F427">
        <v>2021</v>
      </c>
      <c r="G427" t="s">
        <v>19</v>
      </c>
      <c r="H427" s="21">
        <v>344.49</v>
      </c>
    </row>
    <row r="428" spans="1:8">
      <c r="A428">
        <v>3983</v>
      </c>
      <c r="B428" t="s">
        <v>12</v>
      </c>
      <c r="C428" s="123">
        <v>1903</v>
      </c>
      <c r="D428" s="2">
        <v>144</v>
      </c>
      <c r="E428" t="s">
        <v>48</v>
      </c>
      <c r="F428">
        <v>2021</v>
      </c>
      <c r="G428" t="s">
        <v>22</v>
      </c>
      <c r="H428" s="21">
        <v>1227.5999999999999</v>
      </c>
    </row>
    <row r="429" spans="1:8">
      <c r="A429">
        <v>3985</v>
      </c>
      <c r="B429" t="s">
        <v>12</v>
      </c>
      <c r="C429" s="123">
        <v>1903</v>
      </c>
      <c r="D429" s="2">
        <v>144</v>
      </c>
      <c r="E429" t="s">
        <v>48</v>
      </c>
      <c r="F429">
        <v>2021</v>
      </c>
      <c r="G429" t="s">
        <v>19</v>
      </c>
      <c r="H429" s="21">
        <v>3197.26</v>
      </c>
    </row>
    <row r="430" spans="1:8">
      <c r="A430">
        <v>4000</v>
      </c>
      <c r="B430" t="s">
        <v>12</v>
      </c>
      <c r="C430" s="123">
        <v>1903</v>
      </c>
      <c r="D430" s="2">
        <v>144</v>
      </c>
      <c r="E430" t="s">
        <v>48</v>
      </c>
      <c r="F430">
        <v>2021</v>
      </c>
      <c r="G430" t="s">
        <v>19</v>
      </c>
      <c r="H430" s="21">
        <v>3207.05</v>
      </c>
    </row>
    <row r="431" spans="1:8">
      <c r="A431">
        <v>4001</v>
      </c>
      <c r="B431" t="s">
        <v>12</v>
      </c>
      <c r="C431" s="123">
        <v>1903</v>
      </c>
      <c r="D431" s="2">
        <v>144</v>
      </c>
      <c r="E431" t="s">
        <v>48</v>
      </c>
      <c r="F431">
        <v>2021</v>
      </c>
      <c r="G431" t="s">
        <v>19</v>
      </c>
      <c r="H431" s="21">
        <v>172.51</v>
      </c>
    </row>
    <row r="432" spans="1:8">
      <c r="A432">
        <v>4012</v>
      </c>
      <c r="B432" t="s">
        <v>12</v>
      </c>
      <c r="C432" s="123">
        <v>1903</v>
      </c>
      <c r="D432" s="2">
        <v>144</v>
      </c>
      <c r="E432" t="s">
        <v>48</v>
      </c>
      <c r="F432">
        <v>2021</v>
      </c>
      <c r="G432" t="s">
        <v>19</v>
      </c>
      <c r="H432" s="21">
        <v>2918.52</v>
      </c>
    </row>
    <row r="433" spans="1:8">
      <c r="A433">
        <v>4017</v>
      </c>
      <c r="B433" t="s">
        <v>12</v>
      </c>
      <c r="C433" s="123">
        <v>1903</v>
      </c>
      <c r="D433" s="2">
        <v>144</v>
      </c>
      <c r="E433" t="s">
        <v>48</v>
      </c>
      <c r="F433">
        <v>2021</v>
      </c>
      <c r="G433" t="s">
        <v>19</v>
      </c>
      <c r="H433" s="21">
        <v>2509.9499999999998</v>
      </c>
    </row>
    <row r="434" spans="1:8">
      <c r="A434">
        <v>4031</v>
      </c>
      <c r="B434" t="s">
        <v>12</v>
      </c>
      <c r="C434" s="123">
        <v>1903</v>
      </c>
      <c r="D434" s="2">
        <v>144</v>
      </c>
      <c r="E434" t="s">
        <v>48</v>
      </c>
      <c r="F434">
        <v>2021</v>
      </c>
      <c r="G434" t="s">
        <v>19</v>
      </c>
      <c r="H434" s="21">
        <v>2828.85</v>
      </c>
    </row>
    <row r="435" spans="1:8">
      <c r="A435">
        <v>4047</v>
      </c>
      <c r="B435" t="s">
        <v>12</v>
      </c>
      <c r="C435" s="123">
        <v>1903</v>
      </c>
      <c r="D435" s="2">
        <v>144</v>
      </c>
      <c r="E435" t="s">
        <v>48</v>
      </c>
      <c r="F435">
        <v>2021</v>
      </c>
      <c r="G435" t="s">
        <v>19</v>
      </c>
      <c r="H435" s="21">
        <v>185.43</v>
      </c>
    </row>
    <row r="436" spans="1:8">
      <c r="A436">
        <v>4050</v>
      </c>
      <c r="B436" t="s">
        <v>12</v>
      </c>
      <c r="C436" s="123">
        <v>1903</v>
      </c>
      <c r="D436" s="2">
        <v>144</v>
      </c>
      <c r="E436" t="s">
        <v>48</v>
      </c>
      <c r="F436">
        <v>2021</v>
      </c>
      <c r="G436" t="s">
        <v>19</v>
      </c>
      <c r="H436" s="21">
        <v>131.04</v>
      </c>
    </row>
    <row r="437" spans="1:8">
      <c r="A437">
        <v>4062</v>
      </c>
      <c r="B437" t="s">
        <v>12</v>
      </c>
      <c r="C437" s="123">
        <v>1903</v>
      </c>
      <c r="D437" s="2">
        <v>144</v>
      </c>
      <c r="E437" t="s">
        <v>48</v>
      </c>
      <c r="F437">
        <v>2021</v>
      </c>
      <c r="G437" t="s">
        <v>19</v>
      </c>
      <c r="H437" s="21">
        <v>1116.44</v>
      </c>
    </row>
    <row r="438" spans="1:8">
      <c r="A438">
        <v>4071</v>
      </c>
      <c r="B438" t="s">
        <v>12</v>
      </c>
      <c r="C438" s="123">
        <v>1903</v>
      </c>
      <c r="D438" s="2">
        <v>144</v>
      </c>
      <c r="E438" t="s">
        <v>48</v>
      </c>
      <c r="F438">
        <v>2021</v>
      </c>
      <c r="G438" t="s">
        <v>19</v>
      </c>
      <c r="H438" s="21">
        <v>2477.36</v>
      </c>
    </row>
    <row r="439" spans="1:8">
      <c r="A439">
        <v>4077</v>
      </c>
      <c r="B439" t="s">
        <v>12</v>
      </c>
      <c r="C439" s="123">
        <v>1903</v>
      </c>
      <c r="D439" s="2">
        <v>144</v>
      </c>
      <c r="E439" t="s">
        <v>48</v>
      </c>
      <c r="F439">
        <v>2021</v>
      </c>
      <c r="G439" t="s">
        <v>19</v>
      </c>
      <c r="H439" s="21">
        <v>128.13</v>
      </c>
    </row>
    <row r="440" spans="1:8">
      <c r="A440">
        <v>4095</v>
      </c>
      <c r="B440" t="s">
        <v>12</v>
      </c>
      <c r="C440" s="123">
        <v>1903</v>
      </c>
      <c r="D440" s="2">
        <v>144</v>
      </c>
      <c r="E440" t="s">
        <v>48</v>
      </c>
      <c r="F440">
        <v>2021</v>
      </c>
      <c r="G440" t="s">
        <v>19</v>
      </c>
      <c r="H440" s="21">
        <v>403.51</v>
      </c>
    </row>
    <row r="441" spans="1:8">
      <c r="A441">
        <v>4114</v>
      </c>
      <c r="B441" t="s">
        <v>12</v>
      </c>
      <c r="C441" s="123">
        <v>1903</v>
      </c>
      <c r="D441" s="2">
        <v>144</v>
      </c>
      <c r="E441" t="s">
        <v>48</v>
      </c>
      <c r="F441">
        <v>2021</v>
      </c>
      <c r="G441" t="s">
        <v>19</v>
      </c>
      <c r="H441" s="21">
        <v>2230.46</v>
      </c>
    </row>
    <row r="442" spans="1:8">
      <c r="A442">
        <v>4117</v>
      </c>
      <c r="B442" t="s">
        <v>12</v>
      </c>
      <c r="C442" s="123">
        <v>1903</v>
      </c>
      <c r="D442" s="2">
        <v>144</v>
      </c>
      <c r="E442" t="s">
        <v>48</v>
      </c>
      <c r="F442">
        <v>2021</v>
      </c>
      <c r="G442" t="s">
        <v>19</v>
      </c>
      <c r="H442" s="21">
        <v>2744.77</v>
      </c>
    </row>
    <row r="443" spans="1:8">
      <c r="A443">
        <v>4125</v>
      </c>
      <c r="B443" t="s">
        <v>12</v>
      </c>
      <c r="C443" s="123">
        <v>1903</v>
      </c>
      <c r="D443" s="2">
        <v>144</v>
      </c>
      <c r="E443" t="s">
        <v>48</v>
      </c>
      <c r="F443">
        <v>2021</v>
      </c>
      <c r="G443" t="s">
        <v>19</v>
      </c>
      <c r="H443" s="21">
        <v>421.99</v>
      </c>
    </row>
    <row r="444" spans="1:8">
      <c r="A444">
        <v>4154</v>
      </c>
      <c r="B444" t="s">
        <v>12</v>
      </c>
      <c r="C444" s="123">
        <v>1903</v>
      </c>
      <c r="D444" s="2">
        <v>144</v>
      </c>
      <c r="E444" t="s">
        <v>48</v>
      </c>
      <c r="F444">
        <v>2021</v>
      </c>
      <c r="G444" t="s">
        <v>19</v>
      </c>
      <c r="H444" s="21">
        <v>132.4</v>
      </c>
    </row>
    <row r="445" spans="1:8">
      <c r="A445">
        <v>4162</v>
      </c>
      <c r="B445" t="s">
        <v>12</v>
      </c>
      <c r="C445" s="123">
        <v>1903</v>
      </c>
      <c r="D445" s="2">
        <v>144</v>
      </c>
      <c r="E445" t="s">
        <v>48</v>
      </c>
      <c r="F445">
        <v>2021</v>
      </c>
      <c r="G445" t="s">
        <v>19</v>
      </c>
      <c r="H445" s="21">
        <v>121.65</v>
      </c>
    </row>
    <row r="446" spans="1:8">
      <c r="A446">
        <v>4168</v>
      </c>
      <c r="B446" t="s">
        <v>12</v>
      </c>
      <c r="C446" s="123">
        <v>1903</v>
      </c>
      <c r="D446" s="2">
        <v>144</v>
      </c>
      <c r="E446" t="s">
        <v>48</v>
      </c>
      <c r="F446">
        <v>2021</v>
      </c>
      <c r="G446" t="s">
        <v>19</v>
      </c>
      <c r="H446" s="21">
        <v>2877.74</v>
      </c>
    </row>
    <row r="447" spans="1:8">
      <c r="A447">
        <v>4175</v>
      </c>
      <c r="B447" t="s">
        <v>12</v>
      </c>
      <c r="C447" s="123">
        <v>1903</v>
      </c>
      <c r="D447" s="2">
        <v>144</v>
      </c>
      <c r="E447" t="s">
        <v>48</v>
      </c>
      <c r="F447">
        <v>2021</v>
      </c>
      <c r="G447" t="s">
        <v>19</v>
      </c>
      <c r="H447" s="21">
        <v>2127.33</v>
      </c>
    </row>
    <row r="448" spans="1:8">
      <c r="A448">
        <v>4199</v>
      </c>
      <c r="B448" t="s">
        <v>12</v>
      </c>
      <c r="C448" s="123">
        <v>1903</v>
      </c>
      <c r="D448" s="2">
        <v>144</v>
      </c>
      <c r="E448" t="s">
        <v>48</v>
      </c>
      <c r="F448">
        <v>2021</v>
      </c>
      <c r="G448" t="s">
        <v>19</v>
      </c>
      <c r="H448" s="21">
        <v>129.69</v>
      </c>
    </row>
    <row r="449" spans="1:8">
      <c r="A449">
        <v>4206</v>
      </c>
      <c r="B449" t="s">
        <v>12</v>
      </c>
      <c r="C449" s="123">
        <v>1903</v>
      </c>
      <c r="D449" s="2">
        <v>144</v>
      </c>
      <c r="E449" t="s">
        <v>48</v>
      </c>
      <c r="F449">
        <v>2021</v>
      </c>
      <c r="G449" t="s">
        <v>19</v>
      </c>
      <c r="H449" s="21">
        <v>9.74</v>
      </c>
    </row>
    <row r="450" spans="1:8">
      <c r="A450">
        <v>4207</v>
      </c>
      <c r="B450" t="s">
        <v>12</v>
      </c>
      <c r="C450" s="123">
        <v>1903</v>
      </c>
      <c r="D450" s="2">
        <v>144</v>
      </c>
      <c r="E450" t="s">
        <v>48</v>
      </c>
      <c r="F450">
        <v>2021</v>
      </c>
      <c r="G450" t="s">
        <v>22</v>
      </c>
      <c r="H450" s="21">
        <v>0.93</v>
      </c>
    </row>
    <row r="451" spans="1:8">
      <c r="A451">
        <v>4214</v>
      </c>
      <c r="B451" t="s">
        <v>12</v>
      </c>
      <c r="C451" s="123">
        <v>1903</v>
      </c>
      <c r="D451" s="2">
        <v>144</v>
      </c>
      <c r="E451" t="s">
        <v>48</v>
      </c>
      <c r="F451">
        <v>2021</v>
      </c>
      <c r="G451" t="s">
        <v>19</v>
      </c>
      <c r="H451" s="21">
        <v>128.37</v>
      </c>
    </row>
    <row r="452" spans="1:8">
      <c r="A452">
        <v>4218</v>
      </c>
      <c r="B452" t="s">
        <v>12</v>
      </c>
      <c r="C452" s="123">
        <v>1903</v>
      </c>
      <c r="D452" s="2">
        <v>144</v>
      </c>
      <c r="E452" t="s">
        <v>48</v>
      </c>
      <c r="F452">
        <v>2021</v>
      </c>
      <c r="G452" t="s">
        <v>19</v>
      </c>
      <c r="H452" s="21">
        <v>2518.61</v>
      </c>
    </row>
    <row r="453" spans="1:8">
      <c r="A453">
        <v>4224</v>
      </c>
      <c r="B453" t="s">
        <v>12</v>
      </c>
      <c r="C453" s="123">
        <v>1903</v>
      </c>
      <c r="D453" s="2">
        <v>144</v>
      </c>
      <c r="E453" t="s">
        <v>48</v>
      </c>
      <c r="F453">
        <v>2021</v>
      </c>
      <c r="G453" t="s">
        <v>19</v>
      </c>
      <c r="H453" s="21">
        <v>120.99</v>
      </c>
    </row>
    <row r="454" spans="1:8">
      <c r="A454">
        <v>4228</v>
      </c>
      <c r="B454" t="s">
        <v>12</v>
      </c>
      <c r="C454" s="123">
        <v>1903</v>
      </c>
      <c r="D454" s="2">
        <v>144</v>
      </c>
      <c r="E454" t="s">
        <v>48</v>
      </c>
      <c r="F454">
        <v>2021</v>
      </c>
      <c r="G454" t="s">
        <v>19</v>
      </c>
      <c r="H454" s="21">
        <v>61.96</v>
      </c>
    </row>
    <row r="455" spans="1:8">
      <c r="A455">
        <v>4234</v>
      </c>
      <c r="B455" t="s">
        <v>12</v>
      </c>
      <c r="C455" s="123">
        <v>1903</v>
      </c>
      <c r="D455" s="2">
        <v>144</v>
      </c>
      <c r="E455" t="s">
        <v>48</v>
      </c>
      <c r="F455">
        <v>2021</v>
      </c>
      <c r="G455" t="s">
        <v>19</v>
      </c>
      <c r="H455" s="21">
        <v>3720.11</v>
      </c>
    </row>
    <row r="456" spans="1:8">
      <c r="A456">
        <v>4247</v>
      </c>
      <c r="B456" t="s">
        <v>12</v>
      </c>
      <c r="C456" s="123">
        <v>1903</v>
      </c>
      <c r="D456" s="2">
        <v>144</v>
      </c>
      <c r="E456" t="s">
        <v>48</v>
      </c>
      <c r="F456">
        <v>2021</v>
      </c>
      <c r="G456" t="s">
        <v>19</v>
      </c>
      <c r="H456" s="21">
        <v>128.13</v>
      </c>
    </row>
    <row r="457" spans="1:8">
      <c r="A457">
        <v>4254</v>
      </c>
      <c r="B457" t="s">
        <v>12</v>
      </c>
      <c r="C457" s="123">
        <v>1903</v>
      </c>
      <c r="D457" s="2">
        <v>144</v>
      </c>
      <c r="E457" t="s">
        <v>48</v>
      </c>
      <c r="F457">
        <v>2021</v>
      </c>
      <c r="G457" t="s">
        <v>19</v>
      </c>
      <c r="H457" s="21">
        <v>2725.1</v>
      </c>
    </row>
    <row r="458" spans="1:8">
      <c r="A458">
        <v>4260</v>
      </c>
      <c r="B458" t="s">
        <v>12</v>
      </c>
      <c r="C458" s="123">
        <v>1903</v>
      </c>
      <c r="D458" s="2">
        <v>144</v>
      </c>
      <c r="E458" t="s">
        <v>48</v>
      </c>
      <c r="F458">
        <v>2021</v>
      </c>
      <c r="G458" t="s">
        <v>22</v>
      </c>
      <c r="H458" s="21">
        <v>0.08</v>
      </c>
    </row>
    <row r="459" spans="1:8">
      <c r="A459">
        <v>4262</v>
      </c>
      <c r="B459" t="s">
        <v>12</v>
      </c>
      <c r="C459" s="123">
        <v>1903</v>
      </c>
      <c r="D459" s="2">
        <v>144</v>
      </c>
      <c r="E459" t="s">
        <v>48</v>
      </c>
      <c r="F459">
        <v>2021</v>
      </c>
      <c r="G459" t="s">
        <v>19</v>
      </c>
      <c r="H459" s="21">
        <v>3640.92</v>
      </c>
    </row>
    <row r="460" spans="1:8">
      <c r="A460">
        <v>4287</v>
      </c>
      <c r="B460" t="s">
        <v>12</v>
      </c>
      <c r="C460" s="123">
        <v>1903</v>
      </c>
      <c r="D460" s="2">
        <v>144</v>
      </c>
      <c r="E460" t="s">
        <v>48</v>
      </c>
      <c r="F460">
        <v>2021</v>
      </c>
      <c r="G460" t="s">
        <v>19</v>
      </c>
      <c r="H460" s="21">
        <v>3351.17</v>
      </c>
    </row>
    <row r="461" spans="1:8">
      <c r="A461">
        <v>4296</v>
      </c>
      <c r="B461" t="s">
        <v>13</v>
      </c>
      <c r="C461" s="123">
        <v>1903</v>
      </c>
      <c r="D461" s="2">
        <v>133</v>
      </c>
      <c r="E461" t="s">
        <v>48</v>
      </c>
      <c r="F461">
        <v>2021</v>
      </c>
      <c r="G461" t="s">
        <v>19</v>
      </c>
      <c r="H461" s="21">
        <v>431</v>
      </c>
    </row>
    <row r="462" spans="1:8">
      <c r="A462">
        <v>4312</v>
      </c>
      <c r="B462" t="s">
        <v>13</v>
      </c>
      <c r="C462" s="123">
        <v>1903</v>
      </c>
      <c r="D462" s="2">
        <v>133</v>
      </c>
      <c r="E462" t="s">
        <v>48</v>
      </c>
      <c r="F462">
        <v>2021</v>
      </c>
      <c r="G462" t="s">
        <v>19</v>
      </c>
      <c r="H462" s="21">
        <v>1188.3599999999999</v>
      </c>
    </row>
    <row r="463" spans="1:8">
      <c r="A463">
        <v>4324</v>
      </c>
      <c r="B463" t="s">
        <v>13</v>
      </c>
      <c r="C463" s="123">
        <v>1903</v>
      </c>
      <c r="D463" s="2">
        <v>133</v>
      </c>
      <c r="E463" t="s">
        <v>48</v>
      </c>
      <c r="F463">
        <v>2021</v>
      </c>
      <c r="G463" t="s">
        <v>19</v>
      </c>
      <c r="H463" s="21">
        <v>1591.91</v>
      </c>
    </row>
    <row r="464" spans="1:8">
      <c r="A464">
        <v>4326</v>
      </c>
      <c r="B464" t="s">
        <v>13</v>
      </c>
      <c r="C464" s="123">
        <v>1903</v>
      </c>
      <c r="D464" s="2">
        <v>133</v>
      </c>
      <c r="E464" t="s">
        <v>48</v>
      </c>
      <c r="F464">
        <v>2021</v>
      </c>
      <c r="G464" t="s">
        <v>19</v>
      </c>
      <c r="H464" s="21">
        <v>373.32</v>
      </c>
    </row>
    <row r="465" spans="1:8">
      <c r="A465">
        <v>4327</v>
      </c>
      <c r="B465" t="s">
        <v>13</v>
      </c>
      <c r="C465" s="123">
        <v>1903</v>
      </c>
      <c r="D465" s="2">
        <v>133</v>
      </c>
      <c r="E465" t="s">
        <v>48</v>
      </c>
      <c r="F465">
        <v>2021</v>
      </c>
      <c r="G465" t="s">
        <v>19</v>
      </c>
      <c r="H465" s="21">
        <v>1194.3599999999999</v>
      </c>
    </row>
    <row r="466" spans="1:8">
      <c r="A466">
        <v>4333</v>
      </c>
      <c r="B466" t="s">
        <v>13</v>
      </c>
      <c r="C466" s="123">
        <v>1903</v>
      </c>
      <c r="D466" s="2">
        <v>133</v>
      </c>
      <c r="E466" t="s">
        <v>48</v>
      </c>
      <c r="F466">
        <v>2021</v>
      </c>
      <c r="G466" t="s">
        <v>19</v>
      </c>
      <c r="H466" s="21">
        <v>513.12</v>
      </c>
    </row>
    <row r="467" spans="1:8">
      <c r="A467">
        <v>4368</v>
      </c>
      <c r="B467" t="s">
        <v>13</v>
      </c>
      <c r="C467" s="123">
        <v>1903</v>
      </c>
      <c r="D467" s="2">
        <v>133</v>
      </c>
      <c r="E467" t="s">
        <v>48</v>
      </c>
      <c r="F467">
        <v>2021</v>
      </c>
      <c r="G467" t="s">
        <v>19</v>
      </c>
      <c r="H467" s="21">
        <v>427.11</v>
      </c>
    </row>
    <row r="468" spans="1:8">
      <c r="A468">
        <v>4374</v>
      </c>
      <c r="B468" t="s">
        <v>13</v>
      </c>
      <c r="C468" s="123">
        <v>1903</v>
      </c>
      <c r="D468" s="2">
        <v>133</v>
      </c>
      <c r="E468" t="s">
        <v>48</v>
      </c>
      <c r="F468">
        <v>2021</v>
      </c>
      <c r="G468" t="s">
        <v>19</v>
      </c>
      <c r="H468" s="21">
        <v>892.84</v>
      </c>
    </row>
    <row r="469" spans="1:8">
      <c r="A469">
        <v>4380</v>
      </c>
      <c r="B469" t="s">
        <v>13</v>
      </c>
      <c r="C469" s="123">
        <v>1903</v>
      </c>
      <c r="D469" s="2">
        <v>133</v>
      </c>
      <c r="E469" t="s">
        <v>48</v>
      </c>
      <c r="F469">
        <v>2021</v>
      </c>
      <c r="G469" t="s">
        <v>19</v>
      </c>
      <c r="H469" s="21">
        <v>14.33</v>
      </c>
    </row>
    <row r="470" spans="1:8">
      <c r="A470">
        <v>4399</v>
      </c>
      <c r="B470" t="s">
        <v>13</v>
      </c>
      <c r="C470" s="123">
        <v>1903</v>
      </c>
      <c r="D470" s="2">
        <v>133</v>
      </c>
      <c r="E470" t="s">
        <v>48</v>
      </c>
      <c r="F470">
        <v>2021</v>
      </c>
      <c r="G470" t="s">
        <v>19</v>
      </c>
      <c r="H470" s="21">
        <v>2441.79</v>
      </c>
    </row>
    <row r="471" spans="1:8">
      <c r="A471">
        <v>4400</v>
      </c>
      <c r="B471" t="s">
        <v>13</v>
      </c>
      <c r="C471" s="123">
        <v>1903</v>
      </c>
      <c r="D471" s="2">
        <v>133</v>
      </c>
      <c r="E471" t="s">
        <v>48</v>
      </c>
      <c r="F471">
        <v>2021</v>
      </c>
      <c r="G471" t="s">
        <v>19</v>
      </c>
      <c r="H471" s="21">
        <v>557.91999999999996</v>
      </c>
    </row>
    <row r="472" spans="1:8">
      <c r="A472">
        <v>4404</v>
      </c>
      <c r="B472" t="s">
        <v>13</v>
      </c>
      <c r="C472" s="123">
        <v>1903</v>
      </c>
      <c r="D472" s="2">
        <v>133</v>
      </c>
      <c r="E472" t="s">
        <v>48</v>
      </c>
      <c r="F472">
        <v>2021</v>
      </c>
      <c r="G472" t="s">
        <v>19</v>
      </c>
      <c r="H472" s="21">
        <v>521.02</v>
      </c>
    </row>
    <row r="473" spans="1:8">
      <c r="A473">
        <v>4409</v>
      </c>
      <c r="B473" t="s">
        <v>13</v>
      </c>
      <c r="C473" s="123">
        <v>1903</v>
      </c>
      <c r="D473" s="2">
        <v>133</v>
      </c>
      <c r="E473" t="s">
        <v>48</v>
      </c>
      <c r="F473">
        <v>2021</v>
      </c>
      <c r="G473" t="s">
        <v>19</v>
      </c>
      <c r="H473" s="21">
        <v>693.63</v>
      </c>
    </row>
    <row r="474" spans="1:8">
      <c r="A474">
        <v>4416</v>
      </c>
      <c r="B474" t="s">
        <v>13</v>
      </c>
      <c r="C474" s="123">
        <v>1903</v>
      </c>
      <c r="D474" s="2">
        <v>133</v>
      </c>
      <c r="E474" t="s">
        <v>48</v>
      </c>
      <c r="F474">
        <v>2021</v>
      </c>
      <c r="G474" t="s">
        <v>19</v>
      </c>
      <c r="H474" s="21">
        <v>342.35</v>
      </c>
    </row>
    <row r="475" spans="1:8">
      <c r="A475">
        <v>4418</v>
      </c>
      <c r="B475" t="s">
        <v>13</v>
      </c>
      <c r="C475" s="123">
        <v>1903</v>
      </c>
      <c r="D475" s="2">
        <v>133</v>
      </c>
      <c r="E475" t="s">
        <v>48</v>
      </c>
      <c r="F475">
        <v>2021</v>
      </c>
      <c r="G475" t="s">
        <v>19</v>
      </c>
      <c r="H475" s="21">
        <v>504.37</v>
      </c>
    </row>
    <row r="476" spans="1:8">
      <c r="A476">
        <v>4420</v>
      </c>
      <c r="B476" t="s">
        <v>13</v>
      </c>
      <c r="C476" s="123">
        <v>1903</v>
      </c>
      <c r="D476" s="2">
        <v>133</v>
      </c>
      <c r="E476" t="s">
        <v>48</v>
      </c>
      <c r="F476">
        <v>2021</v>
      </c>
      <c r="G476" t="s">
        <v>19</v>
      </c>
      <c r="H476" s="21">
        <v>1102.96</v>
      </c>
    </row>
    <row r="477" spans="1:8">
      <c r="A477">
        <v>4439</v>
      </c>
      <c r="B477" t="s">
        <v>13</v>
      </c>
      <c r="C477" s="123">
        <v>1903</v>
      </c>
      <c r="D477" s="2">
        <v>133</v>
      </c>
      <c r="E477" t="s">
        <v>48</v>
      </c>
      <c r="F477">
        <v>2021</v>
      </c>
      <c r="G477" t="s">
        <v>19</v>
      </c>
      <c r="H477" s="21">
        <v>403.86</v>
      </c>
    </row>
    <row r="478" spans="1:8">
      <c r="A478">
        <v>4455</v>
      </c>
      <c r="B478" t="s">
        <v>13</v>
      </c>
      <c r="C478" s="123">
        <v>1903</v>
      </c>
      <c r="D478" s="2">
        <v>133</v>
      </c>
      <c r="E478" t="s">
        <v>48</v>
      </c>
      <c r="F478">
        <v>2021</v>
      </c>
      <c r="G478" t="s">
        <v>19</v>
      </c>
      <c r="H478" s="21">
        <v>373.91</v>
      </c>
    </row>
    <row r="479" spans="1:8">
      <c r="A479">
        <v>4480</v>
      </c>
      <c r="B479" t="s">
        <v>13</v>
      </c>
      <c r="C479" s="123">
        <v>1903</v>
      </c>
      <c r="D479" s="2">
        <v>133</v>
      </c>
      <c r="E479" t="s">
        <v>48</v>
      </c>
      <c r="F479">
        <v>2021</v>
      </c>
      <c r="G479" t="s">
        <v>19</v>
      </c>
      <c r="H479" s="21">
        <v>14.92</v>
      </c>
    </row>
    <row r="480" spans="1:8">
      <c r="A480">
        <v>4488</v>
      </c>
      <c r="B480" t="s">
        <v>13</v>
      </c>
      <c r="C480" s="123">
        <v>1903</v>
      </c>
      <c r="D480" s="2">
        <v>133</v>
      </c>
      <c r="E480" t="s">
        <v>48</v>
      </c>
      <c r="F480">
        <v>2021</v>
      </c>
      <c r="G480" t="s">
        <v>19</v>
      </c>
      <c r="H480" s="21">
        <v>389.71</v>
      </c>
    </row>
    <row r="481" spans="1:8">
      <c r="A481">
        <v>4504</v>
      </c>
      <c r="B481" t="s">
        <v>13</v>
      </c>
      <c r="C481" s="123">
        <v>1903</v>
      </c>
      <c r="D481" s="2">
        <v>133</v>
      </c>
      <c r="E481" t="s">
        <v>48</v>
      </c>
      <c r="F481">
        <v>2021</v>
      </c>
      <c r="G481" t="s">
        <v>19</v>
      </c>
      <c r="H481" s="21">
        <v>1265.73</v>
      </c>
    </row>
    <row r="482" spans="1:8">
      <c r="A482">
        <v>4509</v>
      </c>
      <c r="B482" t="s">
        <v>13</v>
      </c>
      <c r="C482" s="123">
        <v>1903</v>
      </c>
      <c r="D482" s="2">
        <v>133</v>
      </c>
      <c r="E482" t="s">
        <v>48</v>
      </c>
      <c r="F482">
        <v>2021</v>
      </c>
      <c r="G482" t="s">
        <v>19</v>
      </c>
      <c r="H482" s="21">
        <v>554.34</v>
      </c>
    </row>
    <row r="483" spans="1:8">
      <c r="A483">
        <v>4513</v>
      </c>
      <c r="B483" t="s">
        <v>13</v>
      </c>
      <c r="C483" s="123">
        <v>1903</v>
      </c>
      <c r="D483" s="2">
        <v>133</v>
      </c>
      <c r="E483" t="s">
        <v>48</v>
      </c>
      <c r="F483">
        <v>2021</v>
      </c>
      <c r="G483" t="s">
        <v>19</v>
      </c>
      <c r="H483" s="21">
        <v>675.79</v>
      </c>
    </row>
    <row r="484" spans="1:8">
      <c r="A484">
        <v>4530</v>
      </c>
      <c r="B484" t="s">
        <v>13</v>
      </c>
      <c r="C484" s="123">
        <v>1903</v>
      </c>
      <c r="D484" s="2">
        <v>133</v>
      </c>
      <c r="E484" t="s">
        <v>48</v>
      </c>
      <c r="F484">
        <v>2021</v>
      </c>
      <c r="G484" t="s">
        <v>19</v>
      </c>
      <c r="H484" s="21">
        <v>497.87</v>
      </c>
    </row>
    <row r="485" spans="1:8">
      <c r="A485">
        <v>4536</v>
      </c>
      <c r="B485" t="s">
        <v>13</v>
      </c>
      <c r="C485" s="123">
        <v>1903</v>
      </c>
      <c r="D485" s="2">
        <v>133</v>
      </c>
      <c r="E485" t="s">
        <v>48</v>
      </c>
      <c r="F485">
        <v>2021</v>
      </c>
      <c r="G485" t="s">
        <v>19</v>
      </c>
      <c r="H485" s="21">
        <v>306.83999999999997</v>
      </c>
    </row>
    <row r="486" spans="1:8">
      <c r="A486">
        <v>4538</v>
      </c>
      <c r="B486" t="s">
        <v>13</v>
      </c>
      <c r="C486" s="123">
        <v>1903</v>
      </c>
      <c r="D486" s="2">
        <v>133</v>
      </c>
      <c r="E486" t="s">
        <v>48</v>
      </c>
      <c r="F486">
        <v>2021</v>
      </c>
      <c r="G486" t="s">
        <v>19</v>
      </c>
      <c r="H486" s="21">
        <v>650.03</v>
      </c>
    </row>
    <row r="487" spans="1:8">
      <c r="A487">
        <v>4579</v>
      </c>
      <c r="B487" t="s">
        <v>13</v>
      </c>
      <c r="C487" s="123">
        <v>1903</v>
      </c>
      <c r="D487" s="2">
        <v>144</v>
      </c>
      <c r="E487" t="s">
        <v>48</v>
      </c>
      <c r="F487">
        <v>2021</v>
      </c>
      <c r="G487" t="s">
        <v>19</v>
      </c>
      <c r="H487" s="21">
        <v>5949.74</v>
      </c>
    </row>
    <row r="488" spans="1:8">
      <c r="A488">
        <v>4605</v>
      </c>
      <c r="B488" t="s">
        <v>13</v>
      </c>
      <c r="C488" s="123">
        <v>1903</v>
      </c>
      <c r="D488" s="2">
        <v>144</v>
      </c>
      <c r="E488" t="s">
        <v>48</v>
      </c>
      <c r="F488">
        <v>2021</v>
      </c>
      <c r="G488" t="s">
        <v>19</v>
      </c>
      <c r="H488" s="21">
        <v>892.8</v>
      </c>
    </row>
    <row r="489" spans="1:8">
      <c r="A489">
        <v>4611</v>
      </c>
      <c r="B489" t="s">
        <v>13</v>
      </c>
      <c r="C489" s="123">
        <v>1903</v>
      </c>
      <c r="D489" s="2">
        <v>144</v>
      </c>
      <c r="E489" t="s">
        <v>48</v>
      </c>
      <c r="F489">
        <v>2021</v>
      </c>
      <c r="G489" t="s">
        <v>19</v>
      </c>
      <c r="H489" s="21">
        <v>4461.71</v>
      </c>
    </row>
    <row r="490" spans="1:8">
      <c r="A490">
        <v>4618</v>
      </c>
      <c r="B490" t="s">
        <v>13</v>
      </c>
      <c r="C490" s="123">
        <v>1903</v>
      </c>
      <c r="D490" s="2">
        <v>144</v>
      </c>
      <c r="E490" t="s">
        <v>48</v>
      </c>
      <c r="F490">
        <v>2021</v>
      </c>
      <c r="G490" t="s">
        <v>19</v>
      </c>
      <c r="H490" s="21">
        <v>947.7</v>
      </c>
    </row>
    <row r="491" spans="1:8">
      <c r="A491">
        <v>4627</v>
      </c>
      <c r="B491" t="s">
        <v>13</v>
      </c>
      <c r="C491" s="123">
        <v>1903</v>
      </c>
      <c r="D491" s="2">
        <v>144</v>
      </c>
      <c r="E491" t="s">
        <v>48</v>
      </c>
      <c r="F491">
        <v>2021</v>
      </c>
      <c r="G491" t="s">
        <v>19</v>
      </c>
      <c r="H491" s="21">
        <v>6731.7</v>
      </c>
    </row>
    <row r="492" spans="1:8">
      <c r="A492">
        <v>4635</v>
      </c>
      <c r="B492" t="s">
        <v>13</v>
      </c>
      <c r="C492" s="123">
        <v>1903</v>
      </c>
      <c r="D492" s="2">
        <v>144</v>
      </c>
      <c r="E492" t="s">
        <v>48</v>
      </c>
      <c r="F492">
        <v>2021</v>
      </c>
      <c r="G492" t="s">
        <v>19</v>
      </c>
      <c r="H492" s="21">
        <v>666.21</v>
      </c>
    </row>
    <row r="493" spans="1:8">
      <c r="A493">
        <v>4644</v>
      </c>
      <c r="B493" t="s">
        <v>13</v>
      </c>
      <c r="C493" s="123">
        <v>1903</v>
      </c>
      <c r="D493" s="2">
        <v>144</v>
      </c>
      <c r="E493" t="s">
        <v>48</v>
      </c>
      <c r="F493">
        <v>2021</v>
      </c>
      <c r="G493" t="s">
        <v>19</v>
      </c>
      <c r="H493" s="21">
        <v>6666.57</v>
      </c>
    </row>
    <row r="494" spans="1:8">
      <c r="A494">
        <v>4651</v>
      </c>
      <c r="B494" t="s">
        <v>13</v>
      </c>
      <c r="C494" s="123">
        <v>1903</v>
      </c>
      <c r="D494" s="2">
        <v>144</v>
      </c>
      <c r="E494" t="s">
        <v>48</v>
      </c>
      <c r="F494">
        <v>2021</v>
      </c>
      <c r="G494" t="s">
        <v>19</v>
      </c>
      <c r="H494" s="21">
        <v>702.67</v>
      </c>
    </row>
    <row r="495" spans="1:8">
      <c r="A495">
        <v>4659</v>
      </c>
      <c r="B495" t="s">
        <v>13</v>
      </c>
      <c r="C495" s="123">
        <v>1903</v>
      </c>
      <c r="D495" s="2">
        <v>144</v>
      </c>
      <c r="E495" t="s">
        <v>48</v>
      </c>
      <c r="F495">
        <v>2021</v>
      </c>
      <c r="G495" t="s">
        <v>19</v>
      </c>
      <c r="H495" s="21">
        <v>78.48</v>
      </c>
    </row>
    <row r="496" spans="1:8">
      <c r="A496">
        <v>4680</v>
      </c>
      <c r="B496" t="s">
        <v>13</v>
      </c>
      <c r="C496" s="123">
        <v>1903</v>
      </c>
      <c r="D496" s="2">
        <v>144</v>
      </c>
      <c r="E496" t="s">
        <v>48</v>
      </c>
      <c r="F496">
        <v>2021</v>
      </c>
      <c r="G496" t="s">
        <v>19</v>
      </c>
      <c r="H496" s="21">
        <v>546.02</v>
      </c>
    </row>
    <row r="497" spans="1:8">
      <c r="A497">
        <v>4723</v>
      </c>
      <c r="B497" t="s">
        <v>13</v>
      </c>
      <c r="C497" s="123">
        <v>1903</v>
      </c>
      <c r="D497" s="2">
        <v>144</v>
      </c>
      <c r="E497" t="s">
        <v>48</v>
      </c>
      <c r="F497">
        <v>2021</v>
      </c>
      <c r="G497" t="s">
        <v>19</v>
      </c>
      <c r="H497" s="21">
        <v>569.04</v>
      </c>
    </row>
    <row r="498" spans="1:8">
      <c r="A498">
        <v>4726</v>
      </c>
      <c r="B498" t="s">
        <v>13</v>
      </c>
      <c r="C498" s="123">
        <v>1903</v>
      </c>
      <c r="D498" s="2">
        <v>144</v>
      </c>
      <c r="E498" t="s">
        <v>48</v>
      </c>
      <c r="F498">
        <v>2021</v>
      </c>
      <c r="G498" t="s">
        <v>19</v>
      </c>
      <c r="H498" s="21">
        <v>5359.01</v>
      </c>
    </row>
    <row r="499" spans="1:8">
      <c r="A499">
        <v>4739</v>
      </c>
      <c r="B499" t="s">
        <v>13</v>
      </c>
      <c r="C499" s="123">
        <v>1903</v>
      </c>
      <c r="D499" s="2">
        <v>144</v>
      </c>
      <c r="E499" t="s">
        <v>48</v>
      </c>
      <c r="F499">
        <v>2021</v>
      </c>
      <c r="G499" t="s">
        <v>19</v>
      </c>
      <c r="H499" s="21">
        <v>657.06</v>
      </c>
    </row>
    <row r="500" spans="1:8">
      <c r="A500">
        <v>4746</v>
      </c>
      <c r="B500" t="s">
        <v>13</v>
      </c>
      <c r="C500" s="123">
        <v>1903</v>
      </c>
      <c r="D500" s="2">
        <v>144</v>
      </c>
      <c r="E500" t="s">
        <v>48</v>
      </c>
      <c r="F500">
        <v>2021</v>
      </c>
      <c r="G500" t="s">
        <v>19</v>
      </c>
      <c r="H500" s="21">
        <v>6257.81</v>
      </c>
    </row>
    <row r="501" spans="1:8">
      <c r="A501">
        <v>4753</v>
      </c>
      <c r="B501" t="s">
        <v>13</v>
      </c>
      <c r="C501" s="123">
        <v>1903</v>
      </c>
      <c r="D501" s="2">
        <v>144</v>
      </c>
      <c r="E501" t="s">
        <v>48</v>
      </c>
      <c r="F501">
        <v>2021</v>
      </c>
      <c r="G501" t="s">
        <v>19</v>
      </c>
      <c r="H501" s="21">
        <v>6380.13</v>
      </c>
    </row>
    <row r="502" spans="1:8">
      <c r="A502">
        <v>4759</v>
      </c>
      <c r="B502" t="s">
        <v>13</v>
      </c>
      <c r="C502" s="123">
        <v>1903</v>
      </c>
      <c r="D502" s="2">
        <v>144</v>
      </c>
      <c r="E502" t="s">
        <v>48</v>
      </c>
      <c r="F502">
        <v>2021</v>
      </c>
      <c r="G502" t="s">
        <v>19</v>
      </c>
      <c r="H502" s="21">
        <v>970.1</v>
      </c>
    </row>
    <row r="503" spans="1:8">
      <c r="A503">
        <v>4768</v>
      </c>
      <c r="B503" t="s">
        <v>13</v>
      </c>
      <c r="C503" s="123">
        <v>1903</v>
      </c>
      <c r="D503" s="2">
        <v>144</v>
      </c>
      <c r="E503" t="s">
        <v>48</v>
      </c>
      <c r="F503">
        <v>2021</v>
      </c>
      <c r="G503" t="s">
        <v>19</v>
      </c>
      <c r="H503" s="21">
        <v>599.95000000000005</v>
      </c>
    </row>
    <row r="504" spans="1:8">
      <c r="A504">
        <v>4779</v>
      </c>
      <c r="B504" t="s">
        <v>13</v>
      </c>
      <c r="C504" s="123">
        <v>1903</v>
      </c>
      <c r="D504" s="2">
        <v>144</v>
      </c>
      <c r="E504" t="s">
        <v>48</v>
      </c>
      <c r="F504">
        <v>2021</v>
      </c>
      <c r="G504" t="s">
        <v>19</v>
      </c>
      <c r="H504" s="21">
        <v>6583.27</v>
      </c>
    </row>
    <row r="505" spans="1:8">
      <c r="A505">
        <v>4783</v>
      </c>
      <c r="B505" t="s">
        <v>13</v>
      </c>
      <c r="C505" s="123">
        <v>1903</v>
      </c>
      <c r="D505" s="2">
        <v>144</v>
      </c>
      <c r="E505" t="s">
        <v>48</v>
      </c>
      <c r="F505">
        <v>2021</v>
      </c>
      <c r="G505" t="s">
        <v>19</v>
      </c>
      <c r="H505" s="21">
        <v>585.77</v>
      </c>
    </row>
    <row r="506" spans="1:8">
      <c r="A506">
        <v>4787</v>
      </c>
      <c r="B506" t="s">
        <v>13</v>
      </c>
      <c r="C506" s="123">
        <v>1903</v>
      </c>
      <c r="D506" s="2">
        <v>144</v>
      </c>
      <c r="E506" t="s">
        <v>48</v>
      </c>
      <c r="F506">
        <v>2021</v>
      </c>
      <c r="G506" t="s">
        <v>19</v>
      </c>
      <c r="H506" s="21">
        <v>756.73</v>
      </c>
    </row>
    <row r="507" spans="1:8">
      <c r="A507">
        <v>4793</v>
      </c>
      <c r="B507" t="s">
        <v>13</v>
      </c>
      <c r="C507" s="123">
        <v>1903</v>
      </c>
      <c r="D507" s="2">
        <v>144</v>
      </c>
      <c r="E507" t="s">
        <v>48</v>
      </c>
      <c r="F507">
        <v>2021</v>
      </c>
      <c r="G507" t="s">
        <v>19</v>
      </c>
      <c r="H507" s="21">
        <v>262.98</v>
      </c>
    </row>
    <row r="508" spans="1:8">
      <c r="A508">
        <v>4794</v>
      </c>
      <c r="B508" t="s">
        <v>13</v>
      </c>
      <c r="C508" s="123">
        <v>1903</v>
      </c>
      <c r="D508" s="2">
        <v>144</v>
      </c>
      <c r="E508" t="s">
        <v>48</v>
      </c>
      <c r="F508">
        <v>2021</v>
      </c>
      <c r="G508" t="s">
        <v>19</v>
      </c>
      <c r="H508" s="21">
        <v>1154.99</v>
      </c>
    </row>
    <row r="509" spans="1:8">
      <c r="A509">
        <v>4817</v>
      </c>
      <c r="B509" t="s">
        <v>13</v>
      </c>
      <c r="C509" s="123">
        <v>1903</v>
      </c>
      <c r="D509" s="2">
        <v>144</v>
      </c>
      <c r="E509" t="s">
        <v>48</v>
      </c>
      <c r="F509">
        <v>2021</v>
      </c>
      <c r="G509" t="s">
        <v>19</v>
      </c>
      <c r="H509" s="21">
        <v>600.01</v>
      </c>
    </row>
    <row r="510" spans="1:8">
      <c r="A510">
        <v>4822</v>
      </c>
      <c r="B510" t="s">
        <v>13</v>
      </c>
      <c r="C510" s="123">
        <v>1903</v>
      </c>
      <c r="D510" s="2">
        <v>144</v>
      </c>
      <c r="E510" t="s">
        <v>48</v>
      </c>
      <c r="F510">
        <v>2021</v>
      </c>
      <c r="G510" t="s">
        <v>19</v>
      </c>
      <c r="H510" s="21">
        <v>6367.15</v>
      </c>
    </row>
    <row r="511" spans="1:8">
      <c r="A511">
        <v>4842</v>
      </c>
      <c r="B511" t="s">
        <v>13</v>
      </c>
      <c r="C511" s="123">
        <v>1903</v>
      </c>
      <c r="D511" s="2">
        <v>144</v>
      </c>
      <c r="E511" t="s">
        <v>48</v>
      </c>
      <c r="F511">
        <v>2021</v>
      </c>
      <c r="G511" t="s">
        <v>19</v>
      </c>
      <c r="H511" s="21">
        <v>344.43</v>
      </c>
    </row>
    <row r="512" spans="1:8">
      <c r="A512">
        <v>4858</v>
      </c>
      <c r="B512" t="s">
        <v>13</v>
      </c>
      <c r="C512" s="123">
        <v>1903</v>
      </c>
      <c r="D512" s="2">
        <v>144</v>
      </c>
      <c r="E512" t="s">
        <v>48</v>
      </c>
      <c r="F512">
        <v>2021</v>
      </c>
      <c r="G512" t="s">
        <v>19</v>
      </c>
      <c r="H512" s="21">
        <v>186.25</v>
      </c>
    </row>
    <row r="513" spans="1:8">
      <c r="A513">
        <v>4861</v>
      </c>
      <c r="B513" t="s">
        <v>13</v>
      </c>
      <c r="C513" s="123">
        <v>1903</v>
      </c>
      <c r="D513" s="2">
        <v>144</v>
      </c>
      <c r="E513" t="s">
        <v>48</v>
      </c>
      <c r="F513">
        <v>2021</v>
      </c>
      <c r="G513" t="s">
        <v>19</v>
      </c>
      <c r="H513" s="21">
        <v>0.01</v>
      </c>
    </row>
    <row r="514" spans="1:8">
      <c r="A514">
        <v>4864</v>
      </c>
      <c r="B514" t="s">
        <v>13</v>
      </c>
      <c r="C514" s="123">
        <v>1903</v>
      </c>
      <c r="D514" s="2">
        <v>144</v>
      </c>
      <c r="E514" t="s">
        <v>48</v>
      </c>
      <c r="F514">
        <v>2021</v>
      </c>
      <c r="G514" t="s">
        <v>19</v>
      </c>
      <c r="H514" s="21">
        <v>6491.18</v>
      </c>
    </row>
    <row r="515" spans="1:8">
      <c r="A515">
        <v>4866</v>
      </c>
      <c r="B515" t="s">
        <v>13</v>
      </c>
      <c r="C515" s="123">
        <v>1903</v>
      </c>
      <c r="D515" s="2">
        <v>144</v>
      </c>
      <c r="E515" t="s">
        <v>48</v>
      </c>
      <c r="F515">
        <v>2021</v>
      </c>
      <c r="G515" t="s">
        <v>19</v>
      </c>
      <c r="H515" s="21">
        <v>7256.3</v>
      </c>
    </row>
    <row r="516" spans="1:8">
      <c r="A516">
        <v>4871</v>
      </c>
      <c r="B516" t="s">
        <v>13</v>
      </c>
      <c r="C516" s="123">
        <v>1903</v>
      </c>
      <c r="D516" s="2">
        <v>144</v>
      </c>
      <c r="E516" t="s">
        <v>48</v>
      </c>
      <c r="F516">
        <v>2021</v>
      </c>
      <c r="G516" t="s">
        <v>19</v>
      </c>
      <c r="H516" s="21">
        <v>133.22</v>
      </c>
    </row>
    <row r="517" spans="1:8">
      <c r="A517">
        <v>4874</v>
      </c>
      <c r="B517" t="s">
        <v>13</v>
      </c>
      <c r="C517" s="123">
        <v>1903</v>
      </c>
      <c r="D517" s="2">
        <v>144</v>
      </c>
      <c r="E517" t="s">
        <v>48</v>
      </c>
      <c r="F517">
        <v>2021</v>
      </c>
      <c r="G517" t="s">
        <v>19</v>
      </c>
      <c r="H517" s="21">
        <v>1131.8399999999999</v>
      </c>
    </row>
    <row r="518" spans="1:8">
      <c r="A518">
        <v>4887</v>
      </c>
      <c r="B518" t="s">
        <v>13</v>
      </c>
      <c r="C518" s="123">
        <v>1903</v>
      </c>
      <c r="D518" s="2">
        <v>144</v>
      </c>
      <c r="E518" t="s">
        <v>48</v>
      </c>
      <c r="F518">
        <v>2021</v>
      </c>
      <c r="G518" t="s">
        <v>19</v>
      </c>
      <c r="H518" s="21">
        <v>600.02</v>
      </c>
    </row>
    <row r="519" spans="1:8">
      <c r="A519">
        <v>4893</v>
      </c>
      <c r="B519" t="s">
        <v>13</v>
      </c>
      <c r="C519" s="123">
        <v>1903</v>
      </c>
      <c r="D519" s="2">
        <v>144</v>
      </c>
      <c r="E519" t="s">
        <v>48</v>
      </c>
      <c r="F519">
        <v>2021</v>
      </c>
      <c r="G519" t="s">
        <v>19</v>
      </c>
      <c r="H519" s="21">
        <v>548.29</v>
      </c>
    </row>
    <row r="520" spans="1:8">
      <c r="A520">
        <v>4899</v>
      </c>
      <c r="B520" t="s">
        <v>13</v>
      </c>
      <c r="C520" s="123">
        <v>1903</v>
      </c>
      <c r="D520" s="2">
        <v>144</v>
      </c>
      <c r="E520" t="s">
        <v>48</v>
      </c>
      <c r="F520">
        <v>2021</v>
      </c>
      <c r="G520" t="s">
        <v>19</v>
      </c>
      <c r="H520" s="21">
        <v>569.66</v>
      </c>
    </row>
    <row r="521" spans="1:8">
      <c r="A521">
        <v>4919</v>
      </c>
      <c r="B521" t="s">
        <v>13</v>
      </c>
      <c r="C521" s="123">
        <v>1903</v>
      </c>
      <c r="D521" s="2">
        <v>144</v>
      </c>
      <c r="E521" t="s">
        <v>48</v>
      </c>
      <c r="F521">
        <v>2021</v>
      </c>
      <c r="G521" t="s">
        <v>19</v>
      </c>
      <c r="H521" s="21">
        <v>78.48</v>
      </c>
    </row>
    <row r="522" spans="1:8">
      <c r="A522">
        <v>4962</v>
      </c>
      <c r="B522" t="s">
        <v>13</v>
      </c>
      <c r="C522" s="123">
        <v>1903</v>
      </c>
      <c r="D522" s="2">
        <v>144</v>
      </c>
      <c r="E522" t="s">
        <v>48</v>
      </c>
      <c r="F522">
        <v>2021</v>
      </c>
      <c r="G522" t="s">
        <v>19</v>
      </c>
      <c r="H522" s="21">
        <v>631.30999999999995</v>
      </c>
    </row>
    <row r="523" spans="1:8">
      <c r="A523">
        <v>4964</v>
      </c>
      <c r="B523" t="s">
        <v>13</v>
      </c>
      <c r="C523" s="123">
        <v>1903</v>
      </c>
      <c r="D523" s="2">
        <v>144</v>
      </c>
      <c r="E523" t="s">
        <v>48</v>
      </c>
      <c r="F523">
        <v>2021</v>
      </c>
      <c r="G523" t="s">
        <v>19</v>
      </c>
      <c r="H523" s="21">
        <v>6106.42</v>
      </c>
    </row>
    <row r="524" spans="1:8">
      <c r="A524">
        <v>4974</v>
      </c>
      <c r="B524" t="s">
        <v>14</v>
      </c>
      <c r="C524" s="123">
        <v>1903</v>
      </c>
      <c r="D524" s="2">
        <v>133</v>
      </c>
      <c r="E524" t="s">
        <v>48</v>
      </c>
      <c r="F524">
        <v>2021</v>
      </c>
      <c r="G524" t="s">
        <v>19</v>
      </c>
      <c r="H524" s="21">
        <v>6686.6</v>
      </c>
    </row>
    <row r="525" spans="1:8">
      <c r="A525">
        <v>4977</v>
      </c>
      <c r="B525" t="s">
        <v>14</v>
      </c>
      <c r="C525" s="123">
        <v>1903</v>
      </c>
      <c r="D525" s="2">
        <v>133</v>
      </c>
      <c r="E525" t="s">
        <v>48</v>
      </c>
      <c r="F525">
        <v>2021</v>
      </c>
      <c r="G525" t="s">
        <v>19</v>
      </c>
      <c r="H525" s="21">
        <v>5634.87</v>
      </c>
    </row>
    <row r="526" spans="1:8">
      <c r="A526">
        <v>4985</v>
      </c>
      <c r="B526" t="s">
        <v>14</v>
      </c>
      <c r="C526" s="123">
        <v>1903</v>
      </c>
      <c r="D526" s="2">
        <v>133</v>
      </c>
      <c r="E526" t="s">
        <v>48</v>
      </c>
      <c r="F526">
        <v>2021</v>
      </c>
      <c r="G526" t="s">
        <v>19</v>
      </c>
      <c r="H526" s="21">
        <v>1242.1300000000001</v>
      </c>
    </row>
    <row r="527" spans="1:8">
      <c r="A527">
        <v>4993</v>
      </c>
      <c r="B527" t="s">
        <v>14</v>
      </c>
      <c r="C527" s="123">
        <v>1903</v>
      </c>
      <c r="D527" s="2">
        <v>133</v>
      </c>
      <c r="E527" t="s">
        <v>48</v>
      </c>
      <c r="F527">
        <v>2021</v>
      </c>
      <c r="G527" t="s">
        <v>19</v>
      </c>
      <c r="H527" s="21">
        <v>15.58</v>
      </c>
    </row>
    <row r="528" spans="1:8">
      <c r="A528">
        <v>4995</v>
      </c>
      <c r="B528" t="s">
        <v>14</v>
      </c>
      <c r="C528" s="123">
        <v>1903</v>
      </c>
      <c r="D528" s="2">
        <v>133</v>
      </c>
      <c r="E528" t="s">
        <v>48</v>
      </c>
      <c r="F528">
        <v>2021</v>
      </c>
      <c r="G528" t="s">
        <v>22</v>
      </c>
      <c r="H528" s="21">
        <v>155</v>
      </c>
    </row>
    <row r="529" spans="1:8">
      <c r="A529">
        <v>5009</v>
      </c>
      <c r="B529" t="s">
        <v>14</v>
      </c>
      <c r="C529" s="123">
        <v>1903</v>
      </c>
      <c r="D529" s="2">
        <v>133</v>
      </c>
      <c r="E529" t="s">
        <v>48</v>
      </c>
      <c r="F529">
        <v>2021</v>
      </c>
      <c r="G529" t="s">
        <v>19</v>
      </c>
      <c r="H529" s="21">
        <v>5796.03</v>
      </c>
    </row>
    <row r="530" spans="1:8">
      <c r="A530">
        <v>5016</v>
      </c>
      <c r="B530" t="s">
        <v>14</v>
      </c>
      <c r="C530" s="123">
        <v>1903</v>
      </c>
      <c r="D530" s="2">
        <v>133</v>
      </c>
      <c r="E530" t="s">
        <v>48</v>
      </c>
      <c r="F530">
        <v>2021</v>
      </c>
      <c r="G530" t="s">
        <v>19</v>
      </c>
      <c r="H530" s="21">
        <v>5188.3599999999997</v>
      </c>
    </row>
    <row r="531" spans="1:8">
      <c r="A531">
        <v>5032</v>
      </c>
      <c r="B531" t="s">
        <v>14</v>
      </c>
      <c r="C531" s="123">
        <v>1903</v>
      </c>
      <c r="D531" s="2">
        <v>133</v>
      </c>
      <c r="E531" t="s">
        <v>48</v>
      </c>
      <c r="F531">
        <v>2021</v>
      </c>
      <c r="G531" t="s">
        <v>19</v>
      </c>
      <c r="H531" s="21">
        <v>5743.06</v>
      </c>
    </row>
    <row r="532" spans="1:8">
      <c r="A532">
        <v>5040</v>
      </c>
      <c r="B532" t="s">
        <v>14</v>
      </c>
      <c r="C532" s="123">
        <v>1903</v>
      </c>
      <c r="D532" s="2">
        <v>133</v>
      </c>
      <c r="E532" t="s">
        <v>48</v>
      </c>
      <c r="F532">
        <v>2021</v>
      </c>
      <c r="G532" t="s">
        <v>19</v>
      </c>
      <c r="H532" s="21">
        <v>582.52</v>
      </c>
    </row>
    <row r="533" spans="1:8">
      <c r="A533">
        <v>5044</v>
      </c>
      <c r="B533" t="s">
        <v>14</v>
      </c>
      <c r="C533" s="123">
        <v>1903</v>
      </c>
      <c r="D533" s="2">
        <v>133</v>
      </c>
      <c r="E533" t="s">
        <v>48</v>
      </c>
      <c r="F533">
        <v>2021</v>
      </c>
      <c r="G533" t="s">
        <v>22</v>
      </c>
      <c r="H533" s="21">
        <v>31</v>
      </c>
    </row>
    <row r="534" spans="1:8">
      <c r="A534">
        <v>5053</v>
      </c>
      <c r="B534" t="s">
        <v>14</v>
      </c>
      <c r="C534" s="123">
        <v>1903</v>
      </c>
      <c r="D534" s="2">
        <v>133</v>
      </c>
      <c r="E534" t="s">
        <v>48</v>
      </c>
      <c r="F534">
        <v>2021</v>
      </c>
      <c r="G534" t="s">
        <v>19</v>
      </c>
      <c r="H534" s="21">
        <v>5590.27</v>
      </c>
    </row>
    <row r="535" spans="1:8">
      <c r="A535">
        <v>5059</v>
      </c>
      <c r="B535" t="s">
        <v>14</v>
      </c>
      <c r="C535" s="123">
        <v>1903</v>
      </c>
      <c r="D535" s="2">
        <v>133</v>
      </c>
      <c r="E535" t="s">
        <v>48</v>
      </c>
      <c r="F535">
        <v>2021</v>
      </c>
      <c r="G535" t="s">
        <v>19</v>
      </c>
      <c r="H535" s="21">
        <v>504.12</v>
      </c>
    </row>
    <row r="536" spans="1:8">
      <c r="A536">
        <v>5061</v>
      </c>
      <c r="B536" t="s">
        <v>14</v>
      </c>
      <c r="C536" s="123">
        <v>1903</v>
      </c>
      <c r="D536" s="2">
        <v>133</v>
      </c>
      <c r="E536" t="s">
        <v>48</v>
      </c>
      <c r="F536">
        <v>2021</v>
      </c>
      <c r="G536" t="s">
        <v>19</v>
      </c>
      <c r="H536" s="21">
        <v>148.97</v>
      </c>
    </row>
    <row r="537" spans="1:8">
      <c r="A537">
        <v>5084</v>
      </c>
      <c r="B537" t="s">
        <v>14</v>
      </c>
      <c r="C537" s="123">
        <v>1903</v>
      </c>
      <c r="D537" s="2">
        <v>133</v>
      </c>
      <c r="E537" t="s">
        <v>48</v>
      </c>
      <c r="F537">
        <v>2021</v>
      </c>
      <c r="G537" t="s">
        <v>19</v>
      </c>
      <c r="H537" s="21">
        <v>5791.3</v>
      </c>
    </row>
    <row r="538" spans="1:8">
      <c r="A538">
        <v>5088</v>
      </c>
      <c r="B538" t="s">
        <v>14</v>
      </c>
      <c r="C538" s="123">
        <v>1903</v>
      </c>
      <c r="D538" s="2">
        <v>133</v>
      </c>
      <c r="E538" t="s">
        <v>48</v>
      </c>
      <c r="F538">
        <v>2021</v>
      </c>
      <c r="G538" t="s">
        <v>19</v>
      </c>
      <c r="H538" s="21">
        <v>264.01</v>
      </c>
    </row>
    <row r="539" spans="1:8">
      <c r="A539">
        <v>5126</v>
      </c>
      <c r="B539" t="s">
        <v>14</v>
      </c>
      <c r="C539" s="123">
        <v>1903</v>
      </c>
      <c r="D539" s="2">
        <v>133</v>
      </c>
      <c r="E539" t="s">
        <v>48</v>
      </c>
      <c r="F539">
        <v>2021</v>
      </c>
      <c r="G539" t="s">
        <v>19</v>
      </c>
      <c r="H539" s="21">
        <v>258.41000000000003</v>
      </c>
    </row>
    <row r="540" spans="1:8">
      <c r="A540">
        <v>5133</v>
      </c>
      <c r="B540" t="s">
        <v>14</v>
      </c>
      <c r="C540" s="123">
        <v>1903</v>
      </c>
      <c r="D540" s="2">
        <v>133</v>
      </c>
      <c r="E540" t="s">
        <v>48</v>
      </c>
      <c r="F540">
        <v>2021</v>
      </c>
      <c r="G540" t="s">
        <v>19</v>
      </c>
      <c r="H540" s="21">
        <v>5401.23</v>
      </c>
    </row>
    <row r="541" spans="1:8">
      <c r="A541">
        <v>5135</v>
      </c>
      <c r="B541" t="s">
        <v>14</v>
      </c>
      <c r="C541" s="123">
        <v>1903</v>
      </c>
      <c r="D541" s="2">
        <v>133</v>
      </c>
      <c r="E541" t="s">
        <v>48</v>
      </c>
      <c r="F541">
        <v>2021</v>
      </c>
      <c r="G541" t="s">
        <v>19</v>
      </c>
      <c r="H541" s="21">
        <v>5494.28</v>
      </c>
    </row>
    <row r="542" spans="1:8">
      <c r="A542">
        <v>5138</v>
      </c>
      <c r="B542" t="s">
        <v>14</v>
      </c>
      <c r="C542" s="123">
        <v>1903</v>
      </c>
      <c r="D542" s="2">
        <v>133</v>
      </c>
      <c r="E542" t="s">
        <v>48</v>
      </c>
      <c r="F542">
        <v>2021</v>
      </c>
      <c r="G542" t="s">
        <v>19</v>
      </c>
      <c r="H542" s="21">
        <v>715.07</v>
      </c>
    </row>
    <row r="543" spans="1:8">
      <c r="A543">
        <v>5153</v>
      </c>
      <c r="B543" t="s">
        <v>14</v>
      </c>
      <c r="C543" s="123">
        <v>1903</v>
      </c>
      <c r="D543" s="2">
        <v>133</v>
      </c>
      <c r="E543" t="s">
        <v>48</v>
      </c>
      <c r="F543">
        <v>2021</v>
      </c>
      <c r="G543" t="s">
        <v>22</v>
      </c>
      <c r="H543" s="21">
        <v>31</v>
      </c>
    </row>
    <row r="544" spans="1:8">
      <c r="A544">
        <v>5167</v>
      </c>
      <c r="B544" t="s">
        <v>14</v>
      </c>
      <c r="C544" s="123">
        <v>1903</v>
      </c>
      <c r="D544" s="2">
        <v>133</v>
      </c>
      <c r="E544" t="s">
        <v>48</v>
      </c>
      <c r="F544">
        <v>2021</v>
      </c>
      <c r="G544" t="s">
        <v>19</v>
      </c>
      <c r="H544" s="21">
        <v>5362</v>
      </c>
    </row>
    <row r="545" spans="1:8">
      <c r="A545">
        <v>5181</v>
      </c>
      <c r="B545" t="s">
        <v>14</v>
      </c>
      <c r="C545" s="123">
        <v>1903</v>
      </c>
      <c r="D545" s="2">
        <v>133</v>
      </c>
      <c r="E545" t="s">
        <v>48</v>
      </c>
      <c r="F545">
        <v>2021</v>
      </c>
      <c r="G545" t="s">
        <v>19</v>
      </c>
      <c r="H545" s="21">
        <v>145.62</v>
      </c>
    </row>
    <row r="546" spans="1:8">
      <c r="A546">
        <v>5193</v>
      </c>
      <c r="B546" t="s">
        <v>14</v>
      </c>
      <c r="C546" s="123">
        <v>1903</v>
      </c>
      <c r="D546" s="2">
        <v>133</v>
      </c>
      <c r="E546" t="s">
        <v>48</v>
      </c>
      <c r="F546">
        <v>2021</v>
      </c>
      <c r="G546" t="s">
        <v>22</v>
      </c>
      <c r="H546" s="21">
        <v>64.69</v>
      </c>
    </row>
    <row r="547" spans="1:8">
      <c r="A547">
        <v>5194</v>
      </c>
      <c r="B547" t="s">
        <v>14</v>
      </c>
      <c r="C547" s="123">
        <v>1903</v>
      </c>
      <c r="D547" s="2">
        <v>133</v>
      </c>
      <c r="E547" t="s">
        <v>48</v>
      </c>
      <c r="F547">
        <v>2021</v>
      </c>
      <c r="G547" t="s">
        <v>19</v>
      </c>
      <c r="H547" s="21">
        <v>385.09</v>
      </c>
    </row>
    <row r="548" spans="1:8">
      <c r="A548">
        <v>5219</v>
      </c>
      <c r="B548" t="s">
        <v>14</v>
      </c>
      <c r="C548" s="123">
        <v>1903</v>
      </c>
      <c r="D548" s="2">
        <v>133</v>
      </c>
      <c r="E548" t="s">
        <v>48</v>
      </c>
      <c r="F548">
        <v>2021</v>
      </c>
      <c r="G548" t="s">
        <v>19</v>
      </c>
      <c r="H548" s="21">
        <v>313.32</v>
      </c>
    </row>
    <row r="549" spans="1:8">
      <c r="A549">
        <v>5233</v>
      </c>
      <c r="B549" t="s">
        <v>14</v>
      </c>
      <c r="C549" s="123">
        <v>1903</v>
      </c>
      <c r="D549" s="2">
        <v>133</v>
      </c>
      <c r="E549" t="s">
        <v>48</v>
      </c>
      <c r="F549">
        <v>2021</v>
      </c>
      <c r="G549" t="s">
        <v>22</v>
      </c>
      <c r="H549" s="21">
        <v>4.6500000000000004</v>
      </c>
    </row>
    <row r="550" spans="1:8">
      <c r="A550">
        <v>5239</v>
      </c>
      <c r="B550" t="s">
        <v>14</v>
      </c>
      <c r="C550" s="123">
        <v>1903</v>
      </c>
      <c r="D550" s="2">
        <v>133</v>
      </c>
      <c r="E550" t="s">
        <v>48</v>
      </c>
      <c r="F550">
        <v>2021</v>
      </c>
      <c r="G550" t="s">
        <v>19</v>
      </c>
      <c r="H550" s="21">
        <v>4775.88</v>
      </c>
    </row>
    <row r="551" spans="1:8">
      <c r="A551">
        <v>5252</v>
      </c>
      <c r="B551" t="s">
        <v>14</v>
      </c>
      <c r="C551" s="123">
        <v>1903</v>
      </c>
      <c r="D551" s="2">
        <v>133</v>
      </c>
      <c r="E551" t="s">
        <v>48</v>
      </c>
      <c r="F551">
        <v>2021</v>
      </c>
      <c r="G551" t="s">
        <v>19</v>
      </c>
      <c r="H551" s="21">
        <v>6220.01</v>
      </c>
    </row>
    <row r="552" spans="1:8">
      <c r="A552">
        <v>5259</v>
      </c>
      <c r="B552" t="s">
        <v>14</v>
      </c>
      <c r="C552" s="123">
        <v>1903</v>
      </c>
      <c r="D552" s="2">
        <v>133</v>
      </c>
      <c r="E552" t="s">
        <v>48</v>
      </c>
      <c r="F552">
        <v>2021</v>
      </c>
      <c r="G552" t="s">
        <v>22</v>
      </c>
      <c r="H552" s="21">
        <v>72.849999999999994</v>
      </c>
    </row>
    <row r="553" spans="1:8">
      <c r="A553">
        <v>5267</v>
      </c>
      <c r="B553" t="s">
        <v>14</v>
      </c>
      <c r="C553" s="123">
        <v>1903</v>
      </c>
      <c r="D553" s="2">
        <v>133</v>
      </c>
      <c r="E553" t="s">
        <v>48</v>
      </c>
      <c r="F553">
        <v>2021</v>
      </c>
      <c r="G553" t="s">
        <v>19</v>
      </c>
      <c r="H553" s="21">
        <v>252.26</v>
      </c>
    </row>
    <row r="554" spans="1:8">
      <c r="A554">
        <v>5303</v>
      </c>
      <c r="B554" t="s">
        <v>14</v>
      </c>
      <c r="C554" s="123">
        <v>1903</v>
      </c>
      <c r="D554" s="2">
        <v>144</v>
      </c>
      <c r="E554" t="s">
        <v>48</v>
      </c>
      <c r="F554">
        <v>2021</v>
      </c>
      <c r="G554" t="s">
        <v>19</v>
      </c>
      <c r="H554" s="21">
        <v>2088.9699999999998</v>
      </c>
    </row>
    <row r="555" spans="1:8">
      <c r="A555">
        <v>5304</v>
      </c>
      <c r="B555" t="s">
        <v>14</v>
      </c>
      <c r="C555" s="123">
        <v>1903</v>
      </c>
      <c r="D555" s="2">
        <v>144</v>
      </c>
      <c r="E555" t="s">
        <v>48</v>
      </c>
      <c r="F555">
        <v>2021</v>
      </c>
      <c r="G555" t="s">
        <v>19</v>
      </c>
      <c r="H555" s="21">
        <v>4035.73</v>
      </c>
    </row>
    <row r="556" spans="1:8">
      <c r="A556">
        <v>5332</v>
      </c>
      <c r="B556" t="s">
        <v>14</v>
      </c>
      <c r="C556" s="123">
        <v>1903</v>
      </c>
      <c r="D556" s="2">
        <v>144</v>
      </c>
      <c r="E556" t="s">
        <v>48</v>
      </c>
      <c r="F556">
        <v>2021</v>
      </c>
      <c r="G556" t="s">
        <v>19</v>
      </c>
      <c r="H556" s="21">
        <v>306.74</v>
      </c>
    </row>
    <row r="557" spans="1:8">
      <c r="A557">
        <v>5339</v>
      </c>
      <c r="B557" t="s">
        <v>14</v>
      </c>
      <c r="C557" s="123">
        <v>1903</v>
      </c>
      <c r="D557" s="2">
        <v>144</v>
      </c>
      <c r="E557" t="s">
        <v>48</v>
      </c>
      <c r="F557">
        <v>2021</v>
      </c>
      <c r="G557" t="s">
        <v>19</v>
      </c>
      <c r="H557" s="21">
        <v>2069.42</v>
      </c>
    </row>
    <row r="558" spans="1:8">
      <c r="A558">
        <v>5341</v>
      </c>
      <c r="B558" t="s">
        <v>14</v>
      </c>
      <c r="C558" s="123">
        <v>1903</v>
      </c>
      <c r="D558" s="2">
        <v>144</v>
      </c>
      <c r="E558" t="s">
        <v>48</v>
      </c>
      <c r="F558">
        <v>2021</v>
      </c>
      <c r="G558" t="s">
        <v>22</v>
      </c>
      <c r="H558" s="21">
        <v>55.08</v>
      </c>
    </row>
    <row r="559" spans="1:8">
      <c r="A559">
        <v>5354</v>
      </c>
      <c r="B559" t="s">
        <v>14</v>
      </c>
      <c r="C559" s="123">
        <v>1903</v>
      </c>
      <c r="D559" s="2">
        <v>144</v>
      </c>
      <c r="E559" t="s">
        <v>48</v>
      </c>
      <c r="F559">
        <v>2021</v>
      </c>
      <c r="G559" t="s">
        <v>22</v>
      </c>
      <c r="H559" s="21">
        <v>43.28</v>
      </c>
    </row>
    <row r="560" spans="1:8">
      <c r="A560">
        <v>5361</v>
      </c>
      <c r="B560" t="s">
        <v>14</v>
      </c>
      <c r="C560" s="123">
        <v>1903</v>
      </c>
      <c r="D560" s="2">
        <v>144</v>
      </c>
      <c r="E560" t="s">
        <v>48</v>
      </c>
      <c r="F560">
        <v>2021</v>
      </c>
      <c r="G560" t="s">
        <v>19</v>
      </c>
      <c r="H560" s="21">
        <v>3706.37</v>
      </c>
    </row>
    <row r="561" spans="1:8">
      <c r="A561">
        <v>5363</v>
      </c>
      <c r="B561" t="s">
        <v>14</v>
      </c>
      <c r="C561" s="123">
        <v>1903</v>
      </c>
      <c r="D561" s="2">
        <v>144</v>
      </c>
      <c r="E561" t="s">
        <v>48</v>
      </c>
      <c r="F561">
        <v>2021</v>
      </c>
      <c r="G561" t="s">
        <v>19</v>
      </c>
      <c r="H561" s="21">
        <v>37.83</v>
      </c>
    </row>
    <row r="562" spans="1:8">
      <c r="A562">
        <v>5398</v>
      </c>
      <c r="B562" t="s">
        <v>14</v>
      </c>
      <c r="C562" s="123">
        <v>1903</v>
      </c>
      <c r="D562" s="2">
        <v>144</v>
      </c>
      <c r="E562" t="s">
        <v>48</v>
      </c>
      <c r="F562">
        <v>2021</v>
      </c>
      <c r="G562" t="s">
        <v>19</v>
      </c>
      <c r="H562" s="21">
        <v>2361.17</v>
      </c>
    </row>
    <row r="563" spans="1:8">
      <c r="A563">
        <v>5409</v>
      </c>
      <c r="B563" t="s">
        <v>14</v>
      </c>
      <c r="C563" s="123">
        <v>1903</v>
      </c>
      <c r="D563" s="2">
        <v>144</v>
      </c>
      <c r="E563" t="s">
        <v>48</v>
      </c>
      <c r="F563">
        <v>2021</v>
      </c>
      <c r="G563" t="s">
        <v>19</v>
      </c>
      <c r="H563" s="21">
        <v>2897.96</v>
      </c>
    </row>
    <row r="564" spans="1:8">
      <c r="A564">
        <v>5432</v>
      </c>
      <c r="B564" t="s">
        <v>14</v>
      </c>
      <c r="C564" s="123">
        <v>1903</v>
      </c>
      <c r="D564" s="2">
        <v>144</v>
      </c>
      <c r="E564" t="s">
        <v>48</v>
      </c>
      <c r="F564">
        <v>2021</v>
      </c>
      <c r="G564" t="s">
        <v>22</v>
      </c>
      <c r="H564" s="21">
        <v>31</v>
      </c>
    </row>
    <row r="565" spans="1:8">
      <c r="A565">
        <v>5442</v>
      </c>
      <c r="B565" t="s">
        <v>14</v>
      </c>
      <c r="C565" s="123">
        <v>1903</v>
      </c>
      <c r="D565" s="2">
        <v>144</v>
      </c>
      <c r="E565" t="s">
        <v>48</v>
      </c>
      <c r="F565">
        <v>2021</v>
      </c>
      <c r="G565" t="s">
        <v>19</v>
      </c>
      <c r="H565" s="21">
        <v>39.92</v>
      </c>
    </row>
    <row r="566" spans="1:8">
      <c r="A566">
        <v>5473</v>
      </c>
      <c r="B566" t="s">
        <v>14</v>
      </c>
      <c r="C566" s="123">
        <v>1903</v>
      </c>
      <c r="D566" s="2">
        <v>144</v>
      </c>
      <c r="E566" t="s">
        <v>48</v>
      </c>
      <c r="F566">
        <v>2021</v>
      </c>
      <c r="G566" t="s">
        <v>19</v>
      </c>
      <c r="H566" s="21">
        <v>195.29</v>
      </c>
    </row>
    <row r="567" spans="1:8">
      <c r="A567">
        <v>5484</v>
      </c>
      <c r="B567" t="s">
        <v>14</v>
      </c>
      <c r="C567" s="123">
        <v>1903</v>
      </c>
      <c r="D567" s="2">
        <v>144</v>
      </c>
      <c r="E567" t="s">
        <v>48</v>
      </c>
      <c r="F567">
        <v>2021</v>
      </c>
      <c r="G567" t="s">
        <v>19</v>
      </c>
      <c r="H567" s="21">
        <v>37.909999999999997</v>
      </c>
    </row>
    <row r="568" spans="1:8">
      <c r="A568">
        <v>5524</v>
      </c>
      <c r="B568" t="s">
        <v>14</v>
      </c>
      <c r="C568" s="123">
        <v>1903</v>
      </c>
      <c r="D568" s="2">
        <v>144</v>
      </c>
      <c r="E568" t="s">
        <v>48</v>
      </c>
      <c r="F568">
        <v>2021</v>
      </c>
      <c r="G568" t="s">
        <v>19</v>
      </c>
      <c r="H568" s="21">
        <v>3709.08</v>
      </c>
    </row>
    <row r="569" spans="1:8">
      <c r="A569">
        <v>5530</v>
      </c>
      <c r="B569" t="s">
        <v>14</v>
      </c>
      <c r="C569" s="123">
        <v>1903</v>
      </c>
      <c r="D569" s="2">
        <v>144</v>
      </c>
      <c r="E569" t="s">
        <v>48</v>
      </c>
      <c r="F569">
        <v>2021</v>
      </c>
      <c r="G569" t="s">
        <v>19</v>
      </c>
      <c r="H569" s="21">
        <v>41.55</v>
      </c>
    </row>
    <row r="570" spans="1:8">
      <c r="A570">
        <v>5539</v>
      </c>
      <c r="B570" t="s">
        <v>14</v>
      </c>
      <c r="C570" s="123">
        <v>1903</v>
      </c>
      <c r="D570" s="2">
        <v>144</v>
      </c>
      <c r="E570" t="s">
        <v>48</v>
      </c>
      <c r="F570">
        <v>2021</v>
      </c>
      <c r="G570" t="s">
        <v>19</v>
      </c>
      <c r="H570" s="21">
        <v>3409.22</v>
      </c>
    </row>
    <row r="571" spans="1:8">
      <c r="A571">
        <v>5547</v>
      </c>
      <c r="B571" t="s">
        <v>14</v>
      </c>
      <c r="C571" s="123">
        <v>1903</v>
      </c>
      <c r="D571" s="2">
        <v>144</v>
      </c>
      <c r="E571" t="s">
        <v>48</v>
      </c>
      <c r="F571">
        <v>2021</v>
      </c>
      <c r="G571" t="s">
        <v>19</v>
      </c>
      <c r="H571" s="21">
        <v>1224.57</v>
      </c>
    </row>
    <row r="572" spans="1:8">
      <c r="A572">
        <v>5554</v>
      </c>
      <c r="B572" t="s">
        <v>14</v>
      </c>
      <c r="C572" s="123">
        <v>1903</v>
      </c>
      <c r="D572" s="2">
        <v>144</v>
      </c>
      <c r="E572" t="s">
        <v>48</v>
      </c>
      <c r="F572">
        <v>2021</v>
      </c>
      <c r="G572" t="s">
        <v>19</v>
      </c>
      <c r="H572" s="21">
        <v>195.02</v>
      </c>
    </row>
    <row r="573" spans="1:8">
      <c r="A573">
        <v>5584</v>
      </c>
      <c r="B573" t="s">
        <v>14</v>
      </c>
      <c r="C573" s="123">
        <v>1903</v>
      </c>
      <c r="D573" s="2">
        <v>144</v>
      </c>
      <c r="E573" t="s">
        <v>48</v>
      </c>
      <c r="F573">
        <v>2021</v>
      </c>
      <c r="G573" t="s">
        <v>22</v>
      </c>
      <c r="H573" s="21">
        <v>109.25</v>
      </c>
    </row>
    <row r="574" spans="1:8">
      <c r="A574">
        <v>5596</v>
      </c>
      <c r="B574" t="s">
        <v>14</v>
      </c>
      <c r="C574" s="123">
        <v>1903</v>
      </c>
      <c r="D574" s="2">
        <v>144</v>
      </c>
      <c r="E574" t="s">
        <v>48</v>
      </c>
      <c r="F574">
        <v>2021</v>
      </c>
      <c r="G574" t="s">
        <v>19</v>
      </c>
      <c r="H574" s="21">
        <v>2416.0700000000002</v>
      </c>
    </row>
    <row r="575" spans="1:8">
      <c r="A575">
        <v>5611</v>
      </c>
      <c r="B575" t="s">
        <v>14</v>
      </c>
      <c r="C575" s="123">
        <v>1903</v>
      </c>
      <c r="D575" s="2">
        <v>144</v>
      </c>
      <c r="E575" t="s">
        <v>48</v>
      </c>
      <c r="F575">
        <v>2021</v>
      </c>
      <c r="G575" t="s">
        <v>19</v>
      </c>
      <c r="H575" s="21">
        <v>3357.09</v>
      </c>
    </row>
    <row r="576" spans="1:8">
      <c r="A576">
        <v>5615</v>
      </c>
      <c r="B576" t="s">
        <v>14</v>
      </c>
      <c r="C576" s="123">
        <v>1903</v>
      </c>
      <c r="D576" s="2">
        <v>144</v>
      </c>
      <c r="E576" t="s">
        <v>48</v>
      </c>
      <c r="F576">
        <v>2021</v>
      </c>
      <c r="G576" t="s">
        <v>19</v>
      </c>
      <c r="H576" s="21">
        <v>39.92</v>
      </c>
    </row>
    <row r="577" spans="1:8">
      <c r="A577">
        <v>5617</v>
      </c>
      <c r="B577" t="s">
        <v>14</v>
      </c>
      <c r="C577" s="123">
        <v>1903</v>
      </c>
      <c r="D577" s="2">
        <v>144</v>
      </c>
      <c r="E577" t="s">
        <v>48</v>
      </c>
      <c r="F577">
        <v>2021</v>
      </c>
      <c r="G577" t="s">
        <v>22</v>
      </c>
      <c r="H577" s="21">
        <v>1558.31</v>
      </c>
    </row>
    <row r="578" spans="1:8">
      <c r="A578">
        <v>5649</v>
      </c>
      <c r="B578" t="s">
        <v>14</v>
      </c>
      <c r="C578" s="123">
        <v>1903</v>
      </c>
      <c r="D578" s="2">
        <v>144</v>
      </c>
      <c r="E578" t="s">
        <v>48</v>
      </c>
      <c r="F578">
        <v>2021</v>
      </c>
      <c r="G578" t="s">
        <v>19</v>
      </c>
      <c r="H578" s="21">
        <v>159.25</v>
      </c>
    </row>
    <row r="579" spans="1:8">
      <c r="A579">
        <v>5658</v>
      </c>
      <c r="B579" t="s">
        <v>14</v>
      </c>
      <c r="C579" s="123">
        <v>1903</v>
      </c>
      <c r="D579" s="2">
        <v>144</v>
      </c>
      <c r="E579" t="s">
        <v>48</v>
      </c>
      <c r="F579">
        <v>2021</v>
      </c>
      <c r="G579" t="s">
        <v>19</v>
      </c>
      <c r="H579" s="21">
        <v>454.48</v>
      </c>
    </row>
    <row r="580" spans="1:8">
      <c r="A580">
        <v>5670</v>
      </c>
      <c r="B580" t="s">
        <v>14</v>
      </c>
      <c r="C580" s="123">
        <v>1903</v>
      </c>
      <c r="D580" s="2">
        <v>144</v>
      </c>
      <c r="E580" t="s">
        <v>48</v>
      </c>
      <c r="F580">
        <v>2021</v>
      </c>
      <c r="G580" t="s">
        <v>19</v>
      </c>
      <c r="H580" s="21">
        <v>37.83</v>
      </c>
    </row>
    <row r="581" spans="1:8">
      <c r="A581">
        <v>5694</v>
      </c>
      <c r="B581" t="s">
        <v>14</v>
      </c>
      <c r="C581" s="123">
        <v>1903</v>
      </c>
      <c r="D581" s="2">
        <v>144</v>
      </c>
      <c r="E581" t="s">
        <v>48</v>
      </c>
      <c r="F581">
        <v>2021</v>
      </c>
      <c r="G581" t="s">
        <v>19</v>
      </c>
      <c r="H581" s="21">
        <v>130.63999999999999</v>
      </c>
    </row>
    <row r="582" spans="1:8">
      <c r="A582">
        <v>5699</v>
      </c>
      <c r="B582" t="s">
        <v>14</v>
      </c>
      <c r="C582" s="123">
        <v>1903</v>
      </c>
      <c r="D582" s="2">
        <v>144</v>
      </c>
      <c r="E582" t="s">
        <v>48</v>
      </c>
      <c r="F582">
        <v>2021</v>
      </c>
      <c r="G582" t="s">
        <v>19</v>
      </c>
      <c r="H582" s="21">
        <v>1989.01</v>
      </c>
    </row>
    <row r="583" spans="1:8">
      <c r="A583">
        <v>5713</v>
      </c>
      <c r="B583" t="s">
        <v>14</v>
      </c>
      <c r="C583" s="123">
        <v>1903</v>
      </c>
      <c r="D583" s="2">
        <v>144</v>
      </c>
      <c r="E583" t="s">
        <v>48</v>
      </c>
      <c r="F583">
        <v>2021</v>
      </c>
      <c r="G583" t="s">
        <v>22</v>
      </c>
      <c r="H583" s="21">
        <v>710.92</v>
      </c>
    </row>
    <row r="584" spans="1:8">
      <c r="A584">
        <v>5726</v>
      </c>
      <c r="B584" t="s">
        <v>14</v>
      </c>
      <c r="C584" s="123">
        <v>1903</v>
      </c>
      <c r="D584" s="2">
        <v>144</v>
      </c>
      <c r="E584" t="s">
        <v>48</v>
      </c>
      <c r="F584">
        <v>2021</v>
      </c>
      <c r="G584" t="s">
        <v>19</v>
      </c>
      <c r="H584" s="21">
        <v>3152.23</v>
      </c>
    </row>
    <row r="585" spans="1:8">
      <c r="A585">
        <v>5736</v>
      </c>
      <c r="B585" t="s">
        <v>14</v>
      </c>
      <c r="C585" s="123">
        <v>1903</v>
      </c>
      <c r="D585" s="2">
        <v>144</v>
      </c>
      <c r="E585" t="s">
        <v>48</v>
      </c>
      <c r="F585">
        <v>2021</v>
      </c>
      <c r="G585" t="s">
        <v>19</v>
      </c>
      <c r="H585" s="21">
        <v>2213.1799999999998</v>
      </c>
    </row>
    <row r="586" spans="1:8">
      <c r="A586">
        <v>5755</v>
      </c>
      <c r="B586" t="s">
        <v>14</v>
      </c>
      <c r="C586" s="123">
        <v>1903</v>
      </c>
      <c r="D586" s="2">
        <v>144</v>
      </c>
      <c r="E586" t="s">
        <v>48</v>
      </c>
      <c r="F586">
        <v>2021</v>
      </c>
      <c r="G586" t="s">
        <v>19</v>
      </c>
      <c r="H586" s="21">
        <v>1984.64</v>
      </c>
    </row>
    <row r="587" spans="1:8">
      <c r="A587">
        <v>5758</v>
      </c>
      <c r="B587" t="s">
        <v>15</v>
      </c>
      <c r="C587" s="123">
        <v>1903</v>
      </c>
      <c r="D587" s="2">
        <v>133</v>
      </c>
      <c r="E587" t="s">
        <v>48</v>
      </c>
      <c r="F587">
        <v>2021</v>
      </c>
      <c r="G587" t="s">
        <v>19</v>
      </c>
      <c r="H587" s="21">
        <v>155</v>
      </c>
    </row>
    <row r="588" spans="1:8">
      <c r="A588">
        <v>5765</v>
      </c>
      <c r="B588" t="s">
        <v>15</v>
      </c>
      <c r="C588" s="123">
        <v>1903</v>
      </c>
      <c r="D588" s="2">
        <v>133</v>
      </c>
      <c r="E588" t="s">
        <v>48</v>
      </c>
      <c r="F588">
        <v>2021</v>
      </c>
      <c r="G588" t="s">
        <v>19</v>
      </c>
      <c r="H588" s="21">
        <v>265.57</v>
      </c>
    </row>
    <row r="589" spans="1:8">
      <c r="A589">
        <v>5785</v>
      </c>
      <c r="B589" t="s">
        <v>15</v>
      </c>
      <c r="C589" s="123">
        <v>1903</v>
      </c>
      <c r="D589" s="2">
        <v>133</v>
      </c>
      <c r="E589" t="s">
        <v>48</v>
      </c>
      <c r="F589">
        <v>2021</v>
      </c>
      <c r="G589" t="s">
        <v>19</v>
      </c>
      <c r="H589" s="21">
        <v>530.79999999999995</v>
      </c>
    </row>
    <row r="590" spans="1:8">
      <c r="A590">
        <v>5788</v>
      </c>
      <c r="B590" t="s">
        <v>15</v>
      </c>
      <c r="C590" s="123">
        <v>1903</v>
      </c>
      <c r="D590" s="2">
        <v>133</v>
      </c>
      <c r="E590" t="s">
        <v>48</v>
      </c>
      <c r="F590">
        <v>2021</v>
      </c>
      <c r="G590" t="s">
        <v>19</v>
      </c>
      <c r="H590" s="21">
        <v>69.91</v>
      </c>
    </row>
    <row r="591" spans="1:8">
      <c r="A591">
        <v>5793</v>
      </c>
      <c r="B591" t="s">
        <v>15</v>
      </c>
      <c r="C591" s="123">
        <v>1903</v>
      </c>
      <c r="D591" s="2">
        <v>133</v>
      </c>
      <c r="E591" t="s">
        <v>48</v>
      </c>
      <c r="F591">
        <v>2021</v>
      </c>
      <c r="G591" t="s">
        <v>19</v>
      </c>
      <c r="H591" s="21">
        <v>89.9</v>
      </c>
    </row>
    <row r="592" spans="1:8">
      <c r="A592">
        <v>5794</v>
      </c>
      <c r="B592" t="s">
        <v>15</v>
      </c>
      <c r="C592" s="123">
        <v>1903</v>
      </c>
      <c r="D592" s="2">
        <v>133</v>
      </c>
      <c r="E592" t="s">
        <v>48</v>
      </c>
      <c r="F592">
        <v>2021</v>
      </c>
      <c r="G592" t="s">
        <v>19</v>
      </c>
      <c r="H592" s="21">
        <v>-1.1499999999999999</v>
      </c>
    </row>
    <row r="593" spans="1:8">
      <c r="A593">
        <v>5801</v>
      </c>
      <c r="B593" t="s">
        <v>15</v>
      </c>
      <c r="C593" s="123">
        <v>1903</v>
      </c>
      <c r="D593" s="2">
        <v>133</v>
      </c>
      <c r="E593" t="s">
        <v>48</v>
      </c>
      <c r="F593">
        <v>2021</v>
      </c>
      <c r="G593" t="s">
        <v>19</v>
      </c>
      <c r="H593" s="21">
        <v>582.85</v>
      </c>
    </row>
    <row r="594" spans="1:8">
      <c r="A594">
        <v>5803</v>
      </c>
      <c r="B594" t="s">
        <v>15</v>
      </c>
      <c r="C594" s="123">
        <v>1903</v>
      </c>
      <c r="D594" s="2">
        <v>133</v>
      </c>
      <c r="E594" t="s">
        <v>48</v>
      </c>
      <c r="F594">
        <v>2021</v>
      </c>
      <c r="G594" t="s">
        <v>19</v>
      </c>
      <c r="H594" s="21">
        <v>594.42999999999995</v>
      </c>
    </row>
    <row r="595" spans="1:8">
      <c r="A595">
        <v>5826</v>
      </c>
      <c r="B595" t="s">
        <v>15</v>
      </c>
      <c r="C595" s="123">
        <v>1903</v>
      </c>
      <c r="D595" s="2">
        <v>133</v>
      </c>
      <c r="E595" t="s">
        <v>48</v>
      </c>
      <c r="F595">
        <v>2021</v>
      </c>
      <c r="G595" t="s">
        <v>19</v>
      </c>
      <c r="H595" s="21">
        <v>440.31</v>
      </c>
    </row>
    <row r="596" spans="1:8">
      <c r="A596">
        <v>5827</v>
      </c>
      <c r="B596" t="s">
        <v>15</v>
      </c>
      <c r="C596" s="123">
        <v>1903</v>
      </c>
      <c r="D596" s="2">
        <v>133</v>
      </c>
      <c r="E596" t="s">
        <v>48</v>
      </c>
      <c r="F596">
        <v>2021</v>
      </c>
      <c r="G596" t="s">
        <v>19</v>
      </c>
      <c r="H596" s="21">
        <v>451.07</v>
      </c>
    </row>
    <row r="597" spans="1:8">
      <c r="A597">
        <v>5829</v>
      </c>
      <c r="B597" t="s">
        <v>15</v>
      </c>
      <c r="C597" s="123">
        <v>1903</v>
      </c>
      <c r="D597" s="2">
        <v>133</v>
      </c>
      <c r="E597" t="s">
        <v>48</v>
      </c>
      <c r="F597">
        <v>2021</v>
      </c>
      <c r="G597" t="s">
        <v>19</v>
      </c>
      <c r="H597" s="21">
        <v>24.83</v>
      </c>
    </row>
    <row r="598" spans="1:8">
      <c r="A598">
        <v>5839</v>
      </c>
      <c r="B598" t="s">
        <v>15</v>
      </c>
      <c r="C598" s="123">
        <v>1903</v>
      </c>
      <c r="D598" s="2">
        <v>133</v>
      </c>
      <c r="E598" t="s">
        <v>48</v>
      </c>
      <c r="F598">
        <v>2021</v>
      </c>
      <c r="G598" t="s">
        <v>19</v>
      </c>
      <c r="H598" s="21">
        <v>380.61</v>
      </c>
    </row>
    <row r="599" spans="1:8">
      <c r="A599">
        <v>5847</v>
      </c>
      <c r="B599" t="s">
        <v>15</v>
      </c>
      <c r="C599" s="123">
        <v>1903</v>
      </c>
      <c r="D599" s="2">
        <v>133</v>
      </c>
      <c r="E599" t="s">
        <v>48</v>
      </c>
      <c r="F599">
        <v>2021</v>
      </c>
      <c r="G599" t="s">
        <v>19</v>
      </c>
      <c r="H599" s="21">
        <v>342.48</v>
      </c>
    </row>
    <row r="600" spans="1:8">
      <c r="A600">
        <v>5857</v>
      </c>
      <c r="B600" t="s">
        <v>15</v>
      </c>
      <c r="C600" s="123">
        <v>1903</v>
      </c>
      <c r="D600" s="2">
        <v>133</v>
      </c>
      <c r="E600" t="s">
        <v>48</v>
      </c>
      <c r="F600">
        <v>2021</v>
      </c>
      <c r="G600" t="s">
        <v>19</v>
      </c>
      <c r="H600" s="21">
        <v>100.91</v>
      </c>
    </row>
    <row r="601" spans="1:8">
      <c r="A601">
        <v>5869</v>
      </c>
      <c r="B601" t="s">
        <v>15</v>
      </c>
      <c r="C601" s="123">
        <v>1903</v>
      </c>
      <c r="D601" s="2">
        <v>133</v>
      </c>
      <c r="E601" t="s">
        <v>48</v>
      </c>
      <c r="F601">
        <v>2021</v>
      </c>
      <c r="G601" t="s">
        <v>19</v>
      </c>
      <c r="H601" s="21">
        <v>506.88</v>
      </c>
    </row>
    <row r="602" spans="1:8">
      <c r="A602">
        <v>5870</v>
      </c>
      <c r="B602" t="s">
        <v>15</v>
      </c>
      <c r="C602" s="123">
        <v>1903</v>
      </c>
      <c r="D602" s="2">
        <v>133</v>
      </c>
      <c r="E602" t="s">
        <v>48</v>
      </c>
      <c r="F602">
        <v>2021</v>
      </c>
      <c r="G602" t="s">
        <v>19</v>
      </c>
      <c r="H602" s="21">
        <v>502.63</v>
      </c>
    </row>
    <row r="603" spans="1:8">
      <c r="A603">
        <v>5896</v>
      </c>
      <c r="B603" t="s">
        <v>15</v>
      </c>
      <c r="C603" s="123">
        <v>1903</v>
      </c>
      <c r="D603" s="2">
        <v>133</v>
      </c>
      <c r="E603" t="s">
        <v>48</v>
      </c>
      <c r="F603">
        <v>2021</v>
      </c>
      <c r="G603" t="s">
        <v>19</v>
      </c>
      <c r="H603" s="21">
        <v>613.36</v>
      </c>
    </row>
    <row r="604" spans="1:8">
      <c r="A604">
        <v>5900</v>
      </c>
      <c r="B604" t="s">
        <v>15</v>
      </c>
      <c r="C604" s="123">
        <v>1903</v>
      </c>
      <c r="D604" s="2">
        <v>133</v>
      </c>
      <c r="E604" t="s">
        <v>48</v>
      </c>
      <c r="F604">
        <v>2021</v>
      </c>
      <c r="G604" t="s">
        <v>19</v>
      </c>
      <c r="H604" s="21">
        <v>21.6</v>
      </c>
    </row>
    <row r="605" spans="1:8">
      <c r="A605">
        <v>5904</v>
      </c>
      <c r="B605" t="s">
        <v>15</v>
      </c>
      <c r="C605" s="123">
        <v>1903</v>
      </c>
      <c r="D605" s="2">
        <v>133</v>
      </c>
      <c r="E605" t="s">
        <v>48</v>
      </c>
      <c r="F605">
        <v>2021</v>
      </c>
      <c r="G605" t="s">
        <v>19</v>
      </c>
      <c r="H605" s="21">
        <v>563.95000000000005</v>
      </c>
    </row>
    <row r="606" spans="1:8">
      <c r="A606">
        <v>5906</v>
      </c>
      <c r="B606" t="s">
        <v>15</v>
      </c>
      <c r="C606" s="123">
        <v>1903</v>
      </c>
      <c r="D606" s="2">
        <v>133</v>
      </c>
      <c r="E606" t="s">
        <v>48</v>
      </c>
      <c r="F606">
        <v>2021</v>
      </c>
      <c r="G606" t="s">
        <v>19</v>
      </c>
      <c r="H606" s="21">
        <v>762.22</v>
      </c>
    </row>
    <row r="607" spans="1:8">
      <c r="A607">
        <v>5909</v>
      </c>
      <c r="B607" t="s">
        <v>15</v>
      </c>
      <c r="C607" s="123">
        <v>1903</v>
      </c>
      <c r="D607" s="2">
        <v>133</v>
      </c>
      <c r="E607" t="s">
        <v>48</v>
      </c>
      <c r="F607">
        <v>2021</v>
      </c>
      <c r="G607" t="s">
        <v>19</v>
      </c>
      <c r="H607" s="21">
        <v>98.1</v>
      </c>
    </row>
    <row r="608" spans="1:8">
      <c r="A608">
        <v>5918</v>
      </c>
      <c r="B608" t="s">
        <v>15</v>
      </c>
      <c r="C608" s="123">
        <v>1903</v>
      </c>
      <c r="D608" s="2">
        <v>133</v>
      </c>
      <c r="E608" t="s">
        <v>48</v>
      </c>
      <c r="F608">
        <v>2021</v>
      </c>
      <c r="G608" t="s">
        <v>19</v>
      </c>
      <c r="H608" s="21">
        <v>151.93</v>
      </c>
    </row>
    <row r="609" spans="1:8">
      <c r="A609">
        <v>5925</v>
      </c>
      <c r="B609" t="s">
        <v>15</v>
      </c>
      <c r="C609" s="123">
        <v>1903</v>
      </c>
      <c r="D609" s="2">
        <v>133</v>
      </c>
      <c r="E609" t="s">
        <v>48</v>
      </c>
      <c r="F609">
        <v>2021</v>
      </c>
      <c r="G609" t="s">
        <v>19</v>
      </c>
      <c r="H609" s="21">
        <v>592.38</v>
      </c>
    </row>
    <row r="610" spans="1:8">
      <c r="A610">
        <v>5927</v>
      </c>
      <c r="B610" t="s">
        <v>15</v>
      </c>
      <c r="C610" s="123">
        <v>1903</v>
      </c>
      <c r="D610" s="2">
        <v>133</v>
      </c>
      <c r="E610" t="s">
        <v>48</v>
      </c>
      <c r="F610">
        <v>2021</v>
      </c>
      <c r="G610" t="s">
        <v>19</v>
      </c>
      <c r="H610" s="21">
        <v>185.99</v>
      </c>
    </row>
    <row r="611" spans="1:8">
      <c r="A611">
        <v>5936</v>
      </c>
      <c r="B611" t="s">
        <v>15</v>
      </c>
      <c r="C611" s="123">
        <v>1903</v>
      </c>
      <c r="D611" s="2">
        <v>133</v>
      </c>
      <c r="E611" t="s">
        <v>48</v>
      </c>
      <c r="F611">
        <v>2021</v>
      </c>
      <c r="G611" t="s">
        <v>19</v>
      </c>
      <c r="H611" s="21">
        <v>474.87</v>
      </c>
    </row>
    <row r="612" spans="1:8">
      <c r="A612">
        <v>5938</v>
      </c>
      <c r="B612" t="s">
        <v>15</v>
      </c>
      <c r="C612" s="123">
        <v>1903</v>
      </c>
      <c r="D612" s="2">
        <v>133</v>
      </c>
      <c r="E612" t="s">
        <v>48</v>
      </c>
      <c r="F612">
        <v>2021</v>
      </c>
      <c r="G612" t="s">
        <v>19</v>
      </c>
      <c r="H612" s="21">
        <v>328.84</v>
      </c>
    </row>
    <row r="613" spans="1:8">
      <c r="A613">
        <v>5939</v>
      </c>
      <c r="B613" t="s">
        <v>15</v>
      </c>
      <c r="C613" s="123">
        <v>1903</v>
      </c>
      <c r="D613" s="2">
        <v>133</v>
      </c>
      <c r="E613" t="s">
        <v>48</v>
      </c>
      <c r="F613">
        <v>2021</v>
      </c>
      <c r="G613" t="s">
        <v>22</v>
      </c>
      <c r="H613" s="21">
        <v>-41.33</v>
      </c>
    </row>
    <row r="614" spans="1:8">
      <c r="A614">
        <v>5958</v>
      </c>
      <c r="B614" t="s">
        <v>15</v>
      </c>
      <c r="C614" s="123">
        <v>1903</v>
      </c>
      <c r="D614" s="2">
        <v>144</v>
      </c>
      <c r="E614" t="s">
        <v>48</v>
      </c>
      <c r="F614">
        <v>2021</v>
      </c>
      <c r="G614" t="s">
        <v>19</v>
      </c>
      <c r="H614" s="21">
        <v>1990.99</v>
      </c>
    </row>
    <row r="615" spans="1:8">
      <c r="A615">
        <v>5959</v>
      </c>
      <c r="B615" t="s">
        <v>15</v>
      </c>
      <c r="C615" s="123">
        <v>1903</v>
      </c>
      <c r="D615" s="2">
        <v>144</v>
      </c>
      <c r="E615" t="s">
        <v>48</v>
      </c>
      <c r="F615">
        <v>2021</v>
      </c>
      <c r="G615" t="s">
        <v>22</v>
      </c>
      <c r="H615" s="21">
        <v>69.75</v>
      </c>
    </row>
    <row r="616" spans="1:8">
      <c r="A616">
        <v>5967</v>
      </c>
      <c r="B616" t="s">
        <v>15</v>
      </c>
      <c r="C616" s="123">
        <v>1903</v>
      </c>
      <c r="D616" s="2">
        <v>144</v>
      </c>
      <c r="E616" t="s">
        <v>48</v>
      </c>
      <c r="F616">
        <v>2021</v>
      </c>
      <c r="G616" t="s">
        <v>22</v>
      </c>
      <c r="H616" s="21">
        <v>62</v>
      </c>
    </row>
    <row r="617" spans="1:8">
      <c r="A617">
        <v>5969</v>
      </c>
      <c r="B617" t="s">
        <v>15</v>
      </c>
      <c r="C617" s="123">
        <v>1903</v>
      </c>
      <c r="D617" s="2">
        <v>144</v>
      </c>
      <c r="E617" t="s">
        <v>48</v>
      </c>
      <c r="F617">
        <v>2021</v>
      </c>
      <c r="G617" t="s">
        <v>19</v>
      </c>
      <c r="H617" s="21">
        <v>5810.01</v>
      </c>
    </row>
    <row r="618" spans="1:8">
      <c r="A618">
        <v>5970</v>
      </c>
      <c r="B618" t="s">
        <v>15</v>
      </c>
      <c r="C618" s="123">
        <v>1903</v>
      </c>
      <c r="D618" s="2">
        <v>144</v>
      </c>
      <c r="E618" t="s">
        <v>48</v>
      </c>
      <c r="F618">
        <v>2021</v>
      </c>
      <c r="G618" t="s">
        <v>19</v>
      </c>
      <c r="H618" s="21">
        <v>4907.8</v>
      </c>
    </row>
    <row r="619" spans="1:8">
      <c r="A619">
        <v>5971</v>
      </c>
      <c r="B619" t="s">
        <v>15</v>
      </c>
      <c r="C619" s="123">
        <v>1903</v>
      </c>
      <c r="D619" s="2">
        <v>144</v>
      </c>
      <c r="E619" t="s">
        <v>48</v>
      </c>
      <c r="F619">
        <v>2021</v>
      </c>
      <c r="G619" t="s">
        <v>19</v>
      </c>
      <c r="H619" s="21">
        <v>4240.53</v>
      </c>
    </row>
    <row r="620" spans="1:8">
      <c r="A620">
        <v>5976</v>
      </c>
      <c r="B620" t="s">
        <v>15</v>
      </c>
      <c r="C620" s="123">
        <v>1903</v>
      </c>
      <c r="D620" s="2">
        <v>144</v>
      </c>
      <c r="E620" t="s">
        <v>48</v>
      </c>
      <c r="F620">
        <v>2021</v>
      </c>
      <c r="G620" t="s">
        <v>22</v>
      </c>
      <c r="H620" s="21">
        <v>69.75</v>
      </c>
    </row>
    <row r="621" spans="1:8">
      <c r="A621">
        <v>5992</v>
      </c>
      <c r="B621" t="s">
        <v>15</v>
      </c>
      <c r="C621" s="123">
        <v>1903</v>
      </c>
      <c r="D621" s="2">
        <v>144</v>
      </c>
      <c r="E621" t="s">
        <v>48</v>
      </c>
      <c r="F621">
        <v>2021</v>
      </c>
      <c r="G621" t="s">
        <v>19</v>
      </c>
      <c r="H621" s="21">
        <v>5887.64</v>
      </c>
    </row>
    <row r="622" spans="1:8">
      <c r="A622">
        <v>5995</v>
      </c>
      <c r="B622" t="s">
        <v>15</v>
      </c>
      <c r="C622" s="123">
        <v>1903</v>
      </c>
      <c r="D622" s="2">
        <v>144</v>
      </c>
      <c r="E622" t="s">
        <v>48</v>
      </c>
      <c r="F622">
        <v>2021</v>
      </c>
      <c r="G622" t="s">
        <v>22</v>
      </c>
      <c r="H622" s="21">
        <v>69.75</v>
      </c>
    </row>
    <row r="623" spans="1:8">
      <c r="A623">
        <v>6018</v>
      </c>
      <c r="B623" t="s">
        <v>15</v>
      </c>
      <c r="C623" s="123">
        <v>1903</v>
      </c>
      <c r="D623" s="2">
        <v>144</v>
      </c>
      <c r="E623" t="s">
        <v>48</v>
      </c>
      <c r="F623">
        <v>2021</v>
      </c>
      <c r="G623" t="s">
        <v>19</v>
      </c>
      <c r="H623" s="21">
        <v>289.33</v>
      </c>
    </row>
    <row r="624" spans="1:8">
      <c r="A624">
        <v>6034</v>
      </c>
      <c r="B624" t="s">
        <v>15</v>
      </c>
      <c r="C624" s="123">
        <v>1903</v>
      </c>
      <c r="D624" s="2">
        <v>144</v>
      </c>
      <c r="E624" t="s">
        <v>48</v>
      </c>
      <c r="F624">
        <v>2021</v>
      </c>
      <c r="G624" t="s">
        <v>19</v>
      </c>
      <c r="H624" s="21">
        <v>74.73</v>
      </c>
    </row>
    <row r="625" spans="1:8">
      <c r="A625">
        <v>6042</v>
      </c>
      <c r="B625" t="s">
        <v>15</v>
      </c>
      <c r="C625" s="123">
        <v>1903</v>
      </c>
      <c r="D625" s="2">
        <v>144</v>
      </c>
      <c r="E625" t="s">
        <v>48</v>
      </c>
      <c r="F625">
        <v>2021</v>
      </c>
      <c r="G625" t="s">
        <v>19</v>
      </c>
      <c r="H625" s="21">
        <v>914.57</v>
      </c>
    </row>
    <row r="626" spans="1:8">
      <c r="A626">
        <v>6046</v>
      </c>
      <c r="B626" t="s">
        <v>15</v>
      </c>
      <c r="C626" s="123">
        <v>1903</v>
      </c>
      <c r="D626" s="2">
        <v>144</v>
      </c>
      <c r="E626" t="s">
        <v>48</v>
      </c>
      <c r="F626">
        <v>2021</v>
      </c>
      <c r="G626" t="s">
        <v>19</v>
      </c>
      <c r="H626" s="21">
        <v>6511.73</v>
      </c>
    </row>
    <row r="627" spans="1:8">
      <c r="A627">
        <v>6051</v>
      </c>
      <c r="B627" t="s">
        <v>15</v>
      </c>
      <c r="C627" s="123">
        <v>1903</v>
      </c>
      <c r="D627" s="2">
        <v>144</v>
      </c>
      <c r="E627" t="s">
        <v>48</v>
      </c>
      <c r="F627">
        <v>2021</v>
      </c>
      <c r="G627" t="s">
        <v>19</v>
      </c>
      <c r="H627" s="21">
        <v>75.430000000000007</v>
      </c>
    </row>
    <row r="628" spans="1:8">
      <c r="A628">
        <v>6063</v>
      </c>
      <c r="B628" t="s">
        <v>15</v>
      </c>
      <c r="C628" s="123">
        <v>1903</v>
      </c>
      <c r="D628" s="2">
        <v>144</v>
      </c>
      <c r="E628" t="s">
        <v>48</v>
      </c>
      <c r="F628">
        <v>2021</v>
      </c>
      <c r="G628" t="s">
        <v>22</v>
      </c>
      <c r="H628" s="21">
        <v>393.7</v>
      </c>
    </row>
    <row r="629" spans="1:8">
      <c r="A629">
        <v>6066</v>
      </c>
      <c r="B629" t="s">
        <v>15</v>
      </c>
      <c r="C629" s="123">
        <v>1903</v>
      </c>
      <c r="D629" s="2">
        <v>144</v>
      </c>
      <c r="E629" t="s">
        <v>48</v>
      </c>
      <c r="F629">
        <v>2021</v>
      </c>
      <c r="G629" t="s">
        <v>19</v>
      </c>
      <c r="H629" s="21">
        <v>-65.33</v>
      </c>
    </row>
    <row r="630" spans="1:8">
      <c r="A630">
        <v>6074</v>
      </c>
      <c r="B630" t="s">
        <v>15</v>
      </c>
      <c r="C630" s="123">
        <v>1903</v>
      </c>
      <c r="D630" s="2">
        <v>144</v>
      </c>
      <c r="E630" t="s">
        <v>48</v>
      </c>
      <c r="F630">
        <v>2021</v>
      </c>
      <c r="G630" t="s">
        <v>22</v>
      </c>
      <c r="H630" s="21">
        <v>813.9</v>
      </c>
    </row>
    <row r="631" spans="1:8">
      <c r="A631">
        <v>6075</v>
      </c>
      <c r="B631" t="s">
        <v>15</v>
      </c>
      <c r="C631" s="123">
        <v>1903</v>
      </c>
      <c r="D631" s="2">
        <v>144</v>
      </c>
      <c r="E631" t="s">
        <v>48</v>
      </c>
      <c r="F631">
        <v>2021</v>
      </c>
      <c r="G631" t="s">
        <v>19</v>
      </c>
      <c r="H631" s="21">
        <v>75.84</v>
      </c>
    </row>
    <row r="632" spans="1:8">
      <c r="A632">
        <v>6082</v>
      </c>
      <c r="B632" t="s">
        <v>15</v>
      </c>
      <c r="C632" s="123">
        <v>1903</v>
      </c>
      <c r="D632" s="2">
        <v>144</v>
      </c>
      <c r="E632" t="s">
        <v>48</v>
      </c>
      <c r="F632">
        <v>2021</v>
      </c>
      <c r="G632" t="s">
        <v>19</v>
      </c>
      <c r="H632" s="21">
        <v>5194.71</v>
      </c>
    </row>
    <row r="633" spans="1:8">
      <c r="A633">
        <v>6084</v>
      </c>
      <c r="B633" t="s">
        <v>15</v>
      </c>
      <c r="C633" s="123">
        <v>1903</v>
      </c>
      <c r="D633" s="2">
        <v>144</v>
      </c>
      <c r="E633" t="s">
        <v>48</v>
      </c>
      <c r="F633">
        <v>2021</v>
      </c>
      <c r="G633" t="s">
        <v>19</v>
      </c>
      <c r="H633" s="21">
        <v>4025.24</v>
      </c>
    </row>
    <row r="634" spans="1:8">
      <c r="A634">
        <v>6088</v>
      </c>
      <c r="B634" t="s">
        <v>15</v>
      </c>
      <c r="C634" s="123">
        <v>1903</v>
      </c>
      <c r="D634" s="2">
        <v>144</v>
      </c>
      <c r="E634" t="s">
        <v>48</v>
      </c>
      <c r="F634">
        <v>2021</v>
      </c>
      <c r="G634" t="s">
        <v>19</v>
      </c>
      <c r="H634" s="21">
        <v>5548.93</v>
      </c>
    </row>
    <row r="635" spans="1:8">
      <c r="A635">
        <v>6101</v>
      </c>
      <c r="B635" t="s">
        <v>15</v>
      </c>
      <c r="C635" s="123">
        <v>1903</v>
      </c>
      <c r="D635" s="2">
        <v>144</v>
      </c>
      <c r="E635" t="s">
        <v>48</v>
      </c>
      <c r="F635">
        <v>2021</v>
      </c>
      <c r="G635" t="s">
        <v>19</v>
      </c>
      <c r="H635" s="21">
        <v>75.069999999999993</v>
      </c>
    </row>
    <row r="636" spans="1:8">
      <c r="A636">
        <v>6111</v>
      </c>
      <c r="B636" t="s">
        <v>15</v>
      </c>
      <c r="C636" s="123">
        <v>1903</v>
      </c>
      <c r="D636" s="2">
        <v>144</v>
      </c>
      <c r="E636" t="s">
        <v>48</v>
      </c>
      <c r="F636">
        <v>2021</v>
      </c>
      <c r="G636" t="s">
        <v>19</v>
      </c>
      <c r="H636" s="21">
        <v>5217.24</v>
      </c>
    </row>
    <row r="637" spans="1:8">
      <c r="A637">
        <v>6115</v>
      </c>
      <c r="B637" t="s">
        <v>15</v>
      </c>
      <c r="C637" s="123">
        <v>1903</v>
      </c>
      <c r="D637" s="2">
        <v>144</v>
      </c>
      <c r="E637" t="s">
        <v>48</v>
      </c>
      <c r="F637">
        <v>2021</v>
      </c>
      <c r="G637" t="s">
        <v>19</v>
      </c>
      <c r="H637" s="21">
        <v>5264.39</v>
      </c>
    </row>
    <row r="638" spans="1:8">
      <c r="A638">
        <v>6146</v>
      </c>
      <c r="B638" t="s">
        <v>15</v>
      </c>
      <c r="C638" s="123">
        <v>1903</v>
      </c>
      <c r="D638" s="2">
        <v>144</v>
      </c>
      <c r="E638" t="s">
        <v>48</v>
      </c>
      <c r="F638">
        <v>2021</v>
      </c>
      <c r="G638" t="s">
        <v>19</v>
      </c>
      <c r="H638" s="21">
        <v>7174.03</v>
      </c>
    </row>
    <row r="639" spans="1:8">
      <c r="A639">
        <v>6155</v>
      </c>
      <c r="B639" t="s">
        <v>15</v>
      </c>
      <c r="C639" s="123">
        <v>1903</v>
      </c>
      <c r="D639" s="2">
        <v>144</v>
      </c>
      <c r="E639" t="s">
        <v>48</v>
      </c>
      <c r="F639">
        <v>2021</v>
      </c>
      <c r="G639" t="s">
        <v>22</v>
      </c>
      <c r="H639" s="21">
        <v>69.75</v>
      </c>
    </row>
    <row r="640" spans="1:8">
      <c r="A640">
        <v>6168</v>
      </c>
      <c r="B640" t="s">
        <v>15</v>
      </c>
      <c r="C640" s="123">
        <v>1903</v>
      </c>
      <c r="D640" s="2">
        <v>144</v>
      </c>
      <c r="E640" t="s">
        <v>48</v>
      </c>
      <c r="F640">
        <v>2021</v>
      </c>
      <c r="G640" t="s">
        <v>19</v>
      </c>
      <c r="H640" s="21">
        <v>5647.17</v>
      </c>
    </row>
    <row r="641" spans="1:8">
      <c r="A641">
        <v>6171</v>
      </c>
      <c r="B641" t="s">
        <v>15</v>
      </c>
      <c r="C641" s="123">
        <v>1903</v>
      </c>
      <c r="D641" s="2">
        <v>144</v>
      </c>
      <c r="E641" t="s">
        <v>48</v>
      </c>
      <c r="F641">
        <v>2021</v>
      </c>
      <c r="G641" t="s">
        <v>19</v>
      </c>
      <c r="H641" s="21">
        <v>5521.98</v>
      </c>
    </row>
    <row r="642" spans="1:8">
      <c r="A642">
        <v>6173</v>
      </c>
      <c r="B642" t="s">
        <v>15</v>
      </c>
      <c r="C642" s="123">
        <v>1903</v>
      </c>
      <c r="D642" s="2">
        <v>144</v>
      </c>
      <c r="E642" t="s">
        <v>48</v>
      </c>
      <c r="F642">
        <v>2021</v>
      </c>
      <c r="G642" t="s">
        <v>19</v>
      </c>
      <c r="H642" s="21">
        <v>374.02</v>
      </c>
    </row>
    <row r="643" spans="1:8">
      <c r="A643">
        <v>6175</v>
      </c>
      <c r="B643" t="s">
        <v>15</v>
      </c>
      <c r="C643" s="123">
        <v>1903</v>
      </c>
      <c r="D643" s="2">
        <v>144</v>
      </c>
      <c r="E643" t="s">
        <v>48</v>
      </c>
      <c r="F643">
        <v>2021</v>
      </c>
      <c r="G643" t="s">
        <v>19</v>
      </c>
      <c r="H643" s="21">
        <v>112.62</v>
      </c>
    </row>
    <row r="644" spans="1:8">
      <c r="A644">
        <v>6176</v>
      </c>
      <c r="B644" t="s">
        <v>15</v>
      </c>
      <c r="C644" s="123">
        <v>1903</v>
      </c>
      <c r="D644" s="2">
        <v>144</v>
      </c>
      <c r="E644" t="s">
        <v>48</v>
      </c>
      <c r="F644">
        <v>2021</v>
      </c>
      <c r="G644" t="s">
        <v>19</v>
      </c>
      <c r="H644" s="21">
        <v>600.95000000000005</v>
      </c>
    </row>
    <row r="645" spans="1:8">
      <c r="A645">
        <v>6204</v>
      </c>
      <c r="B645" t="s">
        <v>16</v>
      </c>
      <c r="C645" s="123">
        <v>1903</v>
      </c>
      <c r="D645" s="2">
        <v>133</v>
      </c>
      <c r="E645" t="s">
        <v>48</v>
      </c>
      <c r="F645">
        <v>2021</v>
      </c>
      <c r="G645" t="s">
        <v>19</v>
      </c>
      <c r="H645" s="21">
        <v>1460.1</v>
      </c>
    </row>
    <row r="646" spans="1:8">
      <c r="A646">
        <v>6214</v>
      </c>
      <c r="B646" t="s">
        <v>16</v>
      </c>
      <c r="C646" s="123">
        <v>1903</v>
      </c>
      <c r="D646" s="2">
        <v>133</v>
      </c>
      <c r="E646" t="s">
        <v>48</v>
      </c>
      <c r="F646">
        <v>2021</v>
      </c>
      <c r="G646" t="s">
        <v>19</v>
      </c>
      <c r="H646" s="21">
        <v>36.21</v>
      </c>
    </row>
    <row r="647" spans="1:8">
      <c r="A647">
        <v>6220</v>
      </c>
      <c r="B647" t="s">
        <v>16</v>
      </c>
      <c r="C647" s="123">
        <v>1903</v>
      </c>
      <c r="D647" s="2">
        <v>133</v>
      </c>
      <c r="E647" t="s">
        <v>48</v>
      </c>
      <c r="F647">
        <v>2021</v>
      </c>
      <c r="G647" t="s">
        <v>19</v>
      </c>
      <c r="H647" s="21">
        <v>1461.01</v>
      </c>
    </row>
    <row r="648" spans="1:8">
      <c r="A648">
        <v>6227</v>
      </c>
      <c r="B648" t="s">
        <v>16</v>
      </c>
      <c r="C648" s="123">
        <v>1903</v>
      </c>
      <c r="D648" s="2">
        <v>133</v>
      </c>
      <c r="E648" t="s">
        <v>48</v>
      </c>
      <c r="F648">
        <v>2021</v>
      </c>
      <c r="G648" t="s">
        <v>19</v>
      </c>
      <c r="H648" s="21">
        <v>342.7</v>
      </c>
    </row>
    <row r="649" spans="1:8">
      <c r="A649">
        <v>6232</v>
      </c>
      <c r="B649" t="s">
        <v>16</v>
      </c>
      <c r="C649" s="123">
        <v>1903</v>
      </c>
      <c r="D649" s="2">
        <v>133</v>
      </c>
      <c r="E649" t="s">
        <v>48</v>
      </c>
      <c r="F649">
        <v>2021</v>
      </c>
      <c r="G649" t="s">
        <v>19</v>
      </c>
      <c r="H649" s="21">
        <v>29.38</v>
      </c>
    </row>
    <row r="650" spans="1:8">
      <c r="A650">
        <v>6236</v>
      </c>
      <c r="B650" t="s">
        <v>16</v>
      </c>
      <c r="C650" s="123">
        <v>1903</v>
      </c>
      <c r="D650" s="2">
        <v>133</v>
      </c>
      <c r="E650" t="s">
        <v>48</v>
      </c>
      <c r="F650">
        <v>2021</v>
      </c>
      <c r="G650" t="s">
        <v>19</v>
      </c>
      <c r="H650" s="21">
        <v>14.32</v>
      </c>
    </row>
    <row r="651" spans="1:8">
      <c r="A651">
        <v>6240</v>
      </c>
      <c r="B651" t="s">
        <v>16</v>
      </c>
      <c r="C651" s="123">
        <v>1903</v>
      </c>
      <c r="D651" s="2">
        <v>133</v>
      </c>
      <c r="E651" t="s">
        <v>48</v>
      </c>
      <c r="F651">
        <v>2021</v>
      </c>
      <c r="G651" t="s">
        <v>22</v>
      </c>
      <c r="H651" s="21">
        <v>46.5</v>
      </c>
    </row>
    <row r="652" spans="1:8">
      <c r="A652">
        <v>6248</v>
      </c>
      <c r="B652" t="s">
        <v>16</v>
      </c>
      <c r="C652" s="123">
        <v>1903</v>
      </c>
      <c r="D652" s="2">
        <v>133</v>
      </c>
      <c r="E652" t="s">
        <v>48</v>
      </c>
      <c r="F652">
        <v>2021</v>
      </c>
      <c r="G652" t="s">
        <v>19</v>
      </c>
      <c r="H652" s="21">
        <v>33.729999999999997</v>
      </c>
    </row>
    <row r="653" spans="1:8">
      <c r="A653">
        <v>6252</v>
      </c>
      <c r="B653" t="s">
        <v>16</v>
      </c>
      <c r="C653" s="123">
        <v>1903</v>
      </c>
      <c r="D653" s="2">
        <v>133</v>
      </c>
      <c r="E653" t="s">
        <v>48</v>
      </c>
      <c r="F653">
        <v>2021</v>
      </c>
      <c r="G653" t="s">
        <v>19</v>
      </c>
      <c r="H653" s="21">
        <v>669.98</v>
      </c>
    </row>
    <row r="654" spans="1:8">
      <c r="A654">
        <v>6258</v>
      </c>
      <c r="B654" t="s">
        <v>16</v>
      </c>
      <c r="C654" s="123">
        <v>1903</v>
      </c>
      <c r="D654" s="2">
        <v>133</v>
      </c>
      <c r="E654" t="s">
        <v>48</v>
      </c>
      <c r="F654">
        <v>2021</v>
      </c>
      <c r="G654" t="s">
        <v>19</v>
      </c>
      <c r="H654" s="21">
        <v>1507.58</v>
      </c>
    </row>
    <row r="655" spans="1:8">
      <c r="A655">
        <v>6263</v>
      </c>
      <c r="B655" t="s">
        <v>16</v>
      </c>
      <c r="C655" s="123">
        <v>1903</v>
      </c>
      <c r="D655" s="2">
        <v>133</v>
      </c>
      <c r="E655" t="s">
        <v>48</v>
      </c>
      <c r="F655">
        <v>2021</v>
      </c>
      <c r="G655" t="s">
        <v>19</v>
      </c>
      <c r="H655" s="21">
        <v>1598.42</v>
      </c>
    </row>
    <row r="656" spans="1:8">
      <c r="A656">
        <v>6272</v>
      </c>
      <c r="B656" t="s">
        <v>16</v>
      </c>
      <c r="C656" s="123">
        <v>1903</v>
      </c>
      <c r="D656" s="2">
        <v>133</v>
      </c>
      <c r="E656" t="s">
        <v>48</v>
      </c>
      <c r="F656">
        <v>2021</v>
      </c>
      <c r="G656" t="s">
        <v>19</v>
      </c>
      <c r="H656" s="21">
        <v>1596.75</v>
      </c>
    </row>
    <row r="657" spans="1:8">
      <c r="A657">
        <v>6278</v>
      </c>
      <c r="B657" t="s">
        <v>16</v>
      </c>
      <c r="C657" s="123">
        <v>1903</v>
      </c>
      <c r="D657" s="2">
        <v>133</v>
      </c>
      <c r="E657" t="s">
        <v>48</v>
      </c>
      <c r="F657">
        <v>2021</v>
      </c>
      <c r="G657" t="s">
        <v>19</v>
      </c>
      <c r="H657" s="21">
        <v>54.6</v>
      </c>
    </row>
    <row r="658" spans="1:8">
      <c r="A658">
        <v>6289</v>
      </c>
      <c r="B658" t="s">
        <v>16</v>
      </c>
      <c r="C658" s="123">
        <v>1903</v>
      </c>
      <c r="D658" s="2">
        <v>133</v>
      </c>
      <c r="E658" t="s">
        <v>48</v>
      </c>
      <c r="F658">
        <v>2021</v>
      </c>
      <c r="G658" t="s">
        <v>19</v>
      </c>
      <c r="H658" s="21">
        <v>447.39</v>
      </c>
    </row>
    <row r="659" spans="1:8">
      <c r="A659">
        <v>6298</v>
      </c>
      <c r="B659" t="s">
        <v>16</v>
      </c>
      <c r="C659" s="123">
        <v>1903</v>
      </c>
      <c r="D659" s="2">
        <v>133</v>
      </c>
      <c r="E659" t="s">
        <v>48</v>
      </c>
      <c r="F659">
        <v>2021</v>
      </c>
      <c r="G659" t="s">
        <v>19</v>
      </c>
      <c r="H659" s="21">
        <v>33.229999999999997</v>
      </c>
    </row>
    <row r="660" spans="1:8">
      <c r="A660">
        <v>6299</v>
      </c>
      <c r="B660" t="s">
        <v>16</v>
      </c>
      <c r="C660" s="123">
        <v>1903</v>
      </c>
      <c r="D660" s="2">
        <v>133</v>
      </c>
      <c r="E660" t="s">
        <v>48</v>
      </c>
      <c r="F660">
        <v>2021</v>
      </c>
      <c r="G660" t="s">
        <v>19</v>
      </c>
      <c r="H660" s="21">
        <v>1471.27</v>
      </c>
    </row>
    <row r="661" spans="1:8">
      <c r="A661">
        <v>6301</v>
      </c>
      <c r="B661" t="s">
        <v>16</v>
      </c>
      <c r="C661" s="123">
        <v>1903</v>
      </c>
      <c r="D661" s="2">
        <v>133</v>
      </c>
      <c r="E661" t="s">
        <v>48</v>
      </c>
      <c r="F661">
        <v>2021</v>
      </c>
      <c r="G661" t="s">
        <v>19</v>
      </c>
      <c r="H661" s="21">
        <v>36.21</v>
      </c>
    </row>
    <row r="662" spans="1:8">
      <c r="A662">
        <v>6305</v>
      </c>
      <c r="B662" t="s">
        <v>16</v>
      </c>
      <c r="C662" s="123">
        <v>1903</v>
      </c>
      <c r="D662" s="2">
        <v>133</v>
      </c>
      <c r="E662" t="s">
        <v>48</v>
      </c>
      <c r="F662">
        <v>2021</v>
      </c>
      <c r="G662" t="s">
        <v>22</v>
      </c>
      <c r="H662" s="21">
        <v>48.95</v>
      </c>
    </row>
    <row r="663" spans="1:8">
      <c r="A663">
        <v>6311</v>
      </c>
      <c r="B663" t="s">
        <v>16</v>
      </c>
      <c r="C663" s="123">
        <v>1903</v>
      </c>
      <c r="D663" s="2">
        <v>133</v>
      </c>
      <c r="E663" t="s">
        <v>48</v>
      </c>
      <c r="F663">
        <v>2021</v>
      </c>
      <c r="G663" t="s">
        <v>19</v>
      </c>
      <c r="H663" s="21">
        <v>1419.24</v>
      </c>
    </row>
    <row r="664" spans="1:8">
      <c r="A664">
        <v>6313</v>
      </c>
      <c r="B664" t="s">
        <v>16</v>
      </c>
      <c r="C664" s="123">
        <v>1903</v>
      </c>
      <c r="D664" s="2">
        <v>133</v>
      </c>
      <c r="E664" t="s">
        <v>48</v>
      </c>
      <c r="F664">
        <v>2021</v>
      </c>
      <c r="G664" t="s">
        <v>19</v>
      </c>
      <c r="H664" s="21">
        <v>1466.61</v>
      </c>
    </row>
    <row r="665" spans="1:8">
      <c r="A665">
        <v>6324</v>
      </c>
      <c r="B665" t="s">
        <v>16</v>
      </c>
      <c r="C665" s="123">
        <v>1903</v>
      </c>
      <c r="D665" s="2">
        <v>133</v>
      </c>
      <c r="E665" t="s">
        <v>48</v>
      </c>
      <c r="F665">
        <v>2021</v>
      </c>
      <c r="G665" t="s">
        <v>22</v>
      </c>
      <c r="H665" s="21">
        <v>929.13</v>
      </c>
    </row>
    <row r="666" spans="1:8">
      <c r="A666">
        <v>6327</v>
      </c>
      <c r="B666" t="s">
        <v>16</v>
      </c>
      <c r="C666" s="123">
        <v>1903</v>
      </c>
      <c r="D666" s="2">
        <v>133</v>
      </c>
      <c r="E666" t="s">
        <v>48</v>
      </c>
      <c r="F666">
        <v>2021</v>
      </c>
      <c r="G666" t="s">
        <v>19</v>
      </c>
      <c r="H666" s="21">
        <v>1469.81</v>
      </c>
    </row>
    <row r="667" spans="1:8">
      <c r="A667">
        <v>6345</v>
      </c>
      <c r="B667" t="s">
        <v>16</v>
      </c>
      <c r="C667" s="123">
        <v>1903</v>
      </c>
      <c r="D667" s="2">
        <v>133</v>
      </c>
      <c r="E667" t="s">
        <v>48</v>
      </c>
      <c r="F667">
        <v>2021</v>
      </c>
      <c r="G667" t="s">
        <v>19</v>
      </c>
      <c r="H667" s="21">
        <v>2226.87</v>
      </c>
    </row>
    <row r="668" spans="1:8">
      <c r="A668">
        <v>6350</v>
      </c>
      <c r="B668" t="s">
        <v>16</v>
      </c>
      <c r="C668" s="123">
        <v>1903</v>
      </c>
      <c r="D668" s="2">
        <v>133</v>
      </c>
      <c r="E668" t="s">
        <v>48</v>
      </c>
      <c r="F668">
        <v>2021</v>
      </c>
      <c r="G668" t="s">
        <v>19</v>
      </c>
      <c r="H668" s="21">
        <v>435.53</v>
      </c>
    </row>
    <row r="669" spans="1:8">
      <c r="A669">
        <v>6351</v>
      </c>
      <c r="B669" t="s">
        <v>16</v>
      </c>
      <c r="C669" s="123">
        <v>1903</v>
      </c>
      <c r="D669" s="2">
        <v>133</v>
      </c>
      <c r="E669" t="s">
        <v>48</v>
      </c>
      <c r="F669">
        <v>2021</v>
      </c>
      <c r="G669" t="s">
        <v>19</v>
      </c>
      <c r="H669" s="21">
        <v>34.950000000000003</v>
      </c>
    </row>
    <row r="670" spans="1:8">
      <c r="A670">
        <v>6360</v>
      </c>
      <c r="B670" t="s">
        <v>16</v>
      </c>
      <c r="C670" s="123">
        <v>1903</v>
      </c>
      <c r="D670" s="2">
        <v>133</v>
      </c>
      <c r="E670" t="s">
        <v>48</v>
      </c>
      <c r="F670">
        <v>2021</v>
      </c>
      <c r="G670" t="s">
        <v>19</v>
      </c>
      <c r="H670" s="21">
        <v>1495.54</v>
      </c>
    </row>
    <row r="671" spans="1:8">
      <c r="A671">
        <v>6362</v>
      </c>
      <c r="B671" t="s">
        <v>16</v>
      </c>
      <c r="C671" s="123">
        <v>1903</v>
      </c>
      <c r="D671" s="2">
        <v>133</v>
      </c>
      <c r="E671" t="s">
        <v>48</v>
      </c>
      <c r="F671">
        <v>2021</v>
      </c>
      <c r="G671" t="s">
        <v>19</v>
      </c>
      <c r="H671" s="21">
        <v>32.74</v>
      </c>
    </row>
    <row r="672" spans="1:8">
      <c r="A672">
        <v>6363</v>
      </c>
      <c r="B672" t="s">
        <v>16</v>
      </c>
      <c r="C672" s="123">
        <v>1903</v>
      </c>
      <c r="D672" s="2">
        <v>133</v>
      </c>
      <c r="E672" t="s">
        <v>48</v>
      </c>
      <c r="F672">
        <v>2021</v>
      </c>
      <c r="G672" t="s">
        <v>22</v>
      </c>
      <c r="H672" s="21">
        <v>155</v>
      </c>
    </row>
    <row r="673" spans="1:8">
      <c r="A673">
        <v>6364</v>
      </c>
      <c r="B673" t="s">
        <v>16</v>
      </c>
      <c r="C673" s="123">
        <v>1903</v>
      </c>
      <c r="D673" s="2">
        <v>133</v>
      </c>
      <c r="E673" t="s">
        <v>48</v>
      </c>
      <c r="F673">
        <v>2021</v>
      </c>
      <c r="G673" t="s">
        <v>22</v>
      </c>
      <c r="H673" s="21">
        <v>73.75</v>
      </c>
    </row>
    <row r="674" spans="1:8">
      <c r="A674">
        <v>6415</v>
      </c>
      <c r="B674" t="s">
        <v>16</v>
      </c>
      <c r="C674" s="123">
        <v>1903</v>
      </c>
      <c r="D674" s="2">
        <v>144</v>
      </c>
      <c r="E674" t="s">
        <v>48</v>
      </c>
      <c r="F674">
        <v>2021</v>
      </c>
      <c r="G674" t="s">
        <v>19</v>
      </c>
      <c r="H674" s="21">
        <v>451.89</v>
      </c>
    </row>
    <row r="675" spans="1:8">
      <c r="A675">
        <v>6418</v>
      </c>
      <c r="B675" t="s">
        <v>16</v>
      </c>
      <c r="C675" s="123">
        <v>1903</v>
      </c>
      <c r="D675" s="2">
        <v>144</v>
      </c>
      <c r="E675" t="s">
        <v>48</v>
      </c>
      <c r="F675">
        <v>2021</v>
      </c>
      <c r="G675" t="s">
        <v>19</v>
      </c>
      <c r="H675" s="21">
        <v>6214.97</v>
      </c>
    </row>
    <row r="676" spans="1:8">
      <c r="A676">
        <v>6427</v>
      </c>
      <c r="B676" t="s">
        <v>16</v>
      </c>
      <c r="C676" s="123">
        <v>1903</v>
      </c>
      <c r="D676" s="2">
        <v>144</v>
      </c>
      <c r="E676" t="s">
        <v>48</v>
      </c>
      <c r="F676">
        <v>2021</v>
      </c>
      <c r="G676" t="s">
        <v>19</v>
      </c>
      <c r="H676" s="21">
        <v>5164.9399999999996</v>
      </c>
    </row>
    <row r="677" spans="1:8">
      <c r="A677">
        <v>6429</v>
      </c>
      <c r="B677" t="s">
        <v>16</v>
      </c>
      <c r="C677" s="123">
        <v>1903</v>
      </c>
      <c r="D677" s="2">
        <v>144</v>
      </c>
      <c r="E677" t="s">
        <v>48</v>
      </c>
      <c r="F677">
        <v>2021</v>
      </c>
      <c r="G677" t="s">
        <v>19</v>
      </c>
      <c r="H677" s="21">
        <v>4660.17</v>
      </c>
    </row>
    <row r="678" spans="1:8">
      <c r="A678">
        <v>6439</v>
      </c>
      <c r="B678" t="s">
        <v>16</v>
      </c>
      <c r="C678" s="123">
        <v>1903</v>
      </c>
      <c r="D678" s="2">
        <v>144</v>
      </c>
      <c r="E678" t="s">
        <v>48</v>
      </c>
      <c r="F678">
        <v>2021</v>
      </c>
      <c r="G678" t="s">
        <v>19</v>
      </c>
      <c r="H678" s="21">
        <v>5379.88</v>
      </c>
    </row>
    <row r="679" spans="1:8">
      <c r="A679">
        <v>6453</v>
      </c>
      <c r="B679" t="s">
        <v>16</v>
      </c>
      <c r="C679" s="123">
        <v>1903</v>
      </c>
      <c r="D679" s="2">
        <v>144</v>
      </c>
      <c r="E679" t="s">
        <v>48</v>
      </c>
      <c r="F679">
        <v>2021</v>
      </c>
      <c r="G679" t="s">
        <v>19</v>
      </c>
      <c r="H679" s="21">
        <v>1118.43</v>
      </c>
    </row>
    <row r="680" spans="1:8">
      <c r="A680">
        <v>6456</v>
      </c>
      <c r="B680" t="s">
        <v>16</v>
      </c>
      <c r="C680" s="123">
        <v>1903</v>
      </c>
      <c r="D680" s="2">
        <v>144</v>
      </c>
      <c r="E680" t="s">
        <v>48</v>
      </c>
      <c r="F680">
        <v>2021</v>
      </c>
      <c r="G680" t="s">
        <v>19</v>
      </c>
      <c r="H680" s="21">
        <v>5789.62</v>
      </c>
    </row>
    <row r="681" spans="1:8">
      <c r="A681">
        <v>6459</v>
      </c>
      <c r="B681" t="s">
        <v>16</v>
      </c>
      <c r="C681" s="123">
        <v>1903</v>
      </c>
      <c r="D681" s="2">
        <v>144</v>
      </c>
      <c r="E681" t="s">
        <v>48</v>
      </c>
      <c r="F681">
        <v>2021</v>
      </c>
      <c r="G681" t="s">
        <v>19</v>
      </c>
      <c r="H681" s="21">
        <v>1188.6600000000001</v>
      </c>
    </row>
    <row r="682" spans="1:8">
      <c r="A682">
        <v>6473</v>
      </c>
      <c r="B682" t="s">
        <v>16</v>
      </c>
      <c r="C682" s="123">
        <v>1903</v>
      </c>
      <c r="D682" s="2">
        <v>144</v>
      </c>
      <c r="E682" t="s">
        <v>48</v>
      </c>
      <c r="F682">
        <v>2021</v>
      </c>
      <c r="G682" t="s">
        <v>19</v>
      </c>
      <c r="H682" s="21">
        <v>1214.47</v>
      </c>
    </row>
    <row r="683" spans="1:8">
      <c r="A683">
        <v>6482</v>
      </c>
      <c r="B683" t="s">
        <v>16</v>
      </c>
      <c r="C683" s="123">
        <v>1903</v>
      </c>
      <c r="D683" s="2">
        <v>144</v>
      </c>
      <c r="E683" t="s">
        <v>48</v>
      </c>
      <c r="F683">
        <v>2021</v>
      </c>
      <c r="G683" t="s">
        <v>19</v>
      </c>
      <c r="H683" s="21">
        <v>898.56</v>
      </c>
    </row>
    <row r="684" spans="1:8">
      <c r="A684">
        <v>6492</v>
      </c>
      <c r="B684" t="s">
        <v>16</v>
      </c>
      <c r="C684" s="123">
        <v>1903</v>
      </c>
      <c r="D684" s="2">
        <v>144</v>
      </c>
      <c r="E684" t="s">
        <v>48</v>
      </c>
      <c r="F684">
        <v>2021</v>
      </c>
      <c r="G684" t="s">
        <v>19</v>
      </c>
      <c r="H684" s="21">
        <v>1054.18</v>
      </c>
    </row>
    <row r="685" spans="1:8">
      <c r="A685">
        <v>6499</v>
      </c>
      <c r="B685" t="s">
        <v>16</v>
      </c>
      <c r="C685" s="123">
        <v>1903</v>
      </c>
      <c r="D685" s="2">
        <v>144</v>
      </c>
      <c r="E685" t="s">
        <v>48</v>
      </c>
      <c r="F685">
        <v>2021</v>
      </c>
      <c r="G685" t="s">
        <v>19</v>
      </c>
      <c r="H685" s="21">
        <v>1029.03</v>
      </c>
    </row>
    <row r="686" spans="1:8">
      <c r="A686">
        <v>6501</v>
      </c>
      <c r="B686" t="s">
        <v>16</v>
      </c>
      <c r="C686" s="123">
        <v>1903</v>
      </c>
      <c r="D686" s="2">
        <v>144</v>
      </c>
      <c r="E686" t="s">
        <v>48</v>
      </c>
      <c r="F686">
        <v>2021</v>
      </c>
      <c r="G686" t="s">
        <v>22</v>
      </c>
      <c r="H686" s="21">
        <v>86.8</v>
      </c>
    </row>
    <row r="687" spans="1:8">
      <c r="A687">
        <v>6505</v>
      </c>
      <c r="B687" t="s">
        <v>16</v>
      </c>
      <c r="C687" s="123">
        <v>1903</v>
      </c>
      <c r="D687" s="2">
        <v>144</v>
      </c>
      <c r="E687" t="s">
        <v>48</v>
      </c>
      <c r="F687">
        <v>2021</v>
      </c>
      <c r="G687" t="s">
        <v>19</v>
      </c>
      <c r="H687" s="21">
        <v>1479.09</v>
      </c>
    </row>
    <row r="688" spans="1:8">
      <c r="A688">
        <v>6507</v>
      </c>
      <c r="B688" t="s">
        <v>16</v>
      </c>
      <c r="C688" s="123">
        <v>1903</v>
      </c>
      <c r="D688" s="2">
        <v>144</v>
      </c>
      <c r="E688" t="s">
        <v>48</v>
      </c>
      <c r="F688">
        <v>2021</v>
      </c>
      <c r="G688" t="s">
        <v>19</v>
      </c>
      <c r="H688" s="21">
        <v>932.93</v>
      </c>
    </row>
    <row r="689" spans="1:8">
      <c r="A689">
        <v>6529</v>
      </c>
      <c r="B689" t="s">
        <v>16</v>
      </c>
      <c r="C689" s="123">
        <v>1903</v>
      </c>
      <c r="D689" s="2">
        <v>144</v>
      </c>
      <c r="E689" t="s">
        <v>48</v>
      </c>
      <c r="F689">
        <v>2021</v>
      </c>
      <c r="G689" t="s">
        <v>19</v>
      </c>
      <c r="H689" s="21">
        <v>5601.52</v>
      </c>
    </row>
    <row r="690" spans="1:8">
      <c r="A690">
        <v>6540</v>
      </c>
      <c r="B690" t="s">
        <v>16</v>
      </c>
      <c r="C690" s="123">
        <v>1903</v>
      </c>
      <c r="D690" s="2">
        <v>144</v>
      </c>
      <c r="E690" t="s">
        <v>48</v>
      </c>
      <c r="F690">
        <v>2021</v>
      </c>
      <c r="G690" t="s">
        <v>19</v>
      </c>
      <c r="H690" s="21">
        <v>6180.4</v>
      </c>
    </row>
    <row r="691" spans="1:8">
      <c r="A691">
        <v>6551</v>
      </c>
      <c r="B691" t="s">
        <v>16</v>
      </c>
      <c r="C691" s="123">
        <v>1903</v>
      </c>
      <c r="D691" s="2">
        <v>144</v>
      </c>
      <c r="E691" t="s">
        <v>48</v>
      </c>
      <c r="F691">
        <v>2021</v>
      </c>
      <c r="G691" t="s">
        <v>22</v>
      </c>
      <c r="H691" s="21">
        <v>48.31</v>
      </c>
    </row>
    <row r="692" spans="1:8">
      <c r="A692">
        <v>6559</v>
      </c>
      <c r="B692" t="s">
        <v>16</v>
      </c>
      <c r="C692" s="123">
        <v>1903</v>
      </c>
      <c r="D692" s="2">
        <v>144</v>
      </c>
      <c r="E692" t="s">
        <v>48</v>
      </c>
      <c r="F692">
        <v>2021</v>
      </c>
      <c r="G692" t="s">
        <v>19</v>
      </c>
      <c r="H692" s="21">
        <v>915.74</v>
      </c>
    </row>
    <row r="693" spans="1:8">
      <c r="A693">
        <v>6567</v>
      </c>
      <c r="B693" t="s">
        <v>16</v>
      </c>
      <c r="C693" s="123">
        <v>1903</v>
      </c>
      <c r="D693" s="2">
        <v>144</v>
      </c>
      <c r="E693" t="s">
        <v>48</v>
      </c>
      <c r="F693">
        <v>2021</v>
      </c>
      <c r="G693" t="s">
        <v>19</v>
      </c>
      <c r="H693" s="21">
        <v>5060.8999999999996</v>
      </c>
    </row>
    <row r="694" spans="1:8">
      <c r="A694">
        <v>6572</v>
      </c>
      <c r="B694" t="s">
        <v>16</v>
      </c>
      <c r="C694" s="123">
        <v>1903</v>
      </c>
      <c r="D694" s="2">
        <v>144</v>
      </c>
      <c r="E694" t="s">
        <v>48</v>
      </c>
      <c r="F694">
        <v>2021</v>
      </c>
      <c r="G694" t="s">
        <v>19</v>
      </c>
      <c r="H694" s="21">
        <v>5005.59</v>
      </c>
    </row>
    <row r="695" spans="1:8">
      <c r="A695">
        <v>6579</v>
      </c>
      <c r="B695" t="s">
        <v>16</v>
      </c>
      <c r="C695" s="123">
        <v>1903</v>
      </c>
      <c r="D695" s="2">
        <v>144</v>
      </c>
      <c r="E695" t="s">
        <v>48</v>
      </c>
      <c r="F695">
        <v>2021</v>
      </c>
      <c r="G695" t="s">
        <v>19</v>
      </c>
      <c r="H695" s="21">
        <v>5204.41</v>
      </c>
    </row>
    <row r="696" spans="1:8">
      <c r="A696">
        <v>6605</v>
      </c>
      <c r="B696" t="s">
        <v>16</v>
      </c>
      <c r="C696" s="123">
        <v>1903</v>
      </c>
      <c r="D696" s="2">
        <v>144</v>
      </c>
      <c r="E696" t="s">
        <v>48</v>
      </c>
      <c r="F696">
        <v>2021</v>
      </c>
      <c r="G696" t="s">
        <v>19</v>
      </c>
      <c r="H696" s="21">
        <v>5645.75</v>
      </c>
    </row>
    <row r="697" spans="1:8">
      <c r="A697">
        <v>6616</v>
      </c>
      <c r="B697" t="s">
        <v>16</v>
      </c>
      <c r="C697" s="123">
        <v>1903</v>
      </c>
      <c r="D697" s="2">
        <v>144</v>
      </c>
      <c r="E697" t="s">
        <v>48</v>
      </c>
      <c r="F697">
        <v>2021</v>
      </c>
      <c r="G697" t="s">
        <v>19</v>
      </c>
      <c r="H697" s="21">
        <v>1215.1099999999999</v>
      </c>
    </row>
    <row r="698" spans="1:8">
      <c r="A698">
        <v>6627</v>
      </c>
      <c r="B698" t="s">
        <v>16</v>
      </c>
      <c r="C698" s="123">
        <v>1903</v>
      </c>
      <c r="D698" s="2">
        <v>144</v>
      </c>
      <c r="E698" t="s">
        <v>48</v>
      </c>
      <c r="F698">
        <v>2021</v>
      </c>
      <c r="G698" t="s">
        <v>19</v>
      </c>
      <c r="H698" s="21">
        <v>932.94</v>
      </c>
    </row>
    <row r="699" spans="1:8">
      <c r="A699">
        <v>6634</v>
      </c>
      <c r="B699" t="s">
        <v>16</v>
      </c>
      <c r="C699" s="123">
        <v>1903</v>
      </c>
      <c r="D699" s="2">
        <v>144</v>
      </c>
      <c r="E699" t="s">
        <v>48</v>
      </c>
      <c r="F699">
        <v>2021</v>
      </c>
      <c r="G699" t="s">
        <v>19</v>
      </c>
      <c r="H699" s="21">
        <v>5904.25</v>
      </c>
    </row>
    <row r="700" spans="1:8">
      <c r="A700">
        <v>6650</v>
      </c>
      <c r="B700" t="s">
        <v>17</v>
      </c>
      <c r="C700" s="123">
        <v>1903</v>
      </c>
      <c r="D700" s="2">
        <v>133</v>
      </c>
      <c r="E700" t="s">
        <v>48</v>
      </c>
      <c r="F700">
        <v>2021</v>
      </c>
      <c r="G700" t="s">
        <v>19</v>
      </c>
      <c r="H700" s="21">
        <v>2454.1</v>
      </c>
    </row>
    <row r="701" spans="1:8">
      <c r="A701">
        <v>6656</v>
      </c>
      <c r="B701" t="s">
        <v>17</v>
      </c>
      <c r="C701" s="123">
        <v>1903</v>
      </c>
      <c r="D701" s="2">
        <v>133</v>
      </c>
      <c r="E701" t="s">
        <v>48</v>
      </c>
      <c r="F701">
        <v>2021</v>
      </c>
      <c r="G701" t="s">
        <v>19</v>
      </c>
      <c r="H701" s="21">
        <v>52.8</v>
      </c>
    </row>
    <row r="702" spans="1:8">
      <c r="A702">
        <v>6657</v>
      </c>
      <c r="B702" t="s">
        <v>17</v>
      </c>
      <c r="C702" s="123">
        <v>1903</v>
      </c>
      <c r="D702" s="2">
        <v>133</v>
      </c>
      <c r="E702" t="s">
        <v>48</v>
      </c>
      <c r="F702">
        <v>2021</v>
      </c>
      <c r="G702" t="s">
        <v>19</v>
      </c>
      <c r="H702" s="21">
        <v>2777.28</v>
      </c>
    </row>
    <row r="703" spans="1:8">
      <c r="A703">
        <v>6661</v>
      </c>
      <c r="B703" t="s">
        <v>17</v>
      </c>
      <c r="C703" s="123">
        <v>1903</v>
      </c>
      <c r="D703" s="2">
        <v>133</v>
      </c>
      <c r="E703" t="s">
        <v>48</v>
      </c>
      <c r="F703">
        <v>2021</v>
      </c>
      <c r="G703" t="s">
        <v>19</v>
      </c>
      <c r="H703" s="21">
        <v>52.87</v>
      </c>
    </row>
    <row r="704" spans="1:8">
      <c r="A704">
        <v>6670</v>
      </c>
      <c r="B704" t="s">
        <v>17</v>
      </c>
      <c r="C704" s="123">
        <v>1903</v>
      </c>
      <c r="D704" s="2">
        <v>133</v>
      </c>
      <c r="E704" t="s">
        <v>48</v>
      </c>
      <c r="F704">
        <v>2021</v>
      </c>
      <c r="G704" t="s">
        <v>19</v>
      </c>
      <c r="H704" s="21">
        <v>1013.7</v>
      </c>
    </row>
    <row r="705" spans="1:8">
      <c r="A705">
        <v>6678</v>
      </c>
      <c r="B705" t="s">
        <v>17</v>
      </c>
      <c r="C705" s="123">
        <v>1903</v>
      </c>
      <c r="D705" s="2">
        <v>133</v>
      </c>
      <c r="E705" t="s">
        <v>48</v>
      </c>
      <c r="F705">
        <v>2021</v>
      </c>
      <c r="G705" t="s">
        <v>19</v>
      </c>
      <c r="H705" s="21">
        <v>99.46</v>
      </c>
    </row>
    <row r="706" spans="1:8">
      <c r="A706">
        <v>6681</v>
      </c>
      <c r="B706" t="s">
        <v>17</v>
      </c>
      <c r="C706" s="123">
        <v>1903</v>
      </c>
      <c r="D706" s="2">
        <v>133</v>
      </c>
      <c r="E706" t="s">
        <v>48</v>
      </c>
      <c r="F706">
        <v>2021</v>
      </c>
      <c r="G706" t="s">
        <v>19</v>
      </c>
      <c r="H706" s="21">
        <v>73.36</v>
      </c>
    </row>
    <row r="707" spans="1:8">
      <c r="A707">
        <v>6702</v>
      </c>
      <c r="B707" t="s">
        <v>17</v>
      </c>
      <c r="C707" s="123">
        <v>1903</v>
      </c>
      <c r="D707" s="2">
        <v>133</v>
      </c>
      <c r="E707" t="s">
        <v>48</v>
      </c>
      <c r="F707">
        <v>2021</v>
      </c>
      <c r="G707" t="s">
        <v>22</v>
      </c>
      <c r="H707" s="21">
        <v>67.16</v>
      </c>
    </row>
    <row r="708" spans="1:8">
      <c r="A708">
        <v>6704</v>
      </c>
      <c r="B708" t="s">
        <v>17</v>
      </c>
      <c r="C708" s="123">
        <v>1903</v>
      </c>
      <c r="D708" s="2">
        <v>133</v>
      </c>
      <c r="E708" t="s">
        <v>48</v>
      </c>
      <c r="F708">
        <v>2021</v>
      </c>
      <c r="G708" t="s">
        <v>19</v>
      </c>
      <c r="H708" s="21">
        <v>169.4</v>
      </c>
    </row>
    <row r="709" spans="1:8">
      <c r="A709">
        <v>6713</v>
      </c>
      <c r="B709" t="s">
        <v>17</v>
      </c>
      <c r="C709" s="123">
        <v>1903</v>
      </c>
      <c r="D709" s="2">
        <v>133</v>
      </c>
      <c r="E709" t="s">
        <v>48</v>
      </c>
      <c r="F709">
        <v>2021</v>
      </c>
      <c r="G709" t="s">
        <v>19</v>
      </c>
      <c r="H709" s="21">
        <v>52.62</v>
      </c>
    </row>
    <row r="710" spans="1:8">
      <c r="A710">
        <v>6714</v>
      </c>
      <c r="B710" t="s">
        <v>17</v>
      </c>
      <c r="C710" s="123">
        <v>1903</v>
      </c>
      <c r="D710" s="2">
        <v>133</v>
      </c>
      <c r="E710" t="s">
        <v>48</v>
      </c>
      <c r="F710">
        <v>2021</v>
      </c>
      <c r="G710" t="s">
        <v>19</v>
      </c>
      <c r="H710" s="21">
        <v>144.94999999999999</v>
      </c>
    </row>
    <row r="711" spans="1:8">
      <c r="A711">
        <v>6716</v>
      </c>
      <c r="B711" t="s">
        <v>17</v>
      </c>
      <c r="C711" s="123">
        <v>1903</v>
      </c>
      <c r="D711" s="2">
        <v>133</v>
      </c>
      <c r="E711" t="s">
        <v>48</v>
      </c>
      <c r="F711">
        <v>2021</v>
      </c>
      <c r="G711" t="s">
        <v>19</v>
      </c>
      <c r="H711" s="21">
        <v>142.30000000000001</v>
      </c>
    </row>
    <row r="712" spans="1:8">
      <c r="A712">
        <v>6718</v>
      </c>
      <c r="B712" t="s">
        <v>17</v>
      </c>
      <c r="C712" s="123">
        <v>1903</v>
      </c>
      <c r="D712" s="2">
        <v>133</v>
      </c>
      <c r="E712" t="s">
        <v>48</v>
      </c>
      <c r="F712">
        <v>2021</v>
      </c>
      <c r="G712" t="s">
        <v>19</v>
      </c>
      <c r="H712" s="21">
        <v>87.64</v>
      </c>
    </row>
    <row r="713" spans="1:8">
      <c r="A713">
        <v>6726</v>
      </c>
      <c r="B713" t="s">
        <v>17</v>
      </c>
      <c r="C713" s="123">
        <v>1903</v>
      </c>
      <c r="D713" s="2">
        <v>133</v>
      </c>
      <c r="E713" t="s">
        <v>48</v>
      </c>
      <c r="F713">
        <v>2021</v>
      </c>
      <c r="G713" t="s">
        <v>19</v>
      </c>
      <c r="H713" s="21">
        <v>2748.82</v>
      </c>
    </row>
    <row r="714" spans="1:8">
      <c r="A714">
        <v>6728</v>
      </c>
      <c r="B714" t="s">
        <v>17</v>
      </c>
      <c r="C714" s="123">
        <v>1903</v>
      </c>
      <c r="D714" s="2">
        <v>133</v>
      </c>
      <c r="E714" t="s">
        <v>48</v>
      </c>
      <c r="F714">
        <v>2021</v>
      </c>
      <c r="G714" t="s">
        <v>19</v>
      </c>
      <c r="H714" s="21">
        <v>2961.91</v>
      </c>
    </row>
    <row r="715" spans="1:8">
      <c r="A715">
        <v>6730</v>
      </c>
      <c r="B715" t="s">
        <v>17</v>
      </c>
      <c r="C715" s="123">
        <v>1903</v>
      </c>
      <c r="D715" s="2">
        <v>133</v>
      </c>
      <c r="E715" t="s">
        <v>48</v>
      </c>
      <c r="F715">
        <v>2021</v>
      </c>
      <c r="G715" t="s">
        <v>19</v>
      </c>
      <c r="H715" s="21">
        <v>334.81</v>
      </c>
    </row>
    <row r="716" spans="1:8">
      <c r="A716">
        <v>6732</v>
      </c>
      <c r="B716" t="s">
        <v>17</v>
      </c>
      <c r="C716" s="123">
        <v>1903</v>
      </c>
      <c r="D716" s="2">
        <v>133</v>
      </c>
      <c r="E716" t="s">
        <v>48</v>
      </c>
      <c r="F716">
        <v>2021</v>
      </c>
      <c r="G716" t="s">
        <v>22</v>
      </c>
      <c r="H716" s="21">
        <v>67.17</v>
      </c>
    </row>
    <row r="717" spans="1:8">
      <c r="A717">
        <v>6734</v>
      </c>
      <c r="B717" t="s">
        <v>17</v>
      </c>
      <c r="C717" s="123">
        <v>1903</v>
      </c>
      <c r="D717" s="2">
        <v>133</v>
      </c>
      <c r="E717" t="s">
        <v>48</v>
      </c>
      <c r="F717">
        <v>2021</v>
      </c>
      <c r="G717" t="s">
        <v>19</v>
      </c>
      <c r="H717" s="21">
        <v>586.86</v>
      </c>
    </row>
    <row r="718" spans="1:8">
      <c r="A718">
        <v>6737</v>
      </c>
      <c r="B718" t="s">
        <v>17</v>
      </c>
      <c r="C718" s="123">
        <v>1903</v>
      </c>
      <c r="D718" s="2">
        <v>133</v>
      </c>
      <c r="E718" t="s">
        <v>48</v>
      </c>
      <c r="F718">
        <v>2021</v>
      </c>
      <c r="G718" t="s">
        <v>19</v>
      </c>
      <c r="H718" s="21">
        <v>52.76</v>
      </c>
    </row>
    <row r="719" spans="1:8">
      <c r="A719">
        <v>6742</v>
      </c>
      <c r="B719" t="s">
        <v>17</v>
      </c>
      <c r="C719" s="123">
        <v>1903</v>
      </c>
      <c r="D719" s="2">
        <v>133</v>
      </c>
      <c r="E719" t="s">
        <v>48</v>
      </c>
      <c r="F719">
        <v>2021</v>
      </c>
      <c r="G719" t="s">
        <v>22</v>
      </c>
      <c r="H719" s="21">
        <v>100.04</v>
      </c>
    </row>
    <row r="720" spans="1:8">
      <c r="A720">
        <v>6743</v>
      </c>
      <c r="B720" t="s">
        <v>17</v>
      </c>
      <c r="C720" s="123">
        <v>1903</v>
      </c>
      <c r="D720" s="2">
        <v>133</v>
      </c>
      <c r="E720" t="s">
        <v>48</v>
      </c>
      <c r="F720">
        <v>2021</v>
      </c>
      <c r="G720" t="s">
        <v>19</v>
      </c>
      <c r="H720" s="21">
        <v>2423.3200000000002</v>
      </c>
    </row>
    <row r="721" spans="1:8">
      <c r="A721">
        <v>6751</v>
      </c>
      <c r="B721" t="s">
        <v>17</v>
      </c>
      <c r="C721" s="123">
        <v>1903</v>
      </c>
      <c r="D721" s="2">
        <v>133</v>
      </c>
      <c r="E721" t="s">
        <v>48</v>
      </c>
      <c r="F721">
        <v>2021</v>
      </c>
      <c r="G721" t="s">
        <v>19</v>
      </c>
      <c r="H721" s="21">
        <v>52.76</v>
      </c>
    </row>
    <row r="722" spans="1:8">
      <c r="A722">
        <v>6752</v>
      </c>
      <c r="B722" t="s">
        <v>17</v>
      </c>
      <c r="C722" s="123">
        <v>1903</v>
      </c>
      <c r="D722" s="2">
        <v>133</v>
      </c>
      <c r="E722" t="s">
        <v>48</v>
      </c>
      <c r="F722">
        <v>2021</v>
      </c>
      <c r="G722" t="s">
        <v>19</v>
      </c>
      <c r="H722" s="21">
        <v>-55.8</v>
      </c>
    </row>
    <row r="723" spans="1:8">
      <c r="A723">
        <v>6754</v>
      </c>
      <c r="B723" t="s">
        <v>17</v>
      </c>
      <c r="C723" s="123">
        <v>1903</v>
      </c>
      <c r="D723" s="2">
        <v>133</v>
      </c>
      <c r="E723" t="s">
        <v>48</v>
      </c>
      <c r="F723">
        <v>2021</v>
      </c>
      <c r="G723" t="s">
        <v>19</v>
      </c>
      <c r="H723" s="21">
        <v>3263.11</v>
      </c>
    </row>
    <row r="724" spans="1:8">
      <c r="A724">
        <v>6758</v>
      </c>
      <c r="B724" t="s">
        <v>17</v>
      </c>
      <c r="C724" s="123">
        <v>1903</v>
      </c>
      <c r="D724" s="2">
        <v>133</v>
      </c>
      <c r="E724" t="s">
        <v>48</v>
      </c>
      <c r="F724">
        <v>2021</v>
      </c>
      <c r="G724" t="s">
        <v>19</v>
      </c>
      <c r="H724" s="21">
        <v>52.83</v>
      </c>
    </row>
    <row r="725" spans="1:8">
      <c r="A725">
        <v>6763</v>
      </c>
      <c r="B725" t="s">
        <v>17</v>
      </c>
      <c r="C725" s="123">
        <v>1903</v>
      </c>
      <c r="D725" s="2">
        <v>133</v>
      </c>
      <c r="E725" t="s">
        <v>48</v>
      </c>
      <c r="F725">
        <v>2021</v>
      </c>
      <c r="G725" t="s">
        <v>19</v>
      </c>
      <c r="H725" s="21">
        <v>2897.46</v>
      </c>
    </row>
    <row r="726" spans="1:8">
      <c r="A726">
        <v>6771</v>
      </c>
      <c r="B726" t="s">
        <v>17</v>
      </c>
      <c r="C726" s="123">
        <v>1903</v>
      </c>
      <c r="D726" s="2">
        <v>133</v>
      </c>
      <c r="E726" t="s">
        <v>48</v>
      </c>
      <c r="F726">
        <v>2021</v>
      </c>
      <c r="G726" t="s">
        <v>19</v>
      </c>
      <c r="H726" s="21">
        <v>2233.4299999999998</v>
      </c>
    </row>
    <row r="727" spans="1:8">
      <c r="A727">
        <v>6793</v>
      </c>
      <c r="B727" t="s">
        <v>17</v>
      </c>
      <c r="C727" s="123">
        <v>1903</v>
      </c>
      <c r="D727" s="2">
        <v>133</v>
      </c>
      <c r="E727" t="s">
        <v>48</v>
      </c>
      <c r="F727">
        <v>2021</v>
      </c>
      <c r="G727" t="s">
        <v>19</v>
      </c>
      <c r="H727" s="21">
        <v>311.07</v>
      </c>
    </row>
    <row r="728" spans="1:8">
      <c r="A728">
        <v>6798</v>
      </c>
      <c r="B728" t="s">
        <v>17</v>
      </c>
      <c r="C728" s="123">
        <v>1903</v>
      </c>
      <c r="D728" s="2">
        <v>133</v>
      </c>
      <c r="E728" t="s">
        <v>48</v>
      </c>
      <c r="F728">
        <v>2021</v>
      </c>
      <c r="G728" t="s">
        <v>19</v>
      </c>
      <c r="H728" s="21">
        <v>142.88</v>
      </c>
    </row>
    <row r="729" spans="1:8">
      <c r="A729">
        <v>6804</v>
      </c>
      <c r="B729" t="s">
        <v>17</v>
      </c>
      <c r="C729" s="123">
        <v>1903</v>
      </c>
      <c r="D729" s="2">
        <v>133</v>
      </c>
      <c r="E729" t="s">
        <v>48</v>
      </c>
      <c r="F729">
        <v>2021</v>
      </c>
      <c r="G729" t="s">
        <v>19</v>
      </c>
      <c r="H729" s="21">
        <v>199.25</v>
      </c>
    </row>
    <row r="730" spans="1:8">
      <c r="A730">
        <v>6817</v>
      </c>
      <c r="B730" t="s">
        <v>17</v>
      </c>
      <c r="C730" s="123">
        <v>1903</v>
      </c>
      <c r="D730" s="2">
        <v>133</v>
      </c>
      <c r="E730" t="s">
        <v>48</v>
      </c>
      <c r="F730">
        <v>2021</v>
      </c>
      <c r="G730" t="s">
        <v>19</v>
      </c>
      <c r="H730" s="21">
        <v>52.76</v>
      </c>
    </row>
    <row r="731" spans="1:8">
      <c r="A731">
        <v>6823</v>
      </c>
      <c r="B731" t="s">
        <v>17</v>
      </c>
      <c r="C731" s="123">
        <v>1903</v>
      </c>
      <c r="D731" s="2">
        <v>133</v>
      </c>
      <c r="E731" t="s">
        <v>48</v>
      </c>
      <c r="F731">
        <v>2021</v>
      </c>
      <c r="G731" t="s">
        <v>19</v>
      </c>
      <c r="H731" s="21">
        <v>2359.4899999999998</v>
      </c>
    </row>
    <row r="732" spans="1:8">
      <c r="A732">
        <v>6832</v>
      </c>
      <c r="B732" t="s">
        <v>17</v>
      </c>
      <c r="C732" s="123">
        <v>1903</v>
      </c>
      <c r="D732" s="2">
        <v>133</v>
      </c>
      <c r="E732" t="s">
        <v>48</v>
      </c>
      <c r="F732">
        <v>2021</v>
      </c>
      <c r="G732" t="s">
        <v>19</v>
      </c>
      <c r="H732" s="21">
        <v>52.26</v>
      </c>
    </row>
    <row r="733" spans="1:8">
      <c r="A733">
        <v>6843</v>
      </c>
      <c r="B733" t="s">
        <v>17</v>
      </c>
      <c r="C733" s="123">
        <v>1903</v>
      </c>
      <c r="D733" s="2">
        <v>133</v>
      </c>
      <c r="E733" t="s">
        <v>48</v>
      </c>
      <c r="F733">
        <v>2021</v>
      </c>
      <c r="G733" t="s">
        <v>19</v>
      </c>
      <c r="H733" s="21">
        <v>386.96</v>
      </c>
    </row>
    <row r="734" spans="1:8">
      <c r="A734">
        <v>6847</v>
      </c>
      <c r="B734" t="s">
        <v>17</v>
      </c>
      <c r="C734" s="123">
        <v>1903</v>
      </c>
      <c r="D734" s="2">
        <v>133</v>
      </c>
      <c r="E734" t="s">
        <v>48</v>
      </c>
      <c r="F734">
        <v>2021</v>
      </c>
      <c r="G734" t="s">
        <v>19</v>
      </c>
      <c r="H734" s="21">
        <v>886.98</v>
      </c>
    </row>
    <row r="735" spans="1:8">
      <c r="A735">
        <v>6864</v>
      </c>
      <c r="B735" t="s">
        <v>17</v>
      </c>
      <c r="C735" s="123">
        <v>1903</v>
      </c>
      <c r="D735" s="2">
        <v>133</v>
      </c>
      <c r="E735" t="s">
        <v>48</v>
      </c>
      <c r="F735">
        <v>2021</v>
      </c>
      <c r="G735" t="s">
        <v>19</v>
      </c>
      <c r="H735" s="21">
        <v>3091.25</v>
      </c>
    </row>
    <row r="736" spans="1:8">
      <c r="A736">
        <v>6865</v>
      </c>
      <c r="B736" t="s">
        <v>17</v>
      </c>
      <c r="C736" s="123">
        <v>1903</v>
      </c>
      <c r="D736" s="2">
        <v>133</v>
      </c>
      <c r="E736" t="s">
        <v>48</v>
      </c>
      <c r="F736">
        <v>2021</v>
      </c>
      <c r="G736" t="s">
        <v>19</v>
      </c>
      <c r="H736" s="21">
        <v>330.36</v>
      </c>
    </row>
    <row r="737" spans="1:8">
      <c r="A737">
        <v>6867</v>
      </c>
      <c r="B737" t="s">
        <v>17</v>
      </c>
      <c r="C737" s="123">
        <v>1903</v>
      </c>
      <c r="D737" s="2">
        <v>133</v>
      </c>
      <c r="E737" t="s">
        <v>48</v>
      </c>
      <c r="F737">
        <v>2021</v>
      </c>
      <c r="G737" t="s">
        <v>19</v>
      </c>
      <c r="H737" s="21">
        <v>3423.89</v>
      </c>
    </row>
    <row r="738" spans="1:8">
      <c r="A738">
        <v>6876</v>
      </c>
      <c r="B738" t="s">
        <v>17</v>
      </c>
      <c r="C738" s="123">
        <v>1903</v>
      </c>
      <c r="D738" s="2">
        <v>133</v>
      </c>
      <c r="E738" t="s">
        <v>48</v>
      </c>
      <c r="F738">
        <v>2021</v>
      </c>
      <c r="G738" t="s">
        <v>22</v>
      </c>
      <c r="H738" s="21">
        <v>67.17</v>
      </c>
    </row>
    <row r="739" spans="1:8">
      <c r="A739">
        <v>6878</v>
      </c>
      <c r="B739" t="s">
        <v>17</v>
      </c>
      <c r="C739" s="123">
        <v>1903</v>
      </c>
      <c r="D739" s="2">
        <v>133</v>
      </c>
      <c r="E739" t="s">
        <v>48</v>
      </c>
      <c r="F739">
        <v>2021</v>
      </c>
      <c r="G739" t="s">
        <v>19</v>
      </c>
      <c r="H739" s="21">
        <v>77.989999999999995</v>
      </c>
    </row>
    <row r="740" spans="1:8">
      <c r="A740">
        <v>6881</v>
      </c>
      <c r="B740" t="s">
        <v>17</v>
      </c>
      <c r="C740" s="123">
        <v>1903</v>
      </c>
      <c r="D740" s="2">
        <v>133</v>
      </c>
      <c r="E740" t="s">
        <v>48</v>
      </c>
      <c r="F740">
        <v>2021</v>
      </c>
      <c r="G740" t="s">
        <v>19</v>
      </c>
      <c r="H740" s="21">
        <v>3219.21</v>
      </c>
    </row>
    <row r="741" spans="1:8">
      <c r="A741">
        <v>6892</v>
      </c>
      <c r="B741" t="s">
        <v>17</v>
      </c>
      <c r="C741" s="123">
        <v>1903</v>
      </c>
      <c r="D741" s="2">
        <v>144</v>
      </c>
      <c r="E741" t="s">
        <v>48</v>
      </c>
      <c r="F741">
        <v>2021</v>
      </c>
      <c r="G741" t="s">
        <v>19</v>
      </c>
      <c r="H741" s="21">
        <v>498.68</v>
      </c>
    </row>
    <row r="742" spans="1:8">
      <c r="A742">
        <v>6925</v>
      </c>
      <c r="B742" t="s">
        <v>17</v>
      </c>
      <c r="C742" s="123">
        <v>1903</v>
      </c>
      <c r="D742" s="2">
        <v>144</v>
      </c>
      <c r="E742" t="s">
        <v>48</v>
      </c>
      <c r="F742">
        <v>2021</v>
      </c>
      <c r="G742" t="s">
        <v>19</v>
      </c>
      <c r="H742" s="21">
        <v>479.49</v>
      </c>
    </row>
    <row r="743" spans="1:8">
      <c r="A743">
        <v>6928</v>
      </c>
      <c r="B743" t="s">
        <v>17</v>
      </c>
      <c r="C743" s="123">
        <v>1903</v>
      </c>
      <c r="D743" s="2">
        <v>144</v>
      </c>
      <c r="E743" t="s">
        <v>48</v>
      </c>
      <c r="F743">
        <v>2021</v>
      </c>
      <c r="G743" t="s">
        <v>19</v>
      </c>
      <c r="H743" s="21">
        <v>499.29</v>
      </c>
    </row>
    <row r="744" spans="1:8">
      <c r="A744">
        <v>6936</v>
      </c>
      <c r="B744" t="s">
        <v>17</v>
      </c>
      <c r="C744" s="123">
        <v>1903</v>
      </c>
      <c r="D744" s="2">
        <v>144</v>
      </c>
      <c r="E744" t="s">
        <v>48</v>
      </c>
      <c r="F744">
        <v>2021</v>
      </c>
      <c r="G744" t="s">
        <v>22</v>
      </c>
      <c r="H744" s="21">
        <v>83.7</v>
      </c>
    </row>
    <row r="745" spans="1:8">
      <c r="A745">
        <v>6945</v>
      </c>
      <c r="B745" t="s">
        <v>17</v>
      </c>
      <c r="C745" s="123">
        <v>1903</v>
      </c>
      <c r="D745" s="2">
        <v>144</v>
      </c>
      <c r="E745" t="s">
        <v>48</v>
      </c>
      <c r="F745">
        <v>2021</v>
      </c>
      <c r="G745" t="s">
        <v>22</v>
      </c>
      <c r="H745" s="21">
        <v>917.6</v>
      </c>
    </row>
    <row r="746" spans="1:8">
      <c r="A746">
        <v>6958</v>
      </c>
      <c r="B746" t="s">
        <v>17</v>
      </c>
      <c r="C746" s="123">
        <v>1903</v>
      </c>
      <c r="D746" s="2">
        <v>144</v>
      </c>
      <c r="E746" t="s">
        <v>48</v>
      </c>
      <c r="F746">
        <v>2021</v>
      </c>
      <c r="G746" t="s">
        <v>19</v>
      </c>
      <c r="H746" s="21">
        <v>489.37</v>
      </c>
    </row>
    <row r="747" spans="1:8">
      <c r="A747">
        <v>6978</v>
      </c>
      <c r="B747" t="s">
        <v>17</v>
      </c>
      <c r="C747" s="123">
        <v>1903</v>
      </c>
      <c r="D747" s="2">
        <v>144</v>
      </c>
      <c r="E747" t="s">
        <v>48</v>
      </c>
      <c r="F747">
        <v>2021</v>
      </c>
      <c r="G747" t="s">
        <v>19</v>
      </c>
      <c r="H747" s="21">
        <v>3828.85</v>
      </c>
    </row>
    <row r="748" spans="1:8">
      <c r="A748">
        <v>6983</v>
      </c>
      <c r="B748" t="s">
        <v>17</v>
      </c>
      <c r="C748" s="123">
        <v>1903</v>
      </c>
      <c r="D748" s="2">
        <v>144</v>
      </c>
      <c r="E748" t="s">
        <v>48</v>
      </c>
      <c r="F748">
        <v>2021</v>
      </c>
      <c r="G748" t="s">
        <v>19</v>
      </c>
      <c r="H748" s="21">
        <v>3957.01</v>
      </c>
    </row>
    <row r="749" spans="1:8">
      <c r="A749">
        <v>6991</v>
      </c>
      <c r="B749" t="s">
        <v>17</v>
      </c>
      <c r="C749" s="123">
        <v>1903</v>
      </c>
      <c r="D749" s="2">
        <v>144</v>
      </c>
      <c r="E749" t="s">
        <v>48</v>
      </c>
      <c r="F749">
        <v>2021</v>
      </c>
      <c r="G749" t="s">
        <v>19</v>
      </c>
      <c r="H749" s="21">
        <v>5999.76</v>
      </c>
    </row>
    <row r="750" spans="1:8">
      <c r="A750">
        <v>7000</v>
      </c>
      <c r="B750" t="s">
        <v>17</v>
      </c>
      <c r="C750" s="123">
        <v>1903</v>
      </c>
      <c r="D750" s="2">
        <v>144</v>
      </c>
      <c r="E750" t="s">
        <v>48</v>
      </c>
      <c r="F750">
        <v>2021</v>
      </c>
      <c r="G750" t="s">
        <v>19</v>
      </c>
      <c r="H750" s="21">
        <v>5096.87</v>
      </c>
    </row>
    <row r="751" spans="1:8">
      <c r="A751">
        <v>7006</v>
      </c>
      <c r="B751" t="s">
        <v>17</v>
      </c>
      <c r="C751" s="123">
        <v>1903</v>
      </c>
      <c r="D751" s="2">
        <v>144</v>
      </c>
      <c r="E751" t="s">
        <v>48</v>
      </c>
      <c r="F751">
        <v>2021</v>
      </c>
      <c r="G751" t="s">
        <v>19</v>
      </c>
      <c r="H751" s="21">
        <v>3742.51</v>
      </c>
    </row>
    <row r="752" spans="1:8">
      <c r="A752">
        <v>7033</v>
      </c>
      <c r="B752" t="s">
        <v>17</v>
      </c>
      <c r="C752" s="123">
        <v>1903</v>
      </c>
      <c r="D752" s="2">
        <v>144</v>
      </c>
      <c r="E752" t="s">
        <v>48</v>
      </c>
      <c r="F752">
        <v>2021</v>
      </c>
      <c r="G752" t="s">
        <v>19</v>
      </c>
      <c r="H752" s="21">
        <v>499.23</v>
      </c>
    </row>
    <row r="753" spans="1:8">
      <c r="A753">
        <v>7049</v>
      </c>
      <c r="B753" t="s">
        <v>17</v>
      </c>
      <c r="C753" s="123">
        <v>1903</v>
      </c>
      <c r="D753" s="2">
        <v>144</v>
      </c>
      <c r="E753" t="s">
        <v>48</v>
      </c>
      <c r="F753">
        <v>2021</v>
      </c>
      <c r="G753" t="s">
        <v>19</v>
      </c>
      <c r="H753" s="21">
        <v>489.37</v>
      </c>
    </row>
    <row r="754" spans="1:8">
      <c r="A754">
        <v>7052</v>
      </c>
      <c r="B754" t="s">
        <v>17</v>
      </c>
      <c r="C754" s="123">
        <v>1903</v>
      </c>
      <c r="D754" s="2">
        <v>144</v>
      </c>
      <c r="E754" t="s">
        <v>48</v>
      </c>
      <c r="F754">
        <v>2021</v>
      </c>
      <c r="G754" t="s">
        <v>19</v>
      </c>
      <c r="H754" s="21">
        <v>1030.95</v>
      </c>
    </row>
    <row r="755" spans="1:8">
      <c r="A755">
        <v>7058</v>
      </c>
      <c r="B755" t="s">
        <v>17</v>
      </c>
      <c r="C755" s="123">
        <v>1903</v>
      </c>
      <c r="D755" s="2">
        <v>144</v>
      </c>
      <c r="E755" t="s">
        <v>48</v>
      </c>
      <c r="F755">
        <v>2021</v>
      </c>
      <c r="G755" t="s">
        <v>19</v>
      </c>
      <c r="H755" s="21">
        <v>1152.98</v>
      </c>
    </row>
    <row r="756" spans="1:8">
      <c r="A756">
        <v>7065</v>
      </c>
      <c r="B756" t="s">
        <v>17</v>
      </c>
      <c r="C756" s="123">
        <v>1903</v>
      </c>
      <c r="D756" s="2">
        <v>144</v>
      </c>
      <c r="E756" t="s">
        <v>48</v>
      </c>
      <c r="F756">
        <v>2021</v>
      </c>
      <c r="G756" t="s">
        <v>19</v>
      </c>
      <c r="H756" s="21">
        <v>3924.93</v>
      </c>
    </row>
    <row r="757" spans="1:8">
      <c r="A757">
        <v>7073</v>
      </c>
      <c r="B757" t="s">
        <v>17</v>
      </c>
      <c r="C757" s="123">
        <v>1903</v>
      </c>
      <c r="D757" s="2">
        <v>144</v>
      </c>
      <c r="E757" t="s">
        <v>48</v>
      </c>
      <c r="F757">
        <v>2021</v>
      </c>
      <c r="G757" t="s">
        <v>19</v>
      </c>
      <c r="H757" s="21">
        <v>1017.53</v>
      </c>
    </row>
    <row r="758" spans="1:8">
      <c r="A758">
        <v>7081</v>
      </c>
      <c r="B758" t="s">
        <v>17</v>
      </c>
      <c r="C758" s="123">
        <v>1903</v>
      </c>
      <c r="D758" s="2">
        <v>144</v>
      </c>
      <c r="E758" t="s">
        <v>48</v>
      </c>
      <c r="F758">
        <v>2021</v>
      </c>
      <c r="G758" t="s">
        <v>19</v>
      </c>
      <c r="H758" s="21">
        <v>4204.8100000000004</v>
      </c>
    </row>
    <row r="759" spans="1:8">
      <c r="A759">
        <v>7085</v>
      </c>
      <c r="B759" t="s">
        <v>17</v>
      </c>
      <c r="C759" s="123">
        <v>1903</v>
      </c>
      <c r="D759" s="2">
        <v>144</v>
      </c>
      <c r="E759" t="s">
        <v>48</v>
      </c>
      <c r="F759">
        <v>2021</v>
      </c>
      <c r="G759" t="s">
        <v>19</v>
      </c>
      <c r="H759" s="21">
        <v>1194.51</v>
      </c>
    </row>
    <row r="760" spans="1:8">
      <c r="A760">
        <v>7086</v>
      </c>
      <c r="B760" t="s">
        <v>17</v>
      </c>
      <c r="C760" s="123">
        <v>1903</v>
      </c>
      <c r="D760" s="2">
        <v>144</v>
      </c>
      <c r="E760" t="s">
        <v>48</v>
      </c>
      <c r="F760">
        <v>2021</v>
      </c>
      <c r="G760" t="s">
        <v>19</v>
      </c>
      <c r="H760" s="21">
        <v>3886.58</v>
      </c>
    </row>
    <row r="761" spans="1:8">
      <c r="A761">
        <v>7087</v>
      </c>
      <c r="B761" t="s">
        <v>17</v>
      </c>
      <c r="C761" s="123">
        <v>1903</v>
      </c>
      <c r="D761" s="2">
        <v>144</v>
      </c>
      <c r="E761" t="s">
        <v>48</v>
      </c>
      <c r="F761">
        <v>2021</v>
      </c>
      <c r="G761" t="s">
        <v>19</v>
      </c>
      <c r="H761" s="21">
        <v>576.19000000000005</v>
      </c>
    </row>
    <row r="762" spans="1:8">
      <c r="A762">
        <v>7094</v>
      </c>
      <c r="B762" t="s">
        <v>17</v>
      </c>
      <c r="C762" s="123">
        <v>1903</v>
      </c>
      <c r="D762" s="2">
        <v>144</v>
      </c>
      <c r="E762" t="s">
        <v>48</v>
      </c>
      <c r="F762">
        <v>2021</v>
      </c>
      <c r="G762" t="s">
        <v>22</v>
      </c>
      <c r="H762" s="21">
        <v>607.08000000000004</v>
      </c>
    </row>
    <row r="763" spans="1:8">
      <c r="A763">
        <v>7108</v>
      </c>
      <c r="B763" t="s">
        <v>17</v>
      </c>
      <c r="C763" s="123">
        <v>1903</v>
      </c>
      <c r="D763" s="2">
        <v>144</v>
      </c>
      <c r="E763" t="s">
        <v>48</v>
      </c>
      <c r="F763">
        <v>2021</v>
      </c>
      <c r="G763" t="s">
        <v>22</v>
      </c>
      <c r="H763" s="21">
        <v>116.25</v>
      </c>
    </row>
    <row r="764" spans="1:8">
      <c r="A764">
        <v>7117</v>
      </c>
      <c r="B764" t="s">
        <v>17</v>
      </c>
      <c r="C764" s="123">
        <v>1903</v>
      </c>
      <c r="D764" s="2">
        <v>144</v>
      </c>
      <c r="E764" t="s">
        <v>48</v>
      </c>
      <c r="F764">
        <v>2021</v>
      </c>
      <c r="G764" t="s">
        <v>19</v>
      </c>
      <c r="H764" s="21">
        <v>499.24</v>
      </c>
    </row>
    <row r="765" spans="1:8">
      <c r="A765">
        <v>7119</v>
      </c>
      <c r="B765" t="s">
        <v>17</v>
      </c>
      <c r="C765" s="123">
        <v>1903</v>
      </c>
      <c r="D765" s="2">
        <v>144</v>
      </c>
      <c r="E765" t="s">
        <v>48</v>
      </c>
      <c r="F765">
        <v>2021</v>
      </c>
      <c r="G765" t="s">
        <v>19</v>
      </c>
      <c r="H765" s="21">
        <v>2928.81</v>
      </c>
    </row>
    <row r="766" spans="1:8">
      <c r="A766">
        <v>7125</v>
      </c>
      <c r="B766" t="s">
        <v>17</v>
      </c>
      <c r="C766" s="123">
        <v>1903</v>
      </c>
      <c r="D766" s="2">
        <v>144</v>
      </c>
      <c r="E766" t="s">
        <v>48</v>
      </c>
      <c r="F766">
        <v>2021</v>
      </c>
      <c r="G766" t="s">
        <v>19</v>
      </c>
      <c r="H766" s="21">
        <v>1735.6</v>
      </c>
    </row>
    <row r="767" spans="1:8">
      <c r="A767">
        <v>7142</v>
      </c>
      <c r="B767" t="s">
        <v>17</v>
      </c>
      <c r="C767" s="123">
        <v>1903</v>
      </c>
      <c r="D767" s="2">
        <v>144</v>
      </c>
      <c r="E767" t="s">
        <v>48</v>
      </c>
      <c r="F767">
        <v>2021</v>
      </c>
      <c r="G767" t="s">
        <v>19</v>
      </c>
      <c r="H767" s="21">
        <v>2348.98</v>
      </c>
    </row>
    <row r="768" spans="1:8">
      <c r="A768">
        <v>7143</v>
      </c>
      <c r="B768" t="s">
        <v>17</v>
      </c>
      <c r="C768" s="123">
        <v>1903</v>
      </c>
      <c r="D768" s="2">
        <v>144</v>
      </c>
      <c r="E768" t="s">
        <v>48</v>
      </c>
      <c r="F768">
        <v>2021</v>
      </c>
      <c r="G768" t="s">
        <v>19</v>
      </c>
      <c r="H768" s="21">
        <v>4240.87</v>
      </c>
    </row>
    <row r="769" spans="1:8">
      <c r="A769">
        <v>7158</v>
      </c>
      <c r="B769" t="s">
        <v>17</v>
      </c>
      <c r="C769" s="123">
        <v>1903</v>
      </c>
      <c r="D769" s="2">
        <v>144</v>
      </c>
      <c r="E769" t="s">
        <v>48</v>
      </c>
      <c r="F769">
        <v>2021</v>
      </c>
      <c r="G769" t="s">
        <v>19</v>
      </c>
      <c r="H769" s="21">
        <v>4022.98</v>
      </c>
    </row>
    <row r="770" spans="1:8">
      <c r="A770">
        <v>7162</v>
      </c>
      <c r="B770" t="s">
        <v>17</v>
      </c>
      <c r="C770" s="123">
        <v>1903</v>
      </c>
      <c r="D770" s="2">
        <v>144</v>
      </c>
      <c r="E770" t="s">
        <v>48</v>
      </c>
      <c r="F770">
        <v>2021</v>
      </c>
      <c r="G770" t="s">
        <v>19</v>
      </c>
      <c r="H770" s="21">
        <v>490.93</v>
      </c>
    </row>
    <row r="771" spans="1:8">
      <c r="A771">
        <v>7170</v>
      </c>
      <c r="B771" t="s">
        <v>17</v>
      </c>
      <c r="C771" s="123">
        <v>1903</v>
      </c>
      <c r="D771" s="2">
        <v>144</v>
      </c>
      <c r="E771" t="s">
        <v>48</v>
      </c>
      <c r="F771">
        <v>2021</v>
      </c>
      <c r="G771" t="s">
        <v>19</v>
      </c>
      <c r="H771" s="21">
        <v>507.44</v>
      </c>
    </row>
    <row r="772" spans="1:8">
      <c r="A772">
        <v>7182</v>
      </c>
      <c r="B772" t="s">
        <v>17</v>
      </c>
      <c r="C772" s="123">
        <v>1903</v>
      </c>
      <c r="D772" s="2">
        <v>144</v>
      </c>
      <c r="E772" t="s">
        <v>48</v>
      </c>
      <c r="F772">
        <v>2021</v>
      </c>
      <c r="G772" t="s">
        <v>19</v>
      </c>
      <c r="H772" s="21">
        <v>402.67</v>
      </c>
    </row>
    <row r="773" spans="1:8">
      <c r="A773">
        <v>7189</v>
      </c>
      <c r="B773" t="s">
        <v>17</v>
      </c>
      <c r="C773" s="123">
        <v>1903</v>
      </c>
      <c r="D773" s="2">
        <v>144</v>
      </c>
      <c r="E773" t="s">
        <v>48</v>
      </c>
      <c r="F773">
        <v>2021</v>
      </c>
      <c r="G773" t="s">
        <v>22</v>
      </c>
      <c r="H773" s="21">
        <v>183.5</v>
      </c>
    </row>
    <row r="774" spans="1:8">
      <c r="A774">
        <v>7196</v>
      </c>
      <c r="B774" t="s">
        <v>17</v>
      </c>
      <c r="C774" s="123">
        <v>1903</v>
      </c>
      <c r="D774" s="2">
        <v>144</v>
      </c>
      <c r="E774" t="s">
        <v>48</v>
      </c>
      <c r="F774">
        <v>2021</v>
      </c>
      <c r="G774" t="s">
        <v>19</v>
      </c>
      <c r="H774" s="21">
        <v>1548.16</v>
      </c>
    </row>
    <row r="775" spans="1:8">
      <c r="A775">
        <v>7233</v>
      </c>
      <c r="B775" t="s">
        <v>17</v>
      </c>
      <c r="C775" s="123">
        <v>1903</v>
      </c>
      <c r="D775" s="2">
        <v>144</v>
      </c>
      <c r="E775" t="s">
        <v>48</v>
      </c>
      <c r="F775">
        <v>2021</v>
      </c>
      <c r="G775" t="s">
        <v>22</v>
      </c>
      <c r="H775" s="21">
        <v>83.7</v>
      </c>
    </row>
    <row r="776" spans="1:8">
      <c r="A776">
        <v>7261</v>
      </c>
      <c r="B776" t="s">
        <v>17</v>
      </c>
      <c r="C776" s="123">
        <v>1903</v>
      </c>
      <c r="D776" s="2">
        <v>144</v>
      </c>
      <c r="E776" t="s">
        <v>48</v>
      </c>
      <c r="F776">
        <v>2021</v>
      </c>
      <c r="G776" t="s">
        <v>19</v>
      </c>
      <c r="H776" s="21">
        <v>499.23</v>
      </c>
    </row>
    <row r="777" spans="1:8">
      <c r="A777">
        <v>7263</v>
      </c>
      <c r="B777" t="s">
        <v>17</v>
      </c>
      <c r="C777" s="123">
        <v>1903</v>
      </c>
      <c r="D777" s="2">
        <v>144</v>
      </c>
      <c r="E777" t="s">
        <v>48</v>
      </c>
      <c r="F777">
        <v>2021</v>
      </c>
      <c r="G777" t="s">
        <v>19</v>
      </c>
      <c r="H777" s="21">
        <v>490.92</v>
      </c>
    </row>
    <row r="778" spans="1:8">
      <c r="A778">
        <v>7279</v>
      </c>
      <c r="B778" t="s">
        <v>17</v>
      </c>
      <c r="C778" s="123">
        <v>1903</v>
      </c>
      <c r="D778" s="2">
        <v>144</v>
      </c>
      <c r="E778" t="s">
        <v>48</v>
      </c>
      <c r="F778">
        <v>2021</v>
      </c>
      <c r="G778" t="s">
        <v>19</v>
      </c>
      <c r="H778" s="21">
        <v>1168.05</v>
      </c>
    </row>
    <row r="779" spans="1:8">
      <c r="A779">
        <v>7282</v>
      </c>
      <c r="B779" t="s">
        <v>17</v>
      </c>
      <c r="C779" s="123">
        <v>1903</v>
      </c>
      <c r="D779" s="2">
        <v>144</v>
      </c>
      <c r="E779" t="s">
        <v>48</v>
      </c>
      <c r="F779">
        <v>2021</v>
      </c>
      <c r="G779" t="s">
        <v>19</v>
      </c>
      <c r="H779" s="21">
        <v>1167.06</v>
      </c>
    </row>
    <row r="780" spans="1:8">
      <c r="A780">
        <v>7293</v>
      </c>
      <c r="B780" t="s">
        <v>17</v>
      </c>
      <c r="C780" s="123">
        <v>1903</v>
      </c>
      <c r="D780" s="2">
        <v>144</v>
      </c>
      <c r="E780" t="s">
        <v>48</v>
      </c>
      <c r="F780">
        <v>2021</v>
      </c>
      <c r="G780" t="s">
        <v>19</v>
      </c>
      <c r="H780" s="21">
        <v>882.67</v>
      </c>
    </row>
    <row r="781" spans="1:8">
      <c r="A781">
        <v>7294</v>
      </c>
      <c r="B781" t="s">
        <v>17</v>
      </c>
      <c r="C781" s="123">
        <v>1903</v>
      </c>
      <c r="D781" s="2">
        <v>144</v>
      </c>
      <c r="E781" t="s">
        <v>48</v>
      </c>
      <c r="F781">
        <v>2021</v>
      </c>
      <c r="G781" t="s">
        <v>19</v>
      </c>
      <c r="H781" s="21">
        <v>499.23</v>
      </c>
    </row>
    <row r="782" spans="1:8">
      <c r="A782">
        <v>7296</v>
      </c>
      <c r="B782" t="s">
        <v>17</v>
      </c>
      <c r="C782" s="123">
        <v>1903</v>
      </c>
      <c r="D782" s="2">
        <v>144</v>
      </c>
      <c r="E782" t="s">
        <v>48</v>
      </c>
      <c r="F782">
        <v>2021</v>
      </c>
      <c r="G782" t="s">
        <v>19</v>
      </c>
      <c r="H782" s="21">
        <v>2026.07</v>
      </c>
    </row>
    <row r="783" spans="1:8">
      <c r="A783">
        <v>7303</v>
      </c>
      <c r="B783" t="s">
        <v>17</v>
      </c>
      <c r="C783" s="123">
        <v>1903</v>
      </c>
      <c r="D783" s="2">
        <v>144</v>
      </c>
      <c r="E783" t="s">
        <v>48</v>
      </c>
      <c r="F783">
        <v>2021</v>
      </c>
      <c r="G783" t="s">
        <v>19</v>
      </c>
      <c r="H783" s="21">
        <v>2565.89</v>
      </c>
    </row>
    <row r="784" spans="1:8">
      <c r="A784">
        <v>7304</v>
      </c>
      <c r="B784" t="s">
        <v>17</v>
      </c>
      <c r="C784" s="123">
        <v>1903</v>
      </c>
      <c r="D784" s="2">
        <v>144</v>
      </c>
      <c r="E784" t="s">
        <v>48</v>
      </c>
      <c r="F784">
        <v>2021</v>
      </c>
      <c r="G784" t="s">
        <v>19</v>
      </c>
      <c r="H784" s="21">
        <v>2651.1</v>
      </c>
    </row>
    <row r="785" spans="1:8">
      <c r="A785">
        <v>7877</v>
      </c>
      <c r="B785" t="s">
        <v>6</v>
      </c>
      <c r="C785" s="123">
        <v>1903</v>
      </c>
      <c r="D785" s="2">
        <v>133</v>
      </c>
      <c r="E785" t="s">
        <v>48</v>
      </c>
      <c r="F785">
        <v>2023</v>
      </c>
      <c r="G785" t="s">
        <v>22</v>
      </c>
      <c r="H785" s="1">
        <v>186</v>
      </c>
    </row>
    <row r="786" spans="1:8">
      <c r="A786">
        <v>7878</v>
      </c>
      <c r="B786" t="s">
        <v>6</v>
      </c>
      <c r="C786" s="123">
        <v>1903</v>
      </c>
      <c r="D786" s="2">
        <v>133</v>
      </c>
      <c r="E786" t="s">
        <v>48</v>
      </c>
      <c r="F786">
        <v>2023</v>
      </c>
      <c r="G786" t="s">
        <v>19</v>
      </c>
      <c r="H786" s="1">
        <v>27580.759999999995</v>
      </c>
    </row>
    <row r="787" spans="1:8">
      <c r="A787">
        <v>7879</v>
      </c>
      <c r="B787" t="s">
        <v>6</v>
      </c>
      <c r="C787" s="123">
        <v>1903</v>
      </c>
      <c r="D787" s="2">
        <v>144</v>
      </c>
      <c r="E787" t="s">
        <v>48</v>
      </c>
      <c r="F787">
        <v>2023</v>
      </c>
      <c r="G787" t="s">
        <v>22</v>
      </c>
      <c r="H787" s="1">
        <v>1315.8600000000001</v>
      </c>
    </row>
    <row r="788" spans="1:8">
      <c r="A788">
        <v>7880</v>
      </c>
      <c r="B788" t="s">
        <v>6</v>
      </c>
      <c r="C788" s="123">
        <v>1903</v>
      </c>
      <c r="D788" s="2">
        <v>144</v>
      </c>
      <c r="E788" t="s">
        <v>48</v>
      </c>
      <c r="F788">
        <v>2023</v>
      </c>
      <c r="G788" t="s">
        <v>19</v>
      </c>
      <c r="H788" s="1">
        <v>102937.38999999997</v>
      </c>
    </row>
    <row r="789" spans="1:8">
      <c r="A789">
        <v>7931</v>
      </c>
      <c r="B789" t="s">
        <v>7</v>
      </c>
      <c r="C789" s="123">
        <v>1903</v>
      </c>
      <c r="D789" s="2">
        <v>133</v>
      </c>
      <c r="E789" t="s">
        <v>48</v>
      </c>
      <c r="F789">
        <v>2023</v>
      </c>
      <c r="G789" t="s">
        <v>22</v>
      </c>
      <c r="H789" s="1">
        <v>150.35</v>
      </c>
    </row>
    <row r="790" spans="1:8">
      <c r="A790">
        <v>7932</v>
      </c>
      <c r="B790" t="s">
        <v>7</v>
      </c>
      <c r="C790" s="123">
        <v>1903</v>
      </c>
      <c r="D790" s="2">
        <v>133</v>
      </c>
      <c r="E790" t="s">
        <v>48</v>
      </c>
      <c r="F790">
        <v>2023</v>
      </c>
      <c r="G790" t="s">
        <v>19</v>
      </c>
      <c r="H790" s="1">
        <v>30192.47</v>
      </c>
    </row>
    <row r="791" spans="1:8">
      <c r="A791">
        <v>7933</v>
      </c>
      <c r="B791" t="s">
        <v>7</v>
      </c>
      <c r="C791" s="123">
        <v>1903</v>
      </c>
      <c r="D791" s="2">
        <v>144</v>
      </c>
      <c r="E791" t="s">
        <v>48</v>
      </c>
      <c r="F791">
        <v>2023</v>
      </c>
      <c r="G791" t="s">
        <v>22</v>
      </c>
      <c r="H791" s="1">
        <v>1515.5299999999997</v>
      </c>
    </row>
    <row r="792" spans="1:8">
      <c r="A792">
        <v>7934</v>
      </c>
      <c r="B792" t="s">
        <v>7</v>
      </c>
      <c r="C792" s="123">
        <v>1903</v>
      </c>
      <c r="D792" s="2">
        <v>144</v>
      </c>
      <c r="E792" t="s">
        <v>48</v>
      </c>
      <c r="F792">
        <v>2023</v>
      </c>
      <c r="G792" t="s">
        <v>19</v>
      </c>
      <c r="H792" s="1">
        <v>59149.369999999988</v>
      </c>
    </row>
    <row r="793" spans="1:8">
      <c r="A793">
        <v>7994</v>
      </c>
      <c r="B793" t="s">
        <v>8</v>
      </c>
      <c r="C793" s="123">
        <v>1903</v>
      </c>
      <c r="D793" s="2">
        <v>133</v>
      </c>
      <c r="E793" t="s">
        <v>48</v>
      </c>
      <c r="F793">
        <v>2023</v>
      </c>
      <c r="G793" t="s">
        <v>19</v>
      </c>
      <c r="H793" s="1">
        <v>19163.09</v>
      </c>
    </row>
    <row r="794" spans="1:8">
      <c r="A794">
        <v>7995</v>
      </c>
      <c r="B794" t="s">
        <v>8</v>
      </c>
      <c r="C794" s="123">
        <v>1903</v>
      </c>
      <c r="D794" s="2">
        <v>144</v>
      </c>
      <c r="E794" t="s">
        <v>48</v>
      </c>
      <c r="F794">
        <v>2023</v>
      </c>
      <c r="G794" t="s">
        <v>19</v>
      </c>
      <c r="H794" s="1">
        <v>49759.360000000001</v>
      </c>
    </row>
    <row r="795" spans="1:8">
      <c r="A795">
        <v>8054</v>
      </c>
      <c r="B795" t="s">
        <v>9</v>
      </c>
      <c r="C795" s="123">
        <v>1903</v>
      </c>
      <c r="D795" s="2">
        <v>133</v>
      </c>
      <c r="E795" t="s">
        <v>48</v>
      </c>
      <c r="F795">
        <v>2023</v>
      </c>
      <c r="G795" t="s">
        <v>19</v>
      </c>
      <c r="H795" s="1">
        <v>32386.95</v>
      </c>
    </row>
    <row r="796" spans="1:8">
      <c r="A796">
        <v>8055</v>
      </c>
      <c r="B796" t="s">
        <v>9</v>
      </c>
      <c r="C796" s="123">
        <v>1903</v>
      </c>
      <c r="D796" s="2">
        <v>144</v>
      </c>
      <c r="E796" t="s">
        <v>48</v>
      </c>
      <c r="F796">
        <v>2023</v>
      </c>
      <c r="G796" t="s">
        <v>19</v>
      </c>
      <c r="H796" s="1">
        <v>191899.88999999996</v>
      </c>
    </row>
    <row r="797" spans="1:8">
      <c r="A797">
        <v>8112</v>
      </c>
      <c r="B797" t="s">
        <v>10</v>
      </c>
      <c r="C797" s="123">
        <v>1903</v>
      </c>
      <c r="D797" s="2">
        <v>133</v>
      </c>
      <c r="E797" t="s">
        <v>48</v>
      </c>
      <c r="F797">
        <v>2023</v>
      </c>
      <c r="G797" t="s">
        <v>22</v>
      </c>
      <c r="H797" s="1">
        <v>192.2</v>
      </c>
    </row>
    <row r="798" spans="1:8">
      <c r="A798">
        <v>8113</v>
      </c>
      <c r="B798" t="s">
        <v>10</v>
      </c>
      <c r="C798" s="123">
        <v>1903</v>
      </c>
      <c r="D798" s="2">
        <v>133</v>
      </c>
      <c r="E798" t="s">
        <v>48</v>
      </c>
      <c r="F798">
        <v>2023</v>
      </c>
      <c r="G798" t="s">
        <v>19</v>
      </c>
      <c r="H798" s="1">
        <v>740.76</v>
      </c>
    </row>
    <row r="799" spans="1:8">
      <c r="A799">
        <v>8114</v>
      </c>
      <c r="B799" t="s">
        <v>10</v>
      </c>
      <c r="C799" s="123">
        <v>1903</v>
      </c>
      <c r="D799" s="2">
        <v>144</v>
      </c>
      <c r="E799" t="s">
        <v>48</v>
      </c>
      <c r="F799">
        <v>2023</v>
      </c>
      <c r="G799" t="s">
        <v>22</v>
      </c>
      <c r="H799" s="1">
        <v>124</v>
      </c>
    </row>
    <row r="800" spans="1:8">
      <c r="A800">
        <v>8115</v>
      </c>
      <c r="B800" t="s">
        <v>10</v>
      </c>
      <c r="C800" s="123">
        <v>1903</v>
      </c>
      <c r="D800" s="2">
        <v>144</v>
      </c>
      <c r="E800" t="s">
        <v>48</v>
      </c>
      <c r="F800">
        <v>2023</v>
      </c>
      <c r="G800" t="s">
        <v>19</v>
      </c>
      <c r="H800" s="1">
        <v>34388.9</v>
      </c>
    </row>
    <row r="801" spans="1:8">
      <c r="A801">
        <v>8156</v>
      </c>
      <c r="B801" t="s">
        <v>11</v>
      </c>
      <c r="C801" s="123">
        <v>1903</v>
      </c>
      <c r="D801" s="2">
        <v>133</v>
      </c>
      <c r="E801" t="s">
        <v>48</v>
      </c>
      <c r="F801">
        <v>2023</v>
      </c>
      <c r="G801" t="s">
        <v>22</v>
      </c>
      <c r="H801" s="1">
        <v>155</v>
      </c>
    </row>
    <row r="802" spans="1:8">
      <c r="A802">
        <v>8157</v>
      </c>
      <c r="B802" t="s">
        <v>11</v>
      </c>
      <c r="C802" s="123">
        <v>1903</v>
      </c>
      <c r="D802" s="2">
        <v>133</v>
      </c>
      <c r="E802" t="s">
        <v>48</v>
      </c>
      <c r="F802">
        <v>2023</v>
      </c>
      <c r="G802" t="s">
        <v>19</v>
      </c>
      <c r="H802" s="1">
        <v>14034.670000000006</v>
      </c>
    </row>
    <row r="803" spans="1:8">
      <c r="A803">
        <v>8158</v>
      </c>
      <c r="B803" t="s">
        <v>11</v>
      </c>
      <c r="C803" s="123">
        <v>1903</v>
      </c>
      <c r="D803" s="2">
        <v>144</v>
      </c>
      <c r="E803" t="s">
        <v>48</v>
      </c>
      <c r="F803">
        <v>2023</v>
      </c>
      <c r="G803" t="s">
        <v>22</v>
      </c>
      <c r="H803" s="1">
        <v>0</v>
      </c>
    </row>
    <row r="804" spans="1:8">
      <c r="A804">
        <v>8159</v>
      </c>
      <c r="B804" t="s">
        <v>11</v>
      </c>
      <c r="C804" s="123">
        <v>1903</v>
      </c>
      <c r="D804" s="2">
        <v>144</v>
      </c>
      <c r="E804" t="s">
        <v>48</v>
      </c>
      <c r="F804">
        <v>2023</v>
      </c>
      <c r="G804" t="s">
        <v>19</v>
      </c>
      <c r="H804" s="1">
        <v>46223.159999999996</v>
      </c>
    </row>
    <row r="805" spans="1:8">
      <c r="A805">
        <v>8199</v>
      </c>
      <c r="B805" t="s">
        <v>12</v>
      </c>
      <c r="C805" s="123">
        <v>1903</v>
      </c>
      <c r="D805" s="2">
        <v>133</v>
      </c>
      <c r="E805" t="s">
        <v>48</v>
      </c>
      <c r="F805">
        <v>2023</v>
      </c>
      <c r="G805" t="s">
        <v>19</v>
      </c>
      <c r="H805" s="1">
        <v>8975.4599999999991</v>
      </c>
    </row>
    <row r="806" spans="1:8">
      <c r="A806">
        <v>8200</v>
      </c>
      <c r="B806" t="s">
        <v>12</v>
      </c>
      <c r="C806" s="123">
        <v>1903</v>
      </c>
      <c r="D806" s="2">
        <v>144</v>
      </c>
      <c r="E806" t="s">
        <v>48</v>
      </c>
      <c r="F806">
        <v>2023</v>
      </c>
      <c r="G806" t="s">
        <v>22</v>
      </c>
      <c r="H806" s="1">
        <v>1406.24</v>
      </c>
    </row>
    <row r="807" spans="1:8">
      <c r="A807">
        <v>8201</v>
      </c>
      <c r="B807" t="s">
        <v>12</v>
      </c>
      <c r="C807" s="123">
        <v>1903</v>
      </c>
      <c r="D807" s="2">
        <v>144</v>
      </c>
      <c r="E807" t="s">
        <v>48</v>
      </c>
      <c r="F807">
        <v>2023</v>
      </c>
      <c r="G807" t="s">
        <v>19</v>
      </c>
      <c r="H807" s="1">
        <v>39400.480000000003</v>
      </c>
    </row>
    <row r="808" spans="1:8">
      <c r="A808">
        <v>8239</v>
      </c>
      <c r="B808" t="s">
        <v>13</v>
      </c>
      <c r="C808" s="123">
        <v>1903</v>
      </c>
      <c r="D808" s="2">
        <v>133</v>
      </c>
      <c r="E808" t="s">
        <v>48</v>
      </c>
      <c r="F808">
        <v>2023</v>
      </c>
      <c r="G808" t="s">
        <v>19</v>
      </c>
      <c r="H808" s="1">
        <v>19261.52</v>
      </c>
    </row>
    <row r="809" spans="1:8">
      <c r="A809">
        <v>8240</v>
      </c>
      <c r="B809" t="s">
        <v>13</v>
      </c>
      <c r="C809" s="123">
        <v>1903</v>
      </c>
      <c r="D809" s="2">
        <v>144</v>
      </c>
      <c r="E809" t="s">
        <v>48</v>
      </c>
      <c r="F809">
        <v>2023</v>
      </c>
      <c r="G809" t="s">
        <v>19</v>
      </c>
      <c r="H809" s="1">
        <v>76815.63</v>
      </c>
    </row>
    <row r="810" spans="1:8">
      <c r="A810">
        <v>8284</v>
      </c>
      <c r="B810" t="s">
        <v>14</v>
      </c>
      <c r="C810" s="123">
        <v>1903</v>
      </c>
      <c r="D810" s="2">
        <v>133</v>
      </c>
      <c r="E810" t="s">
        <v>48</v>
      </c>
      <c r="F810">
        <v>2023</v>
      </c>
      <c r="G810" t="s">
        <v>22</v>
      </c>
      <c r="H810" s="1">
        <v>225.63</v>
      </c>
    </row>
    <row r="811" spans="1:8">
      <c r="A811">
        <v>8285</v>
      </c>
      <c r="B811" t="s">
        <v>14</v>
      </c>
      <c r="C811" s="123">
        <v>1903</v>
      </c>
      <c r="D811" s="2">
        <v>133</v>
      </c>
      <c r="E811" t="s">
        <v>48</v>
      </c>
      <c r="F811">
        <v>2023</v>
      </c>
      <c r="G811" t="s">
        <v>19</v>
      </c>
      <c r="H811" s="1">
        <v>70351.609999999986</v>
      </c>
    </row>
    <row r="812" spans="1:8">
      <c r="A812">
        <v>8286</v>
      </c>
      <c r="B812" t="s">
        <v>14</v>
      </c>
      <c r="C812" s="123">
        <v>1903</v>
      </c>
      <c r="D812" s="2">
        <v>144</v>
      </c>
      <c r="E812" t="s">
        <v>48</v>
      </c>
      <c r="F812">
        <v>2023</v>
      </c>
      <c r="G812" t="s">
        <v>22</v>
      </c>
      <c r="H812" s="1">
        <v>2797.66</v>
      </c>
    </row>
    <row r="813" spans="1:8">
      <c r="A813">
        <v>8287</v>
      </c>
      <c r="B813" t="s">
        <v>14</v>
      </c>
      <c r="C813" s="123">
        <v>1903</v>
      </c>
      <c r="D813" s="2">
        <v>144</v>
      </c>
      <c r="E813" t="s">
        <v>48</v>
      </c>
      <c r="F813">
        <v>2023</v>
      </c>
      <c r="G813" t="s">
        <v>19</v>
      </c>
      <c r="H813" s="1">
        <v>47548.150000000009</v>
      </c>
    </row>
    <row r="814" spans="1:8">
      <c r="A814">
        <v>8349</v>
      </c>
      <c r="B814" t="s">
        <v>15</v>
      </c>
      <c r="C814" s="123">
        <v>1903</v>
      </c>
      <c r="D814" s="2">
        <v>133</v>
      </c>
      <c r="E814" t="s">
        <v>48</v>
      </c>
      <c r="F814">
        <v>2023</v>
      </c>
      <c r="G814" t="s">
        <v>19</v>
      </c>
      <c r="H814" s="1">
        <v>6773.0299999999988</v>
      </c>
    </row>
    <row r="815" spans="1:8">
      <c r="A815">
        <v>8350</v>
      </c>
      <c r="B815" t="s">
        <v>15</v>
      </c>
      <c r="C815" s="123">
        <v>1903</v>
      </c>
      <c r="D815" s="2">
        <v>144</v>
      </c>
      <c r="E815" t="s">
        <v>48</v>
      </c>
      <c r="F815">
        <v>2023</v>
      </c>
      <c r="G815" t="s">
        <v>22</v>
      </c>
      <c r="H815" s="1">
        <v>868</v>
      </c>
    </row>
    <row r="816" spans="1:8">
      <c r="A816">
        <v>8351</v>
      </c>
      <c r="B816" t="s">
        <v>15</v>
      </c>
      <c r="C816" s="123">
        <v>1903</v>
      </c>
      <c r="D816" s="2">
        <v>144</v>
      </c>
      <c r="E816" t="s">
        <v>48</v>
      </c>
      <c r="F816">
        <v>2023</v>
      </c>
      <c r="G816" t="s">
        <v>19</v>
      </c>
      <c r="H816" s="1">
        <v>67308.05</v>
      </c>
    </row>
    <row r="817" spans="1:8">
      <c r="A817">
        <v>8378</v>
      </c>
      <c r="B817" t="s">
        <v>16</v>
      </c>
      <c r="C817" s="123">
        <v>1903</v>
      </c>
      <c r="D817" s="2">
        <v>133</v>
      </c>
      <c r="E817" t="s">
        <v>48</v>
      </c>
      <c r="F817">
        <v>2023</v>
      </c>
      <c r="G817" t="s">
        <v>19</v>
      </c>
      <c r="H817" s="1">
        <v>35651.47</v>
      </c>
    </row>
    <row r="818" spans="1:8">
      <c r="A818">
        <v>8379</v>
      </c>
      <c r="B818" t="s">
        <v>16</v>
      </c>
      <c r="C818" s="123">
        <v>1903</v>
      </c>
      <c r="D818" s="2">
        <v>144</v>
      </c>
      <c r="E818" t="s">
        <v>48</v>
      </c>
      <c r="F818">
        <v>2023</v>
      </c>
      <c r="G818" t="s">
        <v>22</v>
      </c>
      <c r="H818" s="1">
        <v>1126.94</v>
      </c>
    </row>
    <row r="819" spans="1:8">
      <c r="A819">
        <v>8380</v>
      </c>
      <c r="B819" t="s">
        <v>16</v>
      </c>
      <c r="C819" s="123">
        <v>1903</v>
      </c>
      <c r="D819" s="2">
        <v>144</v>
      </c>
      <c r="E819" t="s">
        <v>48</v>
      </c>
      <c r="F819">
        <v>2023</v>
      </c>
      <c r="G819" t="s">
        <v>19</v>
      </c>
      <c r="H819" s="1">
        <v>70366.12</v>
      </c>
    </row>
    <row r="820" spans="1:8">
      <c r="A820">
        <v>8411</v>
      </c>
      <c r="B820" t="s">
        <v>17</v>
      </c>
      <c r="C820" s="123">
        <v>1903</v>
      </c>
      <c r="D820" s="2">
        <v>133</v>
      </c>
      <c r="E820" t="s">
        <v>48</v>
      </c>
      <c r="F820">
        <v>2023</v>
      </c>
      <c r="G820" t="s">
        <v>22</v>
      </c>
      <c r="H820" s="1">
        <v>2155.8199999999997</v>
      </c>
    </row>
    <row r="821" spans="1:8">
      <c r="A821">
        <v>8412</v>
      </c>
      <c r="B821" t="s">
        <v>17</v>
      </c>
      <c r="C821" s="123">
        <v>1903</v>
      </c>
      <c r="D821" s="2">
        <v>133</v>
      </c>
      <c r="E821" t="s">
        <v>48</v>
      </c>
      <c r="F821">
        <v>2023</v>
      </c>
      <c r="G821" t="s">
        <v>19</v>
      </c>
      <c r="H821" s="1">
        <v>36757.550000000003</v>
      </c>
    </row>
    <row r="822" spans="1:8">
      <c r="A822">
        <v>8413</v>
      </c>
      <c r="B822" t="s">
        <v>17</v>
      </c>
      <c r="C822" s="123">
        <v>1903</v>
      </c>
      <c r="D822" s="2">
        <v>144</v>
      </c>
      <c r="E822" t="s">
        <v>48</v>
      </c>
      <c r="F822">
        <v>2023</v>
      </c>
      <c r="G822" t="s">
        <v>22</v>
      </c>
      <c r="H822" s="1">
        <v>4288.2800000000007</v>
      </c>
    </row>
    <row r="823" spans="1:8">
      <c r="A823">
        <v>8414</v>
      </c>
      <c r="B823" t="s">
        <v>17</v>
      </c>
      <c r="C823" s="123">
        <v>1903</v>
      </c>
      <c r="D823" s="2">
        <v>144</v>
      </c>
      <c r="E823" t="s">
        <v>48</v>
      </c>
      <c r="F823">
        <v>2023</v>
      </c>
      <c r="G823" t="s">
        <v>19</v>
      </c>
      <c r="H823" s="1">
        <v>76661.359999999986</v>
      </c>
    </row>
    <row r="824" spans="1:8">
      <c r="A824">
        <v>1</v>
      </c>
      <c r="B824" t="s">
        <v>6</v>
      </c>
      <c r="C824" s="123">
        <v>1904</v>
      </c>
      <c r="D824" s="2">
        <v>133</v>
      </c>
      <c r="E824" t="s">
        <v>47</v>
      </c>
      <c r="F824">
        <v>2021</v>
      </c>
      <c r="G824" t="s">
        <v>19</v>
      </c>
      <c r="H824" s="21">
        <v>179.87</v>
      </c>
    </row>
    <row r="825" spans="1:8">
      <c r="A825">
        <v>18</v>
      </c>
      <c r="B825" t="s">
        <v>6</v>
      </c>
      <c r="C825" s="123">
        <v>1904</v>
      </c>
      <c r="D825" s="2">
        <v>133</v>
      </c>
      <c r="E825" t="s">
        <v>47</v>
      </c>
      <c r="F825">
        <v>2021</v>
      </c>
      <c r="G825" t="s">
        <v>19</v>
      </c>
      <c r="H825" s="21">
        <v>176.74</v>
      </c>
    </row>
    <row r="826" spans="1:8">
      <c r="A826">
        <v>20</v>
      </c>
      <c r="B826" t="s">
        <v>6</v>
      </c>
      <c r="C826" s="123">
        <v>1904</v>
      </c>
      <c r="D826" s="2">
        <v>133</v>
      </c>
      <c r="E826" t="s">
        <v>47</v>
      </c>
      <c r="F826">
        <v>2021</v>
      </c>
      <c r="G826" t="s">
        <v>19</v>
      </c>
      <c r="H826" s="21">
        <v>175.2</v>
      </c>
    </row>
    <row r="827" spans="1:8">
      <c r="A827">
        <v>30</v>
      </c>
      <c r="B827" t="s">
        <v>6</v>
      </c>
      <c r="C827" s="123">
        <v>1904</v>
      </c>
      <c r="D827" s="2">
        <v>133</v>
      </c>
      <c r="E827" t="s">
        <v>47</v>
      </c>
      <c r="F827">
        <v>2021</v>
      </c>
      <c r="G827" t="s">
        <v>19</v>
      </c>
      <c r="H827" s="21">
        <v>28.26</v>
      </c>
    </row>
    <row r="828" spans="1:8">
      <c r="A828">
        <v>33</v>
      </c>
      <c r="B828" t="s">
        <v>6</v>
      </c>
      <c r="C828" s="123">
        <v>1904</v>
      </c>
      <c r="D828" s="2">
        <v>133</v>
      </c>
      <c r="E828" t="s">
        <v>47</v>
      </c>
      <c r="F828">
        <v>2021</v>
      </c>
      <c r="G828" t="s">
        <v>19</v>
      </c>
      <c r="H828" s="21">
        <v>169.27</v>
      </c>
    </row>
    <row r="829" spans="1:8">
      <c r="A829">
        <v>43</v>
      </c>
      <c r="B829" t="s">
        <v>6</v>
      </c>
      <c r="C829" s="123">
        <v>1904</v>
      </c>
      <c r="D829" s="2">
        <v>133</v>
      </c>
      <c r="E829" t="s">
        <v>47</v>
      </c>
      <c r="F829">
        <v>2021</v>
      </c>
      <c r="G829" t="s">
        <v>22</v>
      </c>
      <c r="H829" s="21">
        <v>106.93</v>
      </c>
    </row>
    <row r="830" spans="1:8">
      <c r="A830">
        <v>61</v>
      </c>
      <c r="B830" t="s">
        <v>6</v>
      </c>
      <c r="C830" s="123">
        <v>1904</v>
      </c>
      <c r="D830" s="2">
        <v>133</v>
      </c>
      <c r="E830" t="s">
        <v>47</v>
      </c>
      <c r="F830">
        <v>2021</v>
      </c>
      <c r="G830" t="s">
        <v>19</v>
      </c>
      <c r="H830" s="21">
        <v>181.79</v>
      </c>
    </row>
    <row r="831" spans="1:8">
      <c r="A831">
        <v>68</v>
      </c>
      <c r="B831" t="s">
        <v>6</v>
      </c>
      <c r="C831" s="123">
        <v>1904</v>
      </c>
      <c r="D831" s="2">
        <v>133</v>
      </c>
      <c r="E831" t="s">
        <v>47</v>
      </c>
      <c r="F831">
        <v>2021</v>
      </c>
      <c r="G831" t="s">
        <v>19</v>
      </c>
      <c r="H831" s="21">
        <v>111.4</v>
      </c>
    </row>
    <row r="832" spans="1:8">
      <c r="A832">
        <v>73</v>
      </c>
      <c r="B832" t="s">
        <v>6</v>
      </c>
      <c r="C832" s="123">
        <v>1904</v>
      </c>
      <c r="D832" s="2">
        <v>133</v>
      </c>
      <c r="E832" t="s">
        <v>47</v>
      </c>
      <c r="F832">
        <v>2021</v>
      </c>
      <c r="G832" t="s">
        <v>19</v>
      </c>
      <c r="H832" s="21">
        <v>180.59</v>
      </c>
    </row>
    <row r="833" spans="1:8">
      <c r="A833">
        <v>74</v>
      </c>
      <c r="B833" t="s">
        <v>6</v>
      </c>
      <c r="C833" s="123">
        <v>1904</v>
      </c>
      <c r="D833" s="2">
        <v>133</v>
      </c>
      <c r="E833" t="s">
        <v>47</v>
      </c>
      <c r="F833">
        <v>2021</v>
      </c>
      <c r="G833" t="s">
        <v>19</v>
      </c>
      <c r="H833" s="21">
        <v>27.87</v>
      </c>
    </row>
    <row r="834" spans="1:8">
      <c r="A834">
        <v>76</v>
      </c>
      <c r="B834" t="s">
        <v>6</v>
      </c>
      <c r="C834" s="123">
        <v>1904</v>
      </c>
      <c r="D834" s="2">
        <v>133</v>
      </c>
      <c r="E834" t="s">
        <v>47</v>
      </c>
      <c r="F834">
        <v>2021</v>
      </c>
      <c r="G834" t="s">
        <v>19</v>
      </c>
      <c r="H834" s="21">
        <v>119.55</v>
      </c>
    </row>
    <row r="835" spans="1:8">
      <c r="A835">
        <v>149</v>
      </c>
      <c r="B835" t="s">
        <v>6</v>
      </c>
      <c r="C835" s="123">
        <v>1904</v>
      </c>
      <c r="D835" s="2">
        <v>133</v>
      </c>
      <c r="E835" t="s">
        <v>47</v>
      </c>
      <c r="F835">
        <v>2021</v>
      </c>
      <c r="G835" t="s">
        <v>19</v>
      </c>
      <c r="H835" s="21">
        <v>165.85</v>
      </c>
    </row>
    <row r="836" spans="1:8">
      <c r="A836">
        <v>157</v>
      </c>
      <c r="B836" t="s">
        <v>6</v>
      </c>
      <c r="C836" s="123">
        <v>1904</v>
      </c>
      <c r="D836" s="2">
        <v>133</v>
      </c>
      <c r="E836" t="s">
        <v>47</v>
      </c>
      <c r="F836">
        <v>2021</v>
      </c>
      <c r="G836" t="s">
        <v>19</v>
      </c>
      <c r="H836" s="21">
        <v>316.05</v>
      </c>
    </row>
    <row r="837" spans="1:8">
      <c r="A837">
        <v>161</v>
      </c>
      <c r="B837" t="s">
        <v>6</v>
      </c>
      <c r="C837" s="123">
        <v>1904</v>
      </c>
      <c r="D837" s="2">
        <v>133</v>
      </c>
      <c r="E837" t="s">
        <v>47</v>
      </c>
      <c r="F837">
        <v>2021</v>
      </c>
      <c r="G837" t="s">
        <v>19</v>
      </c>
      <c r="H837" s="21">
        <v>18.05</v>
      </c>
    </row>
    <row r="838" spans="1:8">
      <c r="A838">
        <v>166</v>
      </c>
      <c r="B838" t="s">
        <v>6</v>
      </c>
      <c r="C838" s="123">
        <v>1904</v>
      </c>
      <c r="D838" s="2">
        <v>133</v>
      </c>
      <c r="E838" t="s">
        <v>47</v>
      </c>
      <c r="F838">
        <v>2021</v>
      </c>
      <c r="G838" t="s">
        <v>19</v>
      </c>
      <c r="H838" s="21">
        <v>135.53</v>
      </c>
    </row>
    <row r="839" spans="1:8">
      <c r="A839">
        <v>168</v>
      </c>
      <c r="B839" t="s">
        <v>6</v>
      </c>
      <c r="C839" s="123">
        <v>1904</v>
      </c>
      <c r="D839" s="2">
        <v>133</v>
      </c>
      <c r="E839" t="s">
        <v>47</v>
      </c>
      <c r="F839">
        <v>2021</v>
      </c>
      <c r="G839" t="s">
        <v>19</v>
      </c>
      <c r="H839" s="21">
        <v>348.56</v>
      </c>
    </row>
    <row r="840" spans="1:8">
      <c r="A840">
        <v>174</v>
      </c>
      <c r="B840" t="s">
        <v>6</v>
      </c>
      <c r="C840" s="123">
        <v>1904</v>
      </c>
      <c r="D840" s="2">
        <v>133</v>
      </c>
      <c r="E840" t="s">
        <v>47</v>
      </c>
      <c r="F840">
        <v>2021</v>
      </c>
      <c r="G840" t="s">
        <v>19</v>
      </c>
      <c r="H840" s="21">
        <v>56.28</v>
      </c>
    </row>
    <row r="841" spans="1:8">
      <c r="A841">
        <v>175</v>
      </c>
      <c r="B841" t="s">
        <v>6</v>
      </c>
      <c r="C841" s="123">
        <v>1904</v>
      </c>
      <c r="D841" s="2">
        <v>133</v>
      </c>
      <c r="E841" t="s">
        <v>47</v>
      </c>
      <c r="F841">
        <v>2021</v>
      </c>
      <c r="G841" t="s">
        <v>19</v>
      </c>
      <c r="H841" s="21">
        <v>64.319999999999993</v>
      </c>
    </row>
    <row r="842" spans="1:8">
      <c r="A842">
        <v>182</v>
      </c>
      <c r="B842" t="s">
        <v>6</v>
      </c>
      <c r="C842" s="123">
        <v>1904</v>
      </c>
      <c r="D842" s="2">
        <v>133</v>
      </c>
      <c r="E842" t="s">
        <v>47</v>
      </c>
      <c r="F842">
        <v>2021</v>
      </c>
      <c r="G842" t="s">
        <v>19</v>
      </c>
      <c r="H842" s="21">
        <v>575.53</v>
      </c>
    </row>
    <row r="843" spans="1:8">
      <c r="A843">
        <v>184</v>
      </c>
      <c r="B843" t="s">
        <v>6</v>
      </c>
      <c r="C843" s="123">
        <v>1904</v>
      </c>
      <c r="D843" s="2">
        <v>133</v>
      </c>
      <c r="E843" t="s">
        <v>47</v>
      </c>
      <c r="F843">
        <v>2021</v>
      </c>
      <c r="G843" t="s">
        <v>19</v>
      </c>
      <c r="H843" s="21">
        <v>18.05</v>
      </c>
    </row>
    <row r="844" spans="1:8">
      <c r="A844">
        <v>187</v>
      </c>
      <c r="B844" t="s">
        <v>6</v>
      </c>
      <c r="C844" s="123">
        <v>1904</v>
      </c>
      <c r="D844" s="2">
        <v>133</v>
      </c>
      <c r="E844" t="s">
        <v>47</v>
      </c>
      <c r="F844">
        <v>2021</v>
      </c>
      <c r="G844" t="s">
        <v>19</v>
      </c>
      <c r="H844" s="21">
        <v>162.1</v>
      </c>
    </row>
    <row r="845" spans="1:8">
      <c r="A845">
        <v>188</v>
      </c>
      <c r="B845" t="s">
        <v>6</v>
      </c>
      <c r="C845" s="123">
        <v>1904</v>
      </c>
      <c r="D845" s="2">
        <v>133</v>
      </c>
      <c r="E845" t="s">
        <v>47</v>
      </c>
      <c r="F845">
        <v>2021</v>
      </c>
      <c r="G845" t="s">
        <v>19</v>
      </c>
      <c r="H845" s="21">
        <v>181.81</v>
      </c>
    </row>
    <row r="846" spans="1:8">
      <c r="A846">
        <v>189</v>
      </c>
      <c r="B846" t="s">
        <v>6</v>
      </c>
      <c r="C846" s="123">
        <v>1904</v>
      </c>
      <c r="D846" s="2">
        <v>133</v>
      </c>
      <c r="E846" t="s">
        <v>47</v>
      </c>
      <c r="F846">
        <v>2021</v>
      </c>
      <c r="G846" t="s">
        <v>19</v>
      </c>
      <c r="H846" s="21">
        <v>18.28</v>
      </c>
    </row>
    <row r="847" spans="1:8">
      <c r="A847">
        <v>212</v>
      </c>
      <c r="B847" t="s">
        <v>6</v>
      </c>
      <c r="C847" s="123">
        <v>1904</v>
      </c>
      <c r="D847" s="2">
        <v>144</v>
      </c>
      <c r="E847" t="s">
        <v>47</v>
      </c>
      <c r="F847">
        <v>2021</v>
      </c>
      <c r="G847" t="s">
        <v>19</v>
      </c>
      <c r="H847" s="21">
        <v>1241.68</v>
      </c>
    </row>
    <row r="848" spans="1:8">
      <c r="A848">
        <v>213</v>
      </c>
      <c r="B848" t="s">
        <v>6</v>
      </c>
      <c r="C848" s="123">
        <v>1904</v>
      </c>
      <c r="D848" s="2">
        <v>144</v>
      </c>
      <c r="E848" t="s">
        <v>47</v>
      </c>
      <c r="F848">
        <v>2021</v>
      </c>
      <c r="G848" t="s">
        <v>19</v>
      </c>
      <c r="H848" s="21">
        <v>18.27</v>
      </c>
    </row>
    <row r="849" spans="1:8">
      <c r="A849">
        <v>214</v>
      </c>
      <c r="B849" t="s">
        <v>6</v>
      </c>
      <c r="C849" s="123">
        <v>1904</v>
      </c>
      <c r="D849" s="2">
        <v>144</v>
      </c>
      <c r="E849" t="s">
        <v>47</v>
      </c>
      <c r="F849">
        <v>2021</v>
      </c>
      <c r="G849" t="s">
        <v>19</v>
      </c>
      <c r="H849" s="21">
        <v>93.45</v>
      </c>
    </row>
    <row r="850" spans="1:8">
      <c r="A850">
        <v>217</v>
      </c>
      <c r="B850" t="s">
        <v>6</v>
      </c>
      <c r="C850" s="123">
        <v>1904</v>
      </c>
      <c r="D850" s="2">
        <v>144</v>
      </c>
      <c r="E850" t="s">
        <v>47</v>
      </c>
      <c r="F850">
        <v>2021</v>
      </c>
      <c r="G850" t="s">
        <v>19</v>
      </c>
      <c r="H850" s="21">
        <v>571.67999999999995</v>
      </c>
    </row>
    <row r="851" spans="1:8">
      <c r="A851">
        <v>220</v>
      </c>
      <c r="B851" t="s">
        <v>6</v>
      </c>
      <c r="C851" s="123">
        <v>1904</v>
      </c>
      <c r="D851" s="2">
        <v>144</v>
      </c>
      <c r="E851" t="s">
        <v>47</v>
      </c>
      <c r="F851">
        <v>2021</v>
      </c>
      <c r="G851" t="s">
        <v>19</v>
      </c>
      <c r="H851" s="21">
        <v>969.61</v>
      </c>
    </row>
    <row r="852" spans="1:8">
      <c r="A852">
        <v>251</v>
      </c>
      <c r="B852" t="s">
        <v>6</v>
      </c>
      <c r="C852" s="123">
        <v>1904</v>
      </c>
      <c r="D852" s="2">
        <v>144</v>
      </c>
      <c r="E852" t="s">
        <v>47</v>
      </c>
      <c r="F852">
        <v>2021</v>
      </c>
      <c r="G852" t="s">
        <v>19</v>
      </c>
      <c r="H852" s="21">
        <v>1234.8</v>
      </c>
    </row>
    <row r="853" spans="1:8">
      <c r="A853">
        <v>255</v>
      </c>
      <c r="B853" t="s">
        <v>6</v>
      </c>
      <c r="C853" s="123">
        <v>1904</v>
      </c>
      <c r="D853" s="2">
        <v>144</v>
      </c>
      <c r="E853" t="s">
        <v>47</v>
      </c>
      <c r="F853">
        <v>2021</v>
      </c>
      <c r="G853" t="s">
        <v>19</v>
      </c>
      <c r="H853" s="21">
        <v>1039.83</v>
      </c>
    </row>
    <row r="854" spans="1:8">
      <c r="A854">
        <v>266</v>
      </c>
      <c r="B854" t="s">
        <v>6</v>
      </c>
      <c r="C854" s="123">
        <v>1904</v>
      </c>
      <c r="D854" s="2">
        <v>144</v>
      </c>
      <c r="E854" t="s">
        <v>47</v>
      </c>
      <c r="F854">
        <v>2021</v>
      </c>
      <c r="G854" t="s">
        <v>19</v>
      </c>
      <c r="H854" s="21">
        <v>92.87</v>
      </c>
    </row>
    <row r="855" spans="1:8">
      <c r="A855">
        <v>274</v>
      </c>
      <c r="B855" t="s">
        <v>6</v>
      </c>
      <c r="C855" s="123">
        <v>1904</v>
      </c>
      <c r="D855" s="2">
        <v>144</v>
      </c>
      <c r="E855" t="s">
        <v>47</v>
      </c>
      <c r="F855">
        <v>2021</v>
      </c>
      <c r="G855" t="s">
        <v>19</v>
      </c>
      <c r="H855" s="21">
        <v>16.23</v>
      </c>
    </row>
    <row r="856" spans="1:8">
      <c r="A856">
        <v>275</v>
      </c>
      <c r="B856" t="s">
        <v>6</v>
      </c>
      <c r="C856" s="123">
        <v>1904</v>
      </c>
      <c r="D856" s="2">
        <v>144</v>
      </c>
      <c r="E856" t="s">
        <v>47</v>
      </c>
      <c r="F856">
        <v>2021</v>
      </c>
      <c r="G856" t="s">
        <v>19</v>
      </c>
      <c r="H856" s="21">
        <v>11.09</v>
      </c>
    </row>
    <row r="857" spans="1:8">
      <c r="A857">
        <v>292</v>
      </c>
      <c r="B857" t="s">
        <v>6</v>
      </c>
      <c r="C857" s="123">
        <v>1904</v>
      </c>
      <c r="D857" s="2">
        <v>144</v>
      </c>
      <c r="E857" t="s">
        <v>47</v>
      </c>
      <c r="F857">
        <v>2021</v>
      </c>
      <c r="G857" t="s">
        <v>19</v>
      </c>
      <c r="H857" s="21">
        <v>937.3</v>
      </c>
    </row>
    <row r="858" spans="1:8">
      <c r="A858">
        <v>298</v>
      </c>
      <c r="B858" t="s">
        <v>6</v>
      </c>
      <c r="C858" s="123">
        <v>1904</v>
      </c>
      <c r="D858" s="2">
        <v>144</v>
      </c>
      <c r="E858" t="s">
        <v>47</v>
      </c>
      <c r="F858">
        <v>2021</v>
      </c>
      <c r="G858" t="s">
        <v>19</v>
      </c>
      <c r="H858" s="21">
        <v>31.41</v>
      </c>
    </row>
    <row r="859" spans="1:8">
      <c r="A859">
        <v>301</v>
      </c>
      <c r="B859" t="s">
        <v>6</v>
      </c>
      <c r="C859" s="123">
        <v>1904</v>
      </c>
      <c r="D859" s="2">
        <v>144</v>
      </c>
      <c r="E859" t="s">
        <v>47</v>
      </c>
      <c r="F859">
        <v>2021</v>
      </c>
      <c r="G859" t="s">
        <v>19</v>
      </c>
      <c r="H859" s="21">
        <v>990.04</v>
      </c>
    </row>
    <row r="860" spans="1:8">
      <c r="A860">
        <v>335</v>
      </c>
      <c r="B860" t="s">
        <v>6</v>
      </c>
      <c r="C860" s="123">
        <v>1904</v>
      </c>
      <c r="D860" s="2">
        <v>144</v>
      </c>
      <c r="E860" t="s">
        <v>47</v>
      </c>
      <c r="F860">
        <v>2021</v>
      </c>
      <c r="G860" t="s">
        <v>19</v>
      </c>
      <c r="H860" s="21">
        <v>1.98</v>
      </c>
    </row>
    <row r="861" spans="1:8">
      <c r="A861">
        <v>342</v>
      </c>
      <c r="B861" t="s">
        <v>6</v>
      </c>
      <c r="C861" s="123">
        <v>1904</v>
      </c>
      <c r="D861" s="2">
        <v>144</v>
      </c>
      <c r="E861" t="s">
        <v>47</v>
      </c>
      <c r="F861">
        <v>2021</v>
      </c>
      <c r="G861" t="s">
        <v>19</v>
      </c>
      <c r="H861" s="21">
        <v>92.61</v>
      </c>
    </row>
    <row r="862" spans="1:8">
      <c r="A862">
        <v>351</v>
      </c>
      <c r="B862" t="s">
        <v>6</v>
      </c>
      <c r="C862" s="123">
        <v>1904</v>
      </c>
      <c r="D862" s="2">
        <v>144</v>
      </c>
      <c r="E862" t="s">
        <v>47</v>
      </c>
      <c r="F862">
        <v>2021</v>
      </c>
      <c r="G862" t="s">
        <v>19</v>
      </c>
      <c r="H862" s="21">
        <v>1236.3800000000001</v>
      </c>
    </row>
    <row r="863" spans="1:8">
      <c r="A863">
        <v>356</v>
      </c>
      <c r="B863" t="s">
        <v>6</v>
      </c>
      <c r="C863" s="123">
        <v>1904</v>
      </c>
      <c r="D863" s="2">
        <v>144</v>
      </c>
      <c r="E863" t="s">
        <v>47</v>
      </c>
      <c r="F863">
        <v>2021</v>
      </c>
      <c r="G863" t="s">
        <v>19</v>
      </c>
      <c r="H863" s="21">
        <v>71.81</v>
      </c>
    </row>
    <row r="864" spans="1:8">
      <c r="A864">
        <v>357</v>
      </c>
      <c r="B864" t="s">
        <v>6</v>
      </c>
      <c r="C864" s="123">
        <v>1904</v>
      </c>
      <c r="D864" s="2">
        <v>144</v>
      </c>
      <c r="E864" t="s">
        <v>47</v>
      </c>
      <c r="F864">
        <v>2021</v>
      </c>
      <c r="G864" t="s">
        <v>19</v>
      </c>
      <c r="H864" s="21">
        <v>969.73</v>
      </c>
    </row>
    <row r="865" spans="1:8">
      <c r="A865">
        <v>364</v>
      </c>
      <c r="B865" t="s">
        <v>6</v>
      </c>
      <c r="C865" s="123">
        <v>1904</v>
      </c>
      <c r="D865" s="2">
        <v>144</v>
      </c>
      <c r="E865" t="s">
        <v>47</v>
      </c>
      <c r="F865">
        <v>2021</v>
      </c>
      <c r="G865" t="s">
        <v>19</v>
      </c>
      <c r="H865" s="21">
        <v>16.68</v>
      </c>
    </row>
    <row r="866" spans="1:8">
      <c r="A866">
        <v>375</v>
      </c>
      <c r="B866" t="s">
        <v>6</v>
      </c>
      <c r="C866" s="123">
        <v>1904</v>
      </c>
      <c r="D866" s="2">
        <v>144</v>
      </c>
      <c r="E866" t="s">
        <v>47</v>
      </c>
      <c r="F866">
        <v>2021</v>
      </c>
      <c r="G866" t="s">
        <v>19</v>
      </c>
      <c r="H866" s="21">
        <v>1128.23</v>
      </c>
    </row>
    <row r="867" spans="1:8">
      <c r="A867">
        <v>380</v>
      </c>
      <c r="B867" t="s">
        <v>6</v>
      </c>
      <c r="C867" s="123">
        <v>1904</v>
      </c>
      <c r="D867" s="2">
        <v>144</v>
      </c>
      <c r="E867" t="s">
        <v>47</v>
      </c>
      <c r="F867">
        <v>2021</v>
      </c>
      <c r="G867" t="s">
        <v>22</v>
      </c>
      <c r="H867" s="21">
        <v>262.02</v>
      </c>
    </row>
    <row r="868" spans="1:8">
      <c r="A868">
        <v>383</v>
      </c>
      <c r="B868" t="s">
        <v>6</v>
      </c>
      <c r="C868" s="123">
        <v>1904</v>
      </c>
      <c r="D868" s="2">
        <v>144</v>
      </c>
      <c r="E868" t="s">
        <v>47</v>
      </c>
      <c r="F868">
        <v>2021</v>
      </c>
      <c r="G868" t="s">
        <v>22</v>
      </c>
      <c r="H868" s="21">
        <v>67.44</v>
      </c>
    </row>
    <row r="869" spans="1:8">
      <c r="A869">
        <v>391</v>
      </c>
      <c r="B869" t="s">
        <v>6</v>
      </c>
      <c r="C869" s="123">
        <v>1904</v>
      </c>
      <c r="D869" s="2">
        <v>144</v>
      </c>
      <c r="E869" t="s">
        <v>47</v>
      </c>
      <c r="F869">
        <v>2021</v>
      </c>
      <c r="G869" t="s">
        <v>19</v>
      </c>
      <c r="H869" s="21">
        <v>13.34</v>
      </c>
    </row>
    <row r="870" spans="1:8">
      <c r="A870">
        <v>399</v>
      </c>
      <c r="B870" t="s">
        <v>6</v>
      </c>
      <c r="C870" s="123">
        <v>1904</v>
      </c>
      <c r="D870" s="2">
        <v>144</v>
      </c>
      <c r="E870" t="s">
        <v>47</v>
      </c>
      <c r="F870">
        <v>2021</v>
      </c>
      <c r="G870" t="s">
        <v>22</v>
      </c>
      <c r="H870" s="21">
        <v>15.22</v>
      </c>
    </row>
    <row r="871" spans="1:8">
      <c r="A871">
        <v>403</v>
      </c>
      <c r="B871" t="s">
        <v>6</v>
      </c>
      <c r="C871" s="123">
        <v>1904</v>
      </c>
      <c r="D871" s="2">
        <v>144</v>
      </c>
      <c r="E871" t="s">
        <v>47</v>
      </c>
      <c r="F871">
        <v>2021</v>
      </c>
      <c r="G871" t="s">
        <v>19</v>
      </c>
      <c r="H871" s="21">
        <v>10.87</v>
      </c>
    </row>
    <row r="872" spans="1:8">
      <c r="A872">
        <v>408</v>
      </c>
      <c r="B872" t="s">
        <v>6</v>
      </c>
      <c r="C872" s="123">
        <v>1904</v>
      </c>
      <c r="D872" s="2">
        <v>144</v>
      </c>
      <c r="E872" t="s">
        <v>47</v>
      </c>
      <c r="F872">
        <v>2021</v>
      </c>
      <c r="G872" t="s">
        <v>19</v>
      </c>
      <c r="H872" s="21">
        <v>11.09</v>
      </c>
    </row>
    <row r="873" spans="1:8">
      <c r="A873">
        <v>441</v>
      </c>
      <c r="B873" t="s">
        <v>6</v>
      </c>
      <c r="C873" s="123">
        <v>1904</v>
      </c>
      <c r="D873" s="2">
        <v>144</v>
      </c>
      <c r="E873" t="s">
        <v>47</v>
      </c>
      <c r="F873">
        <v>2021</v>
      </c>
      <c r="G873" t="s">
        <v>19</v>
      </c>
      <c r="H873" s="21">
        <v>923.45</v>
      </c>
    </row>
    <row r="874" spans="1:8">
      <c r="A874">
        <v>445</v>
      </c>
      <c r="B874" t="s">
        <v>6</v>
      </c>
      <c r="C874" s="123">
        <v>1904</v>
      </c>
      <c r="D874" s="2">
        <v>144</v>
      </c>
      <c r="E874" t="s">
        <v>47</v>
      </c>
      <c r="F874">
        <v>2021</v>
      </c>
      <c r="G874" t="s">
        <v>19</v>
      </c>
      <c r="H874" s="21">
        <v>714.63</v>
      </c>
    </row>
    <row r="875" spans="1:8">
      <c r="A875">
        <v>460</v>
      </c>
      <c r="B875" t="s">
        <v>6</v>
      </c>
      <c r="C875" s="123">
        <v>1904</v>
      </c>
      <c r="D875" s="2">
        <v>144</v>
      </c>
      <c r="E875" t="s">
        <v>47</v>
      </c>
      <c r="F875">
        <v>2021</v>
      </c>
      <c r="G875" t="s">
        <v>19</v>
      </c>
      <c r="H875" s="21">
        <v>11.43</v>
      </c>
    </row>
    <row r="876" spans="1:8">
      <c r="A876">
        <v>478</v>
      </c>
      <c r="B876" t="s">
        <v>6</v>
      </c>
      <c r="C876" s="123">
        <v>1904</v>
      </c>
      <c r="D876" s="2">
        <v>144</v>
      </c>
      <c r="E876" t="s">
        <v>47</v>
      </c>
      <c r="F876">
        <v>2021</v>
      </c>
      <c r="G876" t="s">
        <v>19</v>
      </c>
      <c r="H876" s="21">
        <v>16.7</v>
      </c>
    </row>
    <row r="877" spans="1:8">
      <c r="A877">
        <v>492</v>
      </c>
      <c r="B877" t="s">
        <v>6</v>
      </c>
      <c r="C877" s="123">
        <v>1904</v>
      </c>
      <c r="D877" s="2">
        <v>144</v>
      </c>
      <c r="E877" t="s">
        <v>47</v>
      </c>
      <c r="F877">
        <v>2021</v>
      </c>
      <c r="G877" t="s">
        <v>19</v>
      </c>
      <c r="H877" s="21">
        <v>11.09</v>
      </c>
    </row>
    <row r="878" spans="1:8">
      <c r="A878">
        <v>522</v>
      </c>
      <c r="B878" t="s">
        <v>6</v>
      </c>
      <c r="C878" s="123">
        <v>1904</v>
      </c>
      <c r="D878" s="2">
        <v>144</v>
      </c>
      <c r="E878" t="s">
        <v>47</v>
      </c>
      <c r="F878">
        <v>2021</v>
      </c>
      <c r="G878" t="s">
        <v>19</v>
      </c>
      <c r="H878" s="21">
        <v>66.58</v>
      </c>
    </row>
    <row r="879" spans="1:8">
      <c r="A879">
        <v>528</v>
      </c>
      <c r="B879" t="s">
        <v>6</v>
      </c>
      <c r="C879" s="123">
        <v>1904</v>
      </c>
      <c r="D879" s="2">
        <v>144</v>
      </c>
      <c r="E879" t="s">
        <v>47</v>
      </c>
      <c r="F879">
        <v>2021</v>
      </c>
      <c r="G879" t="s">
        <v>19</v>
      </c>
      <c r="H879" s="21">
        <v>11.09</v>
      </c>
    </row>
    <row r="880" spans="1:8">
      <c r="A880">
        <v>542</v>
      </c>
      <c r="B880" t="s">
        <v>6</v>
      </c>
      <c r="C880" s="123">
        <v>1904</v>
      </c>
      <c r="D880" s="2">
        <v>144</v>
      </c>
      <c r="E880" t="s">
        <v>47</v>
      </c>
      <c r="F880">
        <v>2021</v>
      </c>
      <c r="G880" t="s">
        <v>19</v>
      </c>
      <c r="H880" s="21">
        <v>1147.81</v>
      </c>
    </row>
    <row r="881" spans="1:8">
      <c r="A881">
        <v>561</v>
      </c>
      <c r="B881" t="s">
        <v>6</v>
      </c>
      <c r="C881" s="123">
        <v>1904</v>
      </c>
      <c r="D881" s="2">
        <v>144</v>
      </c>
      <c r="E881" t="s">
        <v>47</v>
      </c>
      <c r="F881">
        <v>2021</v>
      </c>
      <c r="G881" t="s">
        <v>19</v>
      </c>
      <c r="H881" s="21">
        <v>384.58</v>
      </c>
    </row>
    <row r="882" spans="1:8">
      <c r="A882">
        <v>571</v>
      </c>
      <c r="B882" t="s">
        <v>6</v>
      </c>
      <c r="C882" s="123">
        <v>1904</v>
      </c>
      <c r="D882" s="2">
        <v>144</v>
      </c>
      <c r="E882" t="s">
        <v>47</v>
      </c>
      <c r="F882">
        <v>2021</v>
      </c>
      <c r="G882" t="s">
        <v>19</v>
      </c>
      <c r="H882" s="21">
        <v>34.19</v>
      </c>
    </row>
    <row r="883" spans="1:8">
      <c r="A883">
        <v>586</v>
      </c>
      <c r="B883" t="s">
        <v>6</v>
      </c>
      <c r="C883" s="123">
        <v>1904</v>
      </c>
      <c r="D883" s="2">
        <v>144</v>
      </c>
      <c r="E883" t="s">
        <v>47</v>
      </c>
      <c r="F883">
        <v>2021</v>
      </c>
      <c r="G883" t="s">
        <v>22</v>
      </c>
      <c r="H883" s="21">
        <v>9.66</v>
      </c>
    </row>
    <row r="884" spans="1:8">
      <c r="A884">
        <v>588</v>
      </c>
      <c r="B884" t="s">
        <v>6</v>
      </c>
      <c r="C884" s="123">
        <v>1904</v>
      </c>
      <c r="D884" s="2">
        <v>144</v>
      </c>
      <c r="E884" t="s">
        <v>47</v>
      </c>
      <c r="F884">
        <v>2021</v>
      </c>
      <c r="G884" t="s">
        <v>19</v>
      </c>
      <c r="H884" s="21">
        <v>10.86</v>
      </c>
    </row>
    <row r="885" spans="1:8">
      <c r="A885">
        <v>602</v>
      </c>
      <c r="B885" t="s">
        <v>6</v>
      </c>
      <c r="C885" s="123">
        <v>1904</v>
      </c>
      <c r="D885" s="2">
        <v>144</v>
      </c>
      <c r="E885" t="s">
        <v>47</v>
      </c>
      <c r="F885">
        <v>2021</v>
      </c>
      <c r="G885" t="s">
        <v>19</v>
      </c>
      <c r="H885" s="21">
        <v>1461.09</v>
      </c>
    </row>
    <row r="886" spans="1:8">
      <c r="A886">
        <v>606</v>
      </c>
      <c r="B886" t="s">
        <v>6</v>
      </c>
      <c r="C886" s="123">
        <v>1904</v>
      </c>
      <c r="D886" s="2">
        <v>144</v>
      </c>
      <c r="E886" t="s">
        <v>47</v>
      </c>
      <c r="F886">
        <v>2021</v>
      </c>
      <c r="G886" t="s">
        <v>19</v>
      </c>
      <c r="H886" s="21">
        <v>16.68</v>
      </c>
    </row>
    <row r="887" spans="1:8">
      <c r="A887">
        <v>624</v>
      </c>
      <c r="B887" t="s">
        <v>7</v>
      </c>
      <c r="C887" s="123">
        <v>1904</v>
      </c>
      <c r="D887" s="2">
        <v>133</v>
      </c>
      <c r="E887" t="s">
        <v>47</v>
      </c>
      <c r="F887">
        <v>2021</v>
      </c>
      <c r="G887" t="s">
        <v>19</v>
      </c>
      <c r="H887" s="21">
        <v>623.22</v>
      </c>
    </row>
    <row r="888" spans="1:8">
      <c r="A888">
        <v>627</v>
      </c>
      <c r="B888" t="s">
        <v>7</v>
      </c>
      <c r="C888" s="123">
        <v>1904</v>
      </c>
      <c r="D888" s="2">
        <v>133</v>
      </c>
      <c r="E888" t="s">
        <v>47</v>
      </c>
      <c r="F888">
        <v>2021</v>
      </c>
      <c r="G888" t="s">
        <v>19</v>
      </c>
      <c r="H888" s="21">
        <v>616.24</v>
      </c>
    </row>
    <row r="889" spans="1:8">
      <c r="A889">
        <v>632</v>
      </c>
      <c r="B889" t="s">
        <v>7</v>
      </c>
      <c r="C889" s="123">
        <v>1904</v>
      </c>
      <c r="D889" s="2">
        <v>133</v>
      </c>
      <c r="E889" t="s">
        <v>47</v>
      </c>
      <c r="F889">
        <v>2021</v>
      </c>
      <c r="G889" t="s">
        <v>19</v>
      </c>
      <c r="H889" s="21">
        <v>594.01</v>
      </c>
    </row>
    <row r="890" spans="1:8">
      <c r="A890">
        <v>633</v>
      </c>
      <c r="B890" t="s">
        <v>7</v>
      </c>
      <c r="C890" s="123">
        <v>1904</v>
      </c>
      <c r="D890" s="2">
        <v>133</v>
      </c>
      <c r="E890" t="s">
        <v>47</v>
      </c>
      <c r="F890">
        <v>2021</v>
      </c>
      <c r="G890" t="s">
        <v>19</v>
      </c>
      <c r="H890" s="21">
        <v>144.69999999999999</v>
      </c>
    </row>
    <row r="891" spans="1:8">
      <c r="A891">
        <v>639</v>
      </c>
      <c r="B891" t="s">
        <v>7</v>
      </c>
      <c r="C891" s="123">
        <v>1904</v>
      </c>
      <c r="D891" s="2">
        <v>133</v>
      </c>
      <c r="E891" t="s">
        <v>47</v>
      </c>
      <c r="F891">
        <v>2021</v>
      </c>
      <c r="G891" t="s">
        <v>19</v>
      </c>
      <c r="H891" s="21">
        <v>145.72999999999999</v>
      </c>
    </row>
    <row r="892" spans="1:8">
      <c r="A892">
        <v>662</v>
      </c>
      <c r="B892" t="s">
        <v>7</v>
      </c>
      <c r="C892" s="123">
        <v>1904</v>
      </c>
      <c r="D892" s="2">
        <v>133</v>
      </c>
      <c r="E892" t="s">
        <v>47</v>
      </c>
      <c r="F892">
        <v>2021</v>
      </c>
      <c r="G892" t="s">
        <v>22</v>
      </c>
      <c r="H892" s="21">
        <v>7.61</v>
      </c>
    </row>
    <row r="893" spans="1:8">
      <c r="A893">
        <v>673</v>
      </c>
      <c r="B893" t="s">
        <v>7</v>
      </c>
      <c r="C893" s="123">
        <v>1904</v>
      </c>
      <c r="D893" s="2">
        <v>133</v>
      </c>
      <c r="E893" t="s">
        <v>47</v>
      </c>
      <c r="F893">
        <v>2021</v>
      </c>
      <c r="G893" t="s">
        <v>22</v>
      </c>
      <c r="H893" s="21">
        <v>73.13</v>
      </c>
    </row>
    <row r="894" spans="1:8">
      <c r="A894">
        <v>675</v>
      </c>
      <c r="B894" t="s">
        <v>7</v>
      </c>
      <c r="C894" s="123">
        <v>1904</v>
      </c>
      <c r="D894" s="2">
        <v>133</v>
      </c>
      <c r="E894" t="s">
        <v>47</v>
      </c>
      <c r="F894">
        <v>2021</v>
      </c>
      <c r="G894" t="s">
        <v>22</v>
      </c>
      <c r="H894" s="21">
        <v>9.09</v>
      </c>
    </row>
    <row r="895" spans="1:8">
      <c r="A895">
        <v>679</v>
      </c>
      <c r="B895" t="s">
        <v>7</v>
      </c>
      <c r="C895" s="123">
        <v>1904</v>
      </c>
      <c r="D895" s="2">
        <v>133</v>
      </c>
      <c r="E895" t="s">
        <v>47</v>
      </c>
      <c r="F895">
        <v>2021</v>
      </c>
      <c r="G895" t="s">
        <v>19</v>
      </c>
      <c r="H895" s="21">
        <v>82.52</v>
      </c>
    </row>
    <row r="896" spans="1:8">
      <c r="A896">
        <v>683</v>
      </c>
      <c r="B896" t="s">
        <v>7</v>
      </c>
      <c r="C896" s="123">
        <v>1904</v>
      </c>
      <c r="D896" s="2">
        <v>133</v>
      </c>
      <c r="E896" t="s">
        <v>47</v>
      </c>
      <c r="F896">
        <v>2021</v>
      </c>
      <c r="G896" t="s">
        <v>19</v>
      </c>
      <c r="H896" s="21">
        <v>658.11</v>
      </c>
    </row>
    <row r="897" spans="1:8">
      <c r="A897">
        <v>713</v>
      </c>
      <c r="B897" t="s">
        <v>7</v>
      </c>
      <c r="C897" s="123">
        <v>1904</v>
      </c>
      <c r="D897" s="2">
        <v>133</v>
      </c>
      <c r="E897" t="s">
        <v>47</v>
      </c>
      <c r="F897">
        <v>2021</v>
      </c>
      <c r="G897" t="s">
        <v>22</v>
      </c>
      <c r="H897" s="21">
        <v>17.399999999999999</v>
      </c>
    </row>
    <row r="898" spans="1:8">
      <c r="A898">
        <v>716</v>
      </c>
      <c r="B898" t="s">
        <v>7</v>
      </c>
      <c r="C898" s="123">
        <v>1904</v>
      </c>
      <c r="D898" s="2">
        <v>133</v>
      </c>
      <c r="E898" t="s">
        <v>47</v>
      </c>
      <c r="F898">
        <v>2021</v>
      </c>
      <c r="G898" t="s">
        <v>19</v>
      </c>
      <c r="H898" s="21">
        <v>84.66</v>
      </c>
    </row>
    <row r="899" spans="1:8">
      <c r="A899">
        <v>720</v>
      </c>
      <c r="B899" t="s">
        <v>7</v>
      </c>
      <c r="C899" s="123">
        <v>1904</v>
      </c>
      <c r="D899" s="2">
        <v>133</v>
      </c>
      <c r="E899" t="s">
        <v>47</v>
      </c>
      <c r="F899">
        <v>2021</v>
      </c>
      <c r="G899" t="s">
        <v>19</v>
      </c>
      <c r="H899" s="21">
        <v>223.34</v>
      </c>
    </row>
    <row r="900" spans="1:8">
      <c r="A900">
        <v>730</v>
      </c>
      <c r="B900" t="s">
        <v>7</v>
      </c>
      <c r="C900" s="123">
        <v>1904</v>
      </c>
      <c r="D900" s="2">
        <v>133</v>
      </c>
      <c r="E900" t="s">
        <v>47</v>
      </c>
      <c r="F900">
        <v>2021</v>
      </c>
      <c r="G900" t="s">
        <v>19</v>
      </c>
      <c r="H900" s="21">
        <v>79.930000000000007</v>
      </c>
    </row>
    <row r="901" spans="1:8">
      <c r="A901">
        <v>738</v>
      </c>
      <c r="B901" t="s">
        <v>7</v>
      </c>
      <c r="C901" s="123">
        <v>1904</v>
      </c>
      <c r="D901" s="2">
        <v>133</v>
      </c>
      <c r="E901" t="s">
        <v>47</v>
      </c>
      <c r="F901">
        <v>2021</v>
      </c>
      <c r="G901" t="s">
        <v>19</v>
      </c>
      <c r="H901" s="21">
        <v>-120.01</v>
      </c>
    </row>
    <row r="902" spans="1:8">
      <c r="A902">
        <v>748</v>
      </c>
      <c r="B902" t="s">
        <v>7</v>
      </c>
      <c r="C902" s="123">
        <v>1904</v>
      </c>
      <c r="D902" s="2">
        <v>133</v>
      </c>
      <c r="E902" t="s">
        <v>47</v>
      </c>
      <c r="F902">
        <v>2021</v>
      </c>
      <c r="G902" t="s">
        <v>22</v>
      </c>
      <c r="H902" s="21">
        <v>38.06</v>
      </c>
    </row>
    <row r="903" spans="1:8">
      <c r="A903">
        <v>750</v>
      </c>
      <c r="B903" t="s">
        <v>7</v>
      </c>
      <c r="C903" s="123">
        <v>1904</v>
      </c>
      <c r="D903" s="2">
        <v>133</v>
      </c>
      <c r="E903" t="s">
        <v>47</v>
      </c>
      <c r="F903">
        <v>2021</v>
      </c>
      <c r="G903" t="s">
        <v>19</v>
      </c>
      <c r="H903" s="21">
        <v>74.31</v>
      </c>
    </row>
    <row r="904" spans="1:8">
      <c r="A904">
        <v>794</v>
      </c>
      <c r="B904" t="s">
        <v>7</v>
      </c>
      <c r="C904" s="123">
        <v>1904</v>
      </c>
      <c r="D904" s="2">
        <v>133</v>
      </c>
      <c r="E904" t="s">
        <v>47</v>
      </c>
      <c r="F904">
        <v>2021</v>
      </c>
      <c r="G904" t="s">
        <v>19</v>
      </c>
      <c r="H904" s="21">
        <v>114.66</v>
      </c>
    </row>
    <row r="905" spans="1:8">
      <c r="A905">
        <v>807</v>
      </c>
      <c r="B905" t="s">
        <v>7</v>
      </c>
      <c r="C905" s="123">
        <v>1904</v>
      </c>
      <c r="D905" s="2">
        <v>133</v>
      </c>
      <c r="E905" t="s">
        <v>47</v>
      </c>
      <c r="F905">
        <v>2021</v>
      </c>
      <c r="G905" t="s">
        <v>19</v>
      </c>
      <c r="H905" s="21">
        <v>620.66</v>
      </c>
    </row>
    <row r="906" spans="1:8">
      <c r="A906">
        <v>809</v>
      </c>
      <c r="B906" t="s">
        <v>7</v>
      </c>
      <c r="C906" s="123">
        <v>1904</v>
      </c>
      <c r="D906" s="2">
        <v>133</v>
      </c>
      <c r="E906" t="s">
        <v>47</v>
      </c>
      <c r="F906">
        <v>2021</v>
      </c>
      <c r="G906" t="s">
        <v>19</v>
      </c>
      <c r="H906" s="21">
        <v>186.06</v>
      </c>
    </row>
    <row r="907" spans="1:8">
      <c r="A907">
        <v>823</v>
      </c>
      <c r="B907" t="s">
        <v>7</v>
      </c>
      <c r="C907" s="123">
        <v>1904</v>
      </c>
      <c r="D907" s="2">
        <v>133</v>
      </c>
      <c r="E907" t="s">
        <v>47</v>
      </c>
      <c r="F907">
        <v>2021</v>
      </c>
      <c r="G907" t="s">
        <v>19</v>
      </c>
      <c r="H907" s="21">
        <v>427.55</v>
      </c>
    </row>
    <row r="908" spans="1:8">
      <c r="A908">
        <v>832</v>
      </c>
      <c r="B908" t="s">
        <v>7</v>
      </c>
      <c r="C908" s="123">
        <v>1904</v>
      </c>
      <c r="D908" s="2">
        <v>133</v>
      </c>
      <c r="E908" t="s">
        <v>47</v>
      </c>
      <c r="F908">
        <v>2021</v>
      </c>
      <c r="G908" t="s">
        <v>19</v>
      </c>
      <c r="H908" s="21">
        <v>629.53</v>
      </c>
    </row>
    <row r="909" spans="1:8">
      <c r="A909">
        <v>873</v>
      </c>
      <c r="B909" t="s">
        <v>7</v>
      </c>
      <c r="C909" s="123">
        <v>1904</v>
      </c>
      <c r="D909" s="2">
        <v>133</v>
      </c>
      <c r="E909" t="s">
        <v>47</v>
      </c>
      <c r="F909">
        <v>2021</v>
      </c>
      <c r="G909" t="s">
        <v>19</v>
      </c>
      <c r="H909" s="21">
        <v>141.59</v>
      </c>
    </row>
    <row r="910" spans="1:8">
      <c r="A910">
        <v>876</v>
      </c>
      <c r="B910" t="s">
        <v>7</v>
      </c>
      <c r="C910" s="123">
        <v>1904</v>
      </c>
      <c r="D910" s="2">
        <v>133</v>
      </c>
      <c r="E910" t="s">
        <v>47</v>
      </c>
      <c r="F910">
        <v>2021</v>
      </c>
      <c r="G910" t="s">
        <v>22</v>
      </c>
      <c r="H910" s="21">
        <v>14.14</v>
      </c>
    </row>
    <row r="911" spans="1:8">
      <c r="A911">
        <v>890</v>
      </c>
      <c r="B911" t="s">
        <v>7</v>
      </c>
      <c r="C911" s="123">
        <v>1904</v>
      </c>
      <c r="D911" s="2">
        <v>133</v>
      </c>
      <c r="E911" t="s">
        <v>47</v>
      </c>
      <c r="F911">
        <v>2021</v>
      </c>
      <c r="G911" t="s">
        <v>19</v>
      </c>
      <c r="H911" s="21">
        <v>648.41</v>
      </c>
    </row>
    <row r="912" spans="1:8">
      <c r="A912">
        <v>892</v>
      </c>
      <c r="B912" t="s">
        <v>7</v>
      </c>
      <c r="C912" s="123">
        <v>1904</v>
      </c>
      <c r="D912" s="2">
        <v>133</v>
      </c>
      <c r="E912" t="s">
        <v>47</v>
      </c>
      <c r="F912">
        <v>2021</v>
      </c>
      <c r="G912" t="s">
        <v>19</v>
      </c>
      <c r="H912" s="21">
        <v>82.64</v>
      </c>
    </row>
    <row r="913" spans="1:8">
      <c r="A913">
        <v>899</v>
      </c>
      <c r="B913" t="s">
        <v>7</v>
      </c>
      <c r="C913" s="123">
        <v>1904</v>
      </c>
      <c r="D913" s="2">
        <v>133</v>
      </c>
      <c r="E913" t="s">
        <v>47</v>
      </c>
      <c r="F913">
        <v>2021</v>
      </c>
      <c r="G913" t="s">
        <v>19</v>
      </c>
      <c r="H913" s="21">
        <v>700.48</v>
      </c>
    </row>
    <row r="914" spans="1:8">
      <c r="A914">
        <v>913</v>
      </c>
      <c r="B914" t="s">
        <v>7</v>
      </c>
      <c r="C914" s="123">
        <v>1904</v>
      </c>
      <c r="D914" s="2">
        <v>133</v>
      </c>
      <c r="E914" t="s">
        <v>47</v>
      </c>
      <c r="F914">
        <v>2021</v>
      </c>
      <c r="G914" t="s">
        <v>22</v>
      </c>
      <c r="H914" s="21">
        <v>63.77</v>
      </c>
    </row>
    <row r="915" spans="1:8">
      <c r="A915">
        <v>919</v>
      </c>
      <c r="B915" t="s">
        <v>7</v>
      </c>
      <c r="C915" s="123">
        <v>1904</v>
      </c>
      <c r="D915" s="2">
        <v>133</v>
      </c>
      <c r="E915" t="s">
        <v>47</v>
      </c>
      <c r="F915">
        <v>2021</v>
      </c>
      <c r="G915" t="s">
        <v>19</v>
      </c>
      <c r="H915" s="21">
        <v>113.52</v>
      </c>
    </row>
    <row r="916" spans="1:8">
      <c r="A916">
        <v>931</v>
      </c>
      <c r="B916" t="s">
        <v>7</v>
      </c>
      <c r="C916" s="123">
        <v>1904</v>
      </c>
      <c r="D916" s="2">
        <v>133</v>
      </c>
      <c r="E916" t="s">
        <v>47</v>
      </c>
      <c r="F916">
        <v>2021</v>
      </c>
      <c r="G916" t="s">
        <v>19</v>
      </c>
      <c r="H916" s="21">
        <v>778.61</v>
      </c>
    </row>
    <row r="917" spans="1:8">
      <c r="A917">
        <v>938</v>
      </c>
      <c r="B917" t="s">
        <v>7</v>
      </c>
      <c r="C917" s="123">
        <v>1904</v>
      </c>
      <c r="D917" s="2">
        <v>133</v>
      </c>
      <c r="E917" t="s">
        <v>47</v>
      </c>
      <c r="F917">
        <v>2021</v>
      </c>
      <c r="G917" t="s">
        <v>22</v>
      </c>
      <c r="H917" s="21">
        <v>9.64</v>
      </c>
    </row>
    <row r="918" spans="1:8">
      <c r="A918">
        <v>947</v>
      </c>
      <c r="B918" t="s">
        <v>7</v>
      </c>
      <c r="C918" s="123">
        <v>1904</v>
      </c>
      <c r="D918" s="2">
        <v>133</v>
      </c>
      <c r="E918" t="s">
        <v>47</v>
      </c>
      <c r="F918">
        <v>2021</v>
      </c>
      <c r="G918" t="s">
        <v>19</v>
      </c>
      <c r="H918" s="21">
        <v>132.54</v>
      </c>
    </row>
    <row r="919" spans="1:8">
      <c r="A919">
        <v>954</v>
      </c>
      <c r="B919" t="s">
        <v>7</v>
      </c>
      <c r="C919" s="123">
        <v>1904</v>
      </c>
      <c r="D919" s="2">
        <v>133</v>
      </c>
      <c r="E919" t="s">
        <v>47</v>
      </c>
      <c r="F919">
        <v>2021</v>
      </c>
      <c r="G919" t="s">
        <v>19</v>
      </c>
      <c r="H919" s="21">
        <v>621.35</v>
      </c>
    </row>
    <row r="920" spans="1:8">
      <c r="A920">
        <v>957</v>
      </c>
      <c r="B920" t="s">
        <v>7</v>
      </c>
      <c r="C920" s="123">
        <v>1904</v>
      </c>
      <c r="D920" s="2">
        <v>133</v>
      </c>
      <c r="E920" t="s">
        <v>47</v>
      </c>
      <c r="F920">
        <v>2021</v>
      </c>
      <c r="G920" t="s">
        <v>19</v>
      </c>
      <c r="H920" s="21">
        <v>668.08</v>
      </c>
    </row>
    <row r="921" spans="1:8">
      <c r="A921">
        <v>971</v>
      </c>
      <c r="B921" t="s">
        <v>7</v>
      </c>
      <c r="C921" s="123">
        <v>1904</v>
      </c>
      <c r="D921" s="2">
        <v>144</v>
      </c>
      <c r="E921" t="s">
        <v>47</v>
      </c>
      <c r="F921">
        <v>2021</v>
      </c>
      <c r="G921" t="s">
        <v>19</v>
      </c>
      <c r="H921" s="21">
        <v>661.28</v>
      </c>
    </row>
    <row r="922" spans="1:8">
      <c r="A922">
        <v>977</v>
      </c>
      <c r="B922" t="s">
        <v>7</v>
      </c>
      <c r="C922" s="123">
        <v>1904</v>
      </c>
      <c r="D922" s="2">
        <v>144</v>
      </c>
      <c r="E922" t="s">
        <v>47</v>
      </c>
      <c r="F922">
        <v>2021</v>
      </c>
      <c r="G922" t="s">
        <v>19</v>
      </c>
      <c r="H922" s="21">
        <v>25.16</v>
      </c>
    </row>
    <row r="923" spans="1:8">
      <c r="A923">
        <v>985</v>
      </c>
      <c r="B923" t="s">
        <v>7</v>
      </c>
      <c r="C923" s="123">
        <v>1904</v>
      </c>
      <c r="D923" s="2">
        <v>144</v>
      </c>
      <c r="E923" t="s">
        <v>47</v>
      </c>
      <c r="F923">
        <v>2021</v>
      </c>
      <c r="G923" t="s">
        <v>19</v>
      </c>
      <c r="H923" s="21">
        <v>-2.2999999999999998</v>
      </c>
    </row>
    <row r="924" spans="1:8">
      <c r="A924">
        <v>989</v>
      </c>
      <c r="B924" t="s">
        <v>7</v>
      </c>
      <c r="C924" s="123">
        <v>1904</v>
      </c>
      <c r="D924" s="2">
        <v>144</v>
      </c>
      <c r="E924" t="s">
        <v>47</v>
      </c>
      <c r="F924">
        <v>2021</v>
      </c>
      <c r="G924" t="s">
        <v>19</v>
      </c>
      <c r="H924" s="21">
        <v>723.49</v>
      </c>
    </row>
    <row r="925" spans="1:8">
      <c r="A925">
        <v>991</v>
      </c>
      <c r="B925" t="s">
        <v>7</v>
      </c>
      <c r="C925" s="123">
        <v>1904</v>
      </c>
      <c r="D925" s="2">
        <v>144</v>
      </c>
      <c r="E925" t="s">
        <v>47</v>
      </c>
      <c r="F925">
        <v>2021</v>
      </c>
      <c r="G925" t="s">
        <v>19</v>
      </c>
      <c r="H925" s="21">
        <v>19.329999999999998</v>
      </c>
    </row>
    <row r="926" spans="1:8">
      <c r="A926">
        <v>1001</v>
      </c>
      <c r="B926" t="s">
        <v>7</v>
      </c>
      <c r="C926" s="123">
        <v>1904</v>
      </c>
      <c r="D926" s="2">
        <v>144</v>
      </c>
      <c r="E926" t="s">
        <v>47</v>
      </c>
      <c r="F926">
        <v>2021</v>
      </c>
      <c r="G926" t="s">
        <v>19</v>
      </c>
      <c r="H926" s="21">
        <v>10.8</v>
      </c>
    </row>
    <row r="927" spans="1:8">
      <c r="A927">
        <v>1023</v>
      </c>
      <c r="B927" t="s">
        <v>7</v>
      </c>
      <c r="C927" s="123">
        <v>1904</v>
      </c>
      <c r="D927" s="2">
        <v>144</v>
      </c>
      <c r="E927" t="s">
        <v>47</v>
      </c>
      <c r="F927">
        <v>2021</v>
      </c>
      <c r="G927" t="s">
        <v>19</v>
      </c>
      <c r="H927" s="21">
        <v>786.52</v>
      </c>
    </row>
    <row r="928" spans="1:8">
      <c r="A928">
        <v>1026</v>
      </c>
      <c r="B928" t="s">
        <v>7</v>
      </c>
      <c r="C928" s="123">
        <v>1904</v>
      </c>
      <c r="D928" s="2">
        <v>144</v>
      </c>
      <c r="E928" t="s">
        <v>47</v>
      </c>
      <c r="F928">
        <v>2021</v>
      </c>
      <c r="G928" t="s">
        <v>22</v>
      </c>
      <c r="H928" s="21">
        <v>7.62</v>
      </c>
    </row>
    <row r="929" spans="1:8">
      <c r="A929">
        <v>1052</v>
      </c>
      <c r="B929" t="s">
        <v>7</v>
      </c>
      <c r="C929" s="123">
        <v>1904</v>
      </c>
      <c r="D929" s="2">
        <v>144</v>
      </c>
      <c r="E929" t="s">
        <v>47</v>
      </c>
      <c r="F929">
        <v>2021</v>
      </c>
      <c r="G929" t="s">
        <v>19</v>
      </c>
      <c r="H929" s="21">
        <v>186.26</v>
      </c>
    </row>
    <row r="930" spans="1:8">
      <c r="A930">
        <v>1063</v>
      </c>
      <c r="B930" t="s">
        <v>7</v>
      </c>
      <c r="C930" s="123">
        <v>1904</v>
      </c>
      <c r="D930" s="2">
        <v>144</v>
      </c>
      <c r="E930" t="s">
        <v>47</v>
      </c>
      <c r="F930">
        <v>2021</v>
      </c>
      <c r="G930" t="s">
        <v>22</v>
      </c>
      <c r="H930" s="21">
        <v>515.20000000000005</v>
      </c>
    </row>
    <row r="931" spans="1:8">
      <c r="A931">
        <v>1067</v>
      </c>
      <c r="B931" t="s">
        <v>7</v>
      </c>
      <c r="C931" s="123">
        <v>1904</v>
      </c>
      <c r="D931" s="2">
        <v>144</v>
      </c>
      <c r="E931" t="s">
        <v>47</v>
      </c>
      <c r="F931">
        <v>2021</v>
      </c>
      <c r="G931" t="s">
        <v>19</v>
      </c>
      <c r="H931" s="21">
        <v>94.25</v>
      </c>
    </row>
    <row r="932" spans="1:8">
      <c r="A932">
        <v>1069</v>
      </c>
      <c r="B932" t="s">
        <v>7</v>
      </c>
      <c r="C932" s="123">
        <v>1904</v>
      </c>
      <c r="D932" s="2">
        <v>144</v>
      </c>
      <c r="E932" t="s">
        <v>47</v>
      </c>
      <c r="F932">
        <v>2021</v>
      </c>
      <c r="G932" t="s">
        <v>19</v>
      </c>
      <c r="H932" s="21">
        <v>758.79</v>
      </c>
    </row>
    <row r="933" spans="1:8">
      <c r="A933">
        <v>1082</v>
      </c>
      <c r="B933" t="s">
        <v>7</v>
      </c>
      <c r="C933" s="123">
        <v>1904</v>
      </c>
      <c r="D933" s="2">
        <v>144</v>
      </c>
      <c r="E933" t="s">
        <v>47</v>
      </c>
      <c r="F933">
        <v>2021</v>
      </c>
      <c r="G933" t="s">
        <v>19</v>
      </c>
      <c r="H933" s="21">
        <v>23.89</v>
      </c>
    </row>
    <row r="934" spans="1:8">
      <c r="A934">
        <v>1085</v>
      </c>
      <c r="B934" t="s">
        <v>7</v>
      </c>
      <c r="C934" s="123">
        <v>1904</v>
      </c>
      <c r="D934" s="2">
        <v>144</v>
      </c>
      <c r="E934" t="s">
        <v>47</v>
      </c>
      <c r="F934">
        <v>2021</v>
      </c>
      <c r="G934" t="s">
        <v>19</v>
      </c>
      <c r="H934" s="21">
        <v>14.53</v>
      </c>
    </row>
    <row r="935" spans="1:8">
      <c r="A935">
        <v>1091</v>
      </c>
      <c r="B935" t="s">
        <v>7</v>
      </c>
      <c r="C935" s="123">
        <v>1904</v>
      </c>
      <c r="D935" s="2">
        <v>144</v>
      </c>
      <c r="E935" t="s">
        <v>47</v>
      </c>
      <c r="F935">
        <v>2021</v>
      </c>
      <c r="G935" t="s">
        <v>19</v>
      </c>
      <c r="H935" s="21">
        <v>836.3</v>
      </c>
    </row>
    <row r="936" spans="1:8">
      <c r="A936">
        <v>1096</v>
      </c>
      <c r="B936" t="s">
        <v>7</v>
      </c>
      <c r="C936" s="123">
        <v>1904</v>
      </c>
      <c r="D936" s="2">
        <v>144</v>
      </c>
      <c r="E936" t="s">
        <v>47</v>
      </c>
      <c r="F936">
        <v>2021</v>
      </c>
      <c r="G936" t="s">
        <v>19</v>
      </c>
      <c r="H936" s="21">
        <v>21.42</v>
      </c>
    </row>
    <row r="937" spans="1:8">
      <c r="A937">
        <v>1100</v>
      </c>
      <c r="B937" t="s">
        <v>7</v>
      </c>
      <c r="C937" s="123">
        <v>1904</v>
      </c>
      <c r="D937" s="2">
        <v>144</v>
      </c>
      <c r="E937" t="s">
        <v>47</v>
      </c>
      <c r="F937">
        <v>2021</v>
      </c>
      <c r="G937" t="s">
        <v>19</v>
      </c>
      <c r="H937" s="21">
        <v>212.19</v>
      </c>
    </row>
    <row r="938" spans="1:8">
      <c r="A938">
        <v>1119</v>
      </c>
      <c r="B938" t="s">
        <v>7</v>
      </c>
      <c r="C938" s="123">
        <v>1904</v>
      </c>
      <c r="D938" s="2">
        <v>144</v>
      </c>
      <c r="E938" t="s">
        <v>47</v>
      </c>
      <c r="F938">
        <v>2021</v>
      </c>
      <c r="G938" t="s">
        <v>19</v>
      </c>
      <c r="H938" s="21">
        <v>37.869999999999997</v>
      </c>
    </row>
    <row r="939" spans="1:8">
      <c r="A939">
        <v>1136</v>
      </c>
      <c r="B939" t="s">
        <v>7</v>
      </c>
      <c r="C939" s="123">
        <v>1904</v>
      </c>
      <c r="D939" s="2">
        <v>144</v>
      </c>
      <c r="E939" t="s">
        <v>47</v>
      </c>
      <c r="F939">
        <v>2021</v>
      </c>
      <c r="G939" t="s">
        <v>19</v>
      </c>
      <c r="H939" s="21">
        <v>801.5</v>
      </c>
    </row>
    <row r="940" spans="1:8">
      <c r="A940">
        <v>1160</v>
      </c>
      <c r="B940" t="s">
        <v>7</v>
      </c>
      <c r="C940" s="123">
        <v>1904</v>
      </c>
      <c r="D940" s="2">
        <v>144</v>
      </c>
      <c r="E940" t="s">
        <v>47</v>
      </c>
      <c r="F940">
        <v>2021</v>
      </c>
      <c r="G940" t="s">
        <v>19</v>
      </c>
      <c r="H940" s="21">
        <v>61.15</v>
      </c>
    </row>
    <row r="941" spans="1:8">
      <c r="A941">
        <v>1163</v>
      </c>
      <c r="B941" t="s">
        <v>7</v>
      </c>
      <c r="C941" s="123">
        <v>1904</v>
      </c>
      <c r="D941" s="2">
        <v>144</v>
      </c>
      <c r="E941" t="s">
        <v>47</v>
      </c>
      <c r="F941">
        <v>2021</v>
      </c>
      <c r="G941" t="s">
        <v>19</v>
      </c>
      <c r="H941" s="21">
        <v>244.28</v>
      </c>
    </row>
    <row r="942" spans="1:8">
      <c r="A942">
        <v>1164</v>
      </c>
      <c r="B942" t="s">
        <v>7</v>
      </c>
      <c r="C942" s="123">
        <v>1904</v>
      </c>
      <c r="D942" s="2">
        <v>144</v>
      </c>
      <c r="E942" t="s">
        <v>47</v>
      </c>
      <c r="F942">
        <v>2021</v>
      </c>
      <c r="G942" t="s">
        <v>22</v>
      </c>
      <c r="H942" s="21">
        <v>17.399999999999999</v>
      </c>
    </row>
    <row r="943" spans="1:8">
      <c r="A943">
        <v>1204</v>
      </c>
      <c r="B943" t="s">
        <v>7</v>
      </c>
      <c r="C943" s="123">
        <v>1904</v>
      </c>
      <c r="D943" s="2">
        <v>144</v>
      </c>
      <c r="E943" t="s">
        <v>47</v>
      </c>
      <c r="F943">
        <v>2021</v>
      </c>
      <c r="G943" t="s">
        <v>19</v>
      </c>
      <c r="H943" s="21">
        <v>-363.85</v>
      </c>
    </row>
    <row r="944" spans="1:8">
      <c r="A944">
        <v>1212</v>
      </c>
      <c r="B944" t="s">
        <v>7</v>
      </c>
      <c r="C944" s="123">
        <v>1904</v>
      </c>
      <c r="D944" s="2">
        <v>144</v>
      </c>
      <c r="E944" t="s">
        <v>47</v>
      </c>
      <c r="F944">
        <v>2021</v>
      </c>
      <c r="G944" t="s">
        <v>19</v>
      </c>
      <c r="H944" s="21">
        <v>352.34</v>
      </c>
    </row>
    <row r="945" spans="1:8">
      <c r="A945">
        <v>1214</v>
      </c>
      <c r="B945" t="s">
        <v>7</v>
      </c>
      <c r="C945" s="123">
        <v>1904</v>
      </c>
      <c r="D945" s="2">
        <v>144</v>
      </c>
      <c r="E945" t="s">
        <v>47</v>
      </c>
      <c r="F945">
        <v>2021</v>
      </c>
      <c r="G945" t="s">
        <v>19</v>
      </c>
      <c r="H945" s="21">
        <v>26.49</v>
      </c>
    </row>
    <row r="946" spans="1:8">
      <c r="A946">
        <v>1216</v>
      </c>
      <c r="B946" t="s">
        <v>7</v>
      </c>
      <c r="C946" s="123">
        <v>1904</v>
      </c>
      <c r="D946" s="2">
        <v>144</v>
      </c>
      <c r="E946" t="s">
        <v>47</v>
      </c>
      <c r="F946">
        <v>2021</v>
      </c>
      <c r="G946" t="s">
        <v>19</v>
      </c>
      <c r="H946" s="21">
        <v>5.43</v>
      </c>
    </row>
    <row r="947" spans="1:8">
      <c r="A947">
        <v>1253</v>
      </c>
      <c r="B947" t="s">
        <v>7</v>
      </c>
      <c r="C947" s="123">
        <v>1904</v>
      </c>
      <c r="D947" s="2">
        <v>144</v>
      </c>
      <c r="E947" t="s">
        <v>47</v>
      </c>
      <c r="F947">
        <v>2021</v>
      </c>
      <c r="G947" t="s">
        <v>19</v>
      </c>
      <c r="H947" s="21">
        <v>768.84</v>
      </c>
    </row>
    <row r="948" spans="1:8">
      <c r="A948">
        <v>1257</v>
      </c>
      <c r="B948" t="s">
        <v>7</v>
      </c>
      <c r="C948" s="123">
        <v>1904</v>
      </c>
      <c r="D948" s="2">
        <v>144</v>
      </c>
      <c r="E948" t="s">
        <v>47</v>
      </c>
      <c r="F948">
        <v>2021</v>
      </c>
      <c r="G948" t="s">
        <v>19</v>
      </c>
      <c r="H948" s="21">
        <v>635.01</v>
      </c>
    </row>
    <row r="949" spans="1:8">
      <c r="A949">
        <v>1276</v>
      </c>
      <c r="B949" t="s">
        <v>7</v>
      </c>
      <c r="C949" s="123">
        <v>1904</v>
      </c>
      <c r="D949" s="2">
        <v>144</v>
      </c>
      <c r="E949" t="s">
        <v>47</v>
      </c>
      <c r="F949">
        <v>2021</v>
      </c>
      <c r="G949" t="s">
        <v>19</v>
      </c>
      <c r="H949" s="21">
        <v>623.29999999999995</v>
      </c>
    </row>
    <row r="950" spans="1:8">
      <c r="A950">
        <v>1307</v>
      </c>
      <c r="B950" t="s">
        <v>7</v>
      </c>
      <c r="C950" s="123">
        <v>1904</v>
      </c>
      <c r="D950" s="2">
        <v>144</v>
      </c>
      <c r="E950" t="s">
        <v>47</v>
      </c>
      <c r="F950">
        <v>2021</v>
      </c>
      <c r="G950" t="s">
        <v>19</v>
      </c>
      <c r="H950" s="21">
        <v>114.62</v>
      </c>
    </row>
    <row r="951" spans="1:8">
      <c r="A951">
        <v>1322</v>
      </c>
      <c r="B951" t="s">
        <v>7</v>
      </c>
      <c r="C951" s="123">
        <v>1904</v>
      </c>
      <c r="D951" s="2">
        <v>144</v>
      </c>
      <c r="E951" t="s">
        <v>47</v>
      </c>
      <c r="F951">
        <v>2021</v>
      </c>
      <c r="G951" t="s">
        <v>22</v>
      </c>
      <c r="H951" s="21">
        <v>144.58000000000001</v>
      </c>
    </row>
    <row r="952" spans="1:8">
      <c r="A952">
        <v>1323</v>
      </c>
      <c r="B952" t="s">
        <v>7</v>
      </c>
      <c r="C952" s="123">
        <v>1904</v>
      </c>
      <c r="D952" s="2">
        <v>144</v>
      </c>
      <c r="E952" t="s">
        <v>47</v>
      </c>
      <c r="F952">
        <v>2021</v>
      </c>
      <c r="G952" t="s">
        <v>22</v>
      </c>
      <c r="H952" s="21">
        <v>8.7100000000000009</v>
      </c>
    </row>
    <row r="953" spans="1:8">
      <c r="A953">
        <v>1327</v>
      </c>
      <c r="B953" t="s">
        <v>7</v>
      </c>
      <c r="C953" s="123">
        <v>1904</v>
      </c>
      <c r="D953" s="2">
        <v>144</v>
      </c>
      <c r="E953" t="s">
        <v>47</v>
      </c>
      <c r="F953">
        <v>2021</v>
      </c>
      <c r="G953" t="s">
        <v>22</v>
      </c>
      <c r="H953" s="21">
        <v>17.399999999999999</v>
      </c>
    </row>
    <row r="954" spans="1:8">
      <c r="A954">
        <v>1331</v>
      </c>
      <c r="B954" t="s">
        <v>7</v>
      </c>
      <c r="C954" s="123">
        <v>1904</v>
      </c>
      <c r="D954" s="2">
        <v>144</v>
      </c>
      <c r="E954" t="s">
        <v>47</v>
      </c>
      <c r="F954">
        <v>2021</v>
      </c>
      <c r="G954" t="s">
        <v>22</v>
      </c>
      <c r="H954" s="21">
        <v>7.61</v>
      </c>
    </row>
    <row r="955" spans="1:8">
      <c r="A955">
        <v>1332</v>
      </c>
      <c r="B955" t="s">
        <v>7</v>
      </c>
      <c r="C955" s="123">
        <v>1904</v>
      </c>
      <c r="D955" s="2">
        <v>144</v>
      </c>
      <c r="E955" t="s">
        <v>47</v>
      </c>
      <c r="F955">
        <v>2021</v>
      </c>
      <c r="G955" t="s">
        <v>19</v>
      </c>
      <c r="H955" s="21">
        <v>-1148.06</v>
      </c>
    </row>
    <row r="956" spans="1:8">
      <c r="A956">
        <v>1337</v>
      </c>
      <c r="B956" t="s">
        <v>7</v>
      </c>
      <c r="C956" s="123">
        <v>1904</v>
      </c>
      <c r="D956" s="2">
        <v>144</v>
      </c>
      <c r="E956" t="s">
        <v>47</v>
      </c>
      <c r="F956">
        <v>2021</v>
      </c>
      <c r="G956" t="s">
        <v>19</v>
      </c>
      <c r="H956" s="21">
        <v>21.39</v>
      </c>
    </row>
    <row r="957" spans="1:8">
      <c r="A957">
        <v>1340</v>
      </c>
      <c r="B957" t="s">
        <v>7</v>
      </c>
      <c r="C957" s="123">
        <v>1904</v>
      </c>
      <c r="D957" s="2">
        <v>144</v>
      </c>
      <c r="E957" t="s">
        <v>47</v>
      </c>
      <c r="F957">
        <v>2021</v>
      </c>
      <c r="G957" t="s">
        <v>19</v>
      </c>
      <c r="H957" s="21">
        <v>21.42</v>
      </c>
    </row>
    <row r="958" spans="1:8">
      <c r="A958">
        <v>1344</v>
      </c>
      <c r="B958" t="s">
        <v>7</v>
      </c>
      <c r="C958" s="123">
        <v>1904</v>
      </c>
      <c r="D958" s="2">
        <v>144</v>
      </c>
      <c r="E958" t="s">
        <v>47</v>
      </c>
      <c r="F958">
        <v>2021</v>
      </c>
      <c r="G958" t="s">
        <v>22</v>
      </c>
      <c r="H958" s="21">
        <v>1.0900000000000001</v>
      </c>
    </row>
    <row r="959" spans="1:8">
      <c r="A959">
        <v>1349</v>
      </c>
      <c r="B959" t="s">
        <v>7</v>
      </c>
      <c r="C959" s="123">
        <v>1904</v>
      </c>
      <c r="D959" s="2">
        <v>144</v>
      </c>
      <c r="E959" t="s">
        <v>47</v>
      </c>
      <c r="F959">
        <v>2021</v>
      </c>
      <c r="G959" t="s">
        <v>19</v>
      </c>
      <c r="H959" s="21">
        <v>780.71</v>
      </c>
    </row>
    <row r="960" spans="1:8">
      <c r="A960">
        <v>1361</v>
      </c>
      <c r="B960" t="s">
        <v>7</v>
      </c>
      <c r="C960" s="123">
        <v>1904</v>
      </c>
      <c r="D960" s="2">
        <v>144</v>
      </c>
      <c r="E960" t="s">
        <v>47</v>
      </c>
      <c r="F960">
        <v>2021</v>
      </c>
      <c r="G960" t="s">
        <v>19</v>
      </c>
      <c r="H960" s="21">
        <v>36.42</v>
      </c>
    </row>
    <row r="961" spans="1:8">
      <c r="A961">
        <v>1366</v>
      </c>
      <c r="B961" t="s">
        <v>7</v>
      </c>
      <c r="C961" s="123">
        <v>1904</v>
      </c>
      <c r="D961" s="2">
        <v>144</v>
      </c>
      <c r="E961" t="s">
        <v>47</v>
      </c>
      <c r="F961">
        <v>2021</v>
      </c>
      <c r="G961" t="s">
        <v>19</v>
      </c>
      <c r="H961" s="21">
        <v>36.42</v>
      </c>
    </row>
    <row r="962" spans="1:8">
      <c r="A962">
        <v>1391</v>
      </c>
      <c r="B962" t="s">
        <v>7</v>
      </c>
      <c r="C962" s="123">
        <v>1904</v>
      </c>
      <c r="D962" s="2">
        <v>144</v>
      </c>
      <c r="E962" t="s">
        <v>47</v>
      </c>
      <c r="F962">
        <v>2021</v>
      </c>
      <c r="G962" t="s">
        <v>22</v>
      </c>
      <c r="H962" s="21">
        <v>11.84</v>
      </c>
    </row>
    <row r="963" spans="1:8">
      <c r="A963">
        <v>1395</v>
      </c>
      <c r="B963" t="s">
        <v>7</v>
      </c>
      <c r="C963" s="123">
        <v>1904</v>
      </c>
      <c r="D963" s="2">
        <v>144</v>
      </c>
      <c r="E963" t="s">
        <v>47</v>
      </c>
      <c r="F963">
        <v>2021</v>
      </c>
      <c r="G963" t="s">
        <v>19</v>
      </c>
      <c r="H963" s="21">
        <v>39.380000000000003</v>
      </c>
    </row>
    <row r="964" spans="1:8">
      <c r="A964">
        <v>1415</v>
      </c>
      <c r="B964" t="s">
        <v>7</v>
      </c>
      <c r="C964" s="123">
        <v>1904</v>
      </c>
      <c r="D964" s="2">
        <v>144</v>
      </c>
      <c r="E964" t="s">
        <v>47</v>
      </c>
      <c r="F964">
        <v>2021</v>
      </c>
      <c r="G964" t="s">
        <v>19</v>
      </c>
      <c r="H964" s="21">
        <v>36.42</v>
      </c>
    </row>
    <row r="965" spans="1:8">
      <c r="A965">
        <v>1417</v>
      </c>
      <c r="B965" t="s">
        <v>7</v>
      </c>
      <c r="C965" s="123">
        <v>1904</v>
      </c>
      <c r="D965" s="2">
        <v>144</v>
      </c>
      <c r="E965" t="s">
        <v>47</v>
      </c>
      <c r="F965">
        <v>2021</v>
      </c>
      <c r="G965" t="s">
        <v>19</v>
      </c>
      <c r="H965" s="21">
        <v>663.52</v>
      </c>
    </row>
    <row r="966" spans="1:8">
      <c r="A966">
        <v>1424</v>
      </c>
      <c r="B966" t="s">
        <v>7</v>
      </c>
      <c r="C966" s="123">
        <v>1904</v>
      </c>
      <c r="D966" s="2">
        <v>144</v>
      </c>
      <c r="E966" t="s">
        <v>47</v>
      </c>
      <c r="F966">
        <v>2021</v>
      </c>
      <c r="G966" t="s">
        <v>22</v>
      </c>
      <c r="H966" s="21">
        <v>23.2</v>
      </c>
    </row>
    <row r="967" spans="1:8">
      <c r="A967">
        <v>1425</v>
      </c>
      <c r="B967" t="s">
        <v>7</v>
      </c>
      <c r="C967" s="123">
        <v>1904</v>
      </c>
      <c r="D967" s="2">
        <v>144</v>
      </c>
      <c r="E967" t="s">
        <v>47</v>
      </c>
      <c r="F967">
        <v>2021</v>
      </c>
      <c r="G967" t="s">
        <v>19</v>
      </c>
      <c r="H967" s="21">
        <v>36.479999999999997</v>
      </c>
    </row>
    <row r="968" spans="1:8">
      <c r="A968">
        <v>1426</v>
      </c>
      <c r="B968" t="s">
        <v>7</v>
      </c>
      <c r="C968" s="123">
        <v>1904</v>
      </c>
      <c r="D968" s="2">
        <v>144</v>
      </c>
      <c r="E968" t="s">
        <v>47</v>
      </c>
      <c r="F968">
        <v>2021</v>
      </c>
      <c r="G968" t="s">
        <v>19</v>
      </c>
      <c r="H968" s="21">
        <v>937.21</v>
      </c>
    </row>
    <row r="969" spans="1:8">
      <c r="A969">
        <v>1457</v>
      </c>
      <c r="B969" t="s">
        <v>8</v>
      </c>
      <c r="C969" s="123">
        <v>1904</v>
      </c>
      <c r="D969" s="2">
        <v>133</v>
      </c>
      <c r="E969" t="s">
        <v>47</v>
      </c>
      <c r="F969">
        <v>2021</v>
      </c>
      <c r="G969" t="s">
        <v>19</v>
      </c>
      <c r="H969" s="21">
        <v>-44.79</v>
      </c>
    </row>
    <row r="970" spans="1:8">
      <c r="A970">
        <v>1469</v>
      </c>
      <c r="B970" t="s">
        <v>8</v>
      </c>
      <c r="C970" s="123">
        <v>1904</v>
      </c>
      <c r="D970" s="2">
        <v>133</v>
      </c>
      <c r="E970" t="s">
        <v>47</v>
      </c>
      <c r="F970">
        <v>2021</v>
      </c>
      <c r="G970" t="s">
        <v>19</v>
      </c>
      <c r="H970" s="21">
        <v>360.36</v>
      </c>
    </row>
    <row r="971" spans="1:8">
      <c r="A971">
        <v>1478</v>
      </c>
      <c r="B971" t="s">
        <v>8</v>
      </c>
      <c r="C971" s="123">
        <v>1904</v>
      </c>
      <c r="D971" s="2">
        <v>133</v>
      </c>
      <c r="E971" t="s">
        <v>47</v>
      </c>
      <c r="F971">
        <v>2021</v>
      </c>
      <c r="G971" t="s">
        <v>22</v>
      </c>
      <c r="H971" s="21">
        <v>8.5299999999999994</v>
      </c>
    </row>
    <row r="972" spans="1:8">
      <c r="A972">
        <v>1483</v>
      </c>
      <c r="B972" t="s">
        <v>8</v>
      </c>
      <c r="C972" s="123">
        <v>1904</v>
      </c>
      <c r="D972" s="2">
        <v>133</v>
      </c>
      <c r="E972" t="s">
        <v>47</v>
      </c>
      <c r="F972">
        <v>2021</v>
      </c>
      <c r="G972" t="s">
        <v>19</v>
      </c>
      <c r="H972" s="21">
        <v>301.61</v>
      </c>
    </row>
    <row r="973" spans="1:8">
      <c r="A973">
        <v>1491</v>
      </c>
      <c r="B973" t="s">
        <v>8</v>
      </c>
      <c r="C973" s="123">
        <v>1904</v>
      </c>
      <c r="D973" s="2">
        <v>133</v>
      </c>
      <c r="E973" t="s">
        <v>47</v>
      </c>
      <c r="F973">
        <v>2021</v>
      </c>
      <c r="G973" t="s">
        <v>19</v>
      </c>
      <c r="H973" s="21">
        <v>25.36</v>
      </c>
    </row>
    <row r="974" spans="1:8">
      <c r="A974">
        <v>1495</v>
      </c>
      <c r="B974" t="s">
        <v>8</v>
      </c>
      <c r="C974" s="123">
        <v>1904</v>
      </c>
      <c r="D974" s="2">
        <v>133</v>
      </c>
      <c r="E974" t="s">
        <v>47</v>
      </c>
      <c r="F974">
        <v>2021</v>
      </c>
      <c r="G974" t="s">
        <v>19</v>
      </c>
      <c r="H974" s="21">
        <v>101.02</v>
      </c>
    </row>
    <row r="975" spans="1:8">
      <c r="A975">
        <v>1522</v>
      </c>
      <c r="B975" t="s">
        <v>8</v>
      </c>
      <c r="C975" s="123">
        <v>1904</v>
      </c>
      <c r="D975" s="2">
        <v>133</v>
      </c>
      <c r="E975" t="s">
        <v>47</v>
      </c>
      <c r="F975">
        <v>2021</v>
      </c>
      <c r="G975" t="s">
        <v>19</v>
      </c>
      <c r="H975" s="21">
        <v>61.27</v>
      </c>
    </row>
    <row r="976" spans="1:8">
      <c r="A976">
        <v>1530</v>
      </c>
      <c r="B976" t="s">
        <v>8</v>
      </c>
      <c r="C976" s="123">
        <v>1904</v>
      </c>
      <c r="D976" s="2">
        <v>133</v>
      </c>
      <c r="E976" t="s">
        <v>47</v>
      </c>
      <c r="F976">
        <v>2021</v>
      </c>
      <c r="G976" t="s">
        <v>19</v>
      </c>
      <c r="H976" s="21">
        <v>62.55</v>
      </c>
    </row>
    <row r="977" spans="1:8">
      <c r="A977">
        <v>1532</v>
      </c>
      <c r="B977" t="s">
        <v>8</v>
      </c>
      <c r="C977" s="123">
        <v>1904</v>
      </c>
      <c r="D977" s="2">
        <v>133</v>
      </c>
      <c r="E977" t="s">
        <v>47</v>
      </c>
      <c r="F977">
        <v>2021</v>
      </c>
      <c r="G977" t="s">
        <v>19</v>
      </c>
      <c r="H977" s="21">
        <v>-0.64</v>
      </c>
    </row>
    <row r="978" spans="1:8">
      <c r="A978">
        <v>1540</v>
      </c>
      <c r="B978" t="s">
        <v>8</v>
      </c>
      <c r="C978" s="123">
        <v>1904</v>
      </c>
      <c r="D978" s="2">
        <v>133</v>
      </c>
      <c r="E978" t="s">
        <v>47</v>
      </c>
      <c r="F978">
        <v>2021</v>
      </c>
      <c r="G978" t="s">
        <v>19</v>
      </c>
      <c r="H978" s="21">
        <v>65.12</v>
      </c>
    </row>
    <row r="979" spans="1:8">
      <c r="A979">
        <v>1555</v>
      </c>
      <c r="B979" t="s">
        <v>8</v>
      </c>
      <c r="C979" s="123">
        <v>1904</v>
      </c>
      <c r="D979" s="2">
        <v>133</v>
      </c>
      <c r="E979" t="s">
        <v>47</v>
      </c>
      <c r="F979">
        <v>2021</v>
      </c>
      <c r="G979" t="s">
        <v>19</v>
      </c>
      <c r="H979" s="21">
        <v>286.7</v>
      </c>
    </row>
    <row r="980" spans="1:8">
      <c r="A980">
        <v>1571</v>
      </c>
      <c r="B980" t="s">
        <v>8</v>
      </c>
      <c r="C980" s="123">
        <v>1904</v>
      </c>
      <c r="D980" s="2">
        <v>133</v>
      </c>
      <c r="E980" t="s">
        <v>47</v>
      </c>
      <c r="F980">
        <v>2021</v>
      </c>
      <c r="G980" t="s">
        <v>19</v>
      </c>
      <c r="H980" s="21">
        <v>70.31</v>
      </c>
    </row>
    <row r="981" spans="1:8">
      <c r="A981">
        <v>1577</v>
      </c>
      <c r="B981" t="s">
        <v>8</v>
      </c>
      <c r="C981" s="123">
        <v>1904</v>
      </c>
      <c r="D981" s="2">
        <v>133</v>
      </c>
      <c r="E981" t="s">
        <v>47</v>
      </c>
      <c r="F981">
        <v>2021</v>
      </c>
      <c r="G981" t="s">
        <v>19</v>
      </c>
      <c r="H981" s="21">
        <v>351.65</v>
      </c>
    </row>
    <row r="982" spans="1:8">
      <c r="A982">
        <v>1581</v>
      </c>
      <c r="B982" t="s">
        <v>8</v>
      </c>
      <c r="C982" s="123">
        <v>1904</v>
      </c>
      <c r="D982" s="2">
        <v>133</v>
      </c>
      <c r="E982" t="s">
        <v>47</v>
      </c>
      <c r="F982">
        <v>2021</v>
      </c>
      <c r="G982" t="s">
        <v>19</v>
      </c>
      <c r="H982" s="21">
        <v>377.04</v>
      </c>
    </row>
    <row r="983" spans="1:8">
      <c r="A983">
        <v>1594</v>
      </c>
      <c r="B983" t="s">
        <v>8</v>
      </c>
      <c r="C983" s="123">
        <v>1904</v>
      </c>
      <c r="D983" s="2">
        <v>133</v>
      </c>
      <c r="E983" t="s">
        <v>47</v>
      </c>
      <c r="F983">
        <v>2021</v>
      </c>
      <c r="G983" t="s">
        <v>19</v>
      </c>
      <c r="H983" s="21">
        <v>364.39</v>
      </c>
    </row>
    <row r="984" spans="1:8">
      <c r="A984">
        <v>1596</v>
      </c>
      <c r="B984" t="s">
        <v>8</v>
      </c>
      <c r="C984" s="123">
        <v>1904</v>
      </c>
      <c r="D984" s="2">
        <v>133</v>
      </c>
      <c r="E984" t="s">
        <v>47</v>
      </c>
      <c r="F984">
        <v>2021</v>
      </c>
      <c r="G984" t="s">
        <v>19</v>
      </c>
      <c r="H984" s="21">
        <v>51.74</v>
      </c>
    </row>
    <row r="985" spans="1:8">
      <c r="A985">
        <v>1602</v>
      </c>
      <c r="B985" t="s">
        <v>8</v>
      </c>
      <c r="C985" s="123">
        <v>1904</v>
      </c>
      <c r="D985" s="2">
        <v>133</v>
      </c>
      <c r="E985" t="s">
        <v>47</v>
      </c>
      <c r="F985">
        <v>2021</v>
      </c>
      <c r="G985" t="s">
        <v>19</v>
      </c>
      <c r="H985" s="21">
        <v>365.9</v>
      </c>
    </row>
    <row r="986" spans="1:8">
      <c r="A986">
        <v>1607</v>
      </c>
      <c r="B986" t="s">
        <v>8</v>
      </c>
      <c r="C986" s="123">
        <v>1904</v>
      </c>
      <c r="D986" s="2">
        <v>133</v>
      </c>
      <c r="E986" t="s">
        <v>47</v>
      </c>
      <c r="F986">
        <v>2021</v>
      </c>
      <c r="G986" t="s">
        <v>19</v>
      </c>
      <c r="H986" s="21">
        <v>56.92</v>
      </c>
    </row>
    <row r="987" spans="1:8">
      <c r="A987">
        <v>1611</v>
      </c>
      <c r="B987" t="s">
        <v>8</v>
      </c>
      <c r="C987" s="123">
        <v>1904</v>
      </c>
      <c r="D987" s="2">
        <v>133</v>
      </c>
      <c r="E987" t="s">
        <v>47</v>
      </c>
      <c r="F987">
        <v>2021</v>
      </c>
      <c r="G987" t="s">
        <v>19</v>
      </c>
      <c r="H987" s="21">
        <v>46.4</v>
      </c>
    </row>
    <row r="988" spans="1:8">
      <c r="A988">
        <v>1624</v>
      </c>
      <c r="B988" t="s">
        <v>8</v>
      </c>
      <c r="C988" s="123">
        <v>1904</v>
      </c>
      <c r="D988" s="2">
        <v>133</v>
      </c>
      <c r="E988" t="s">
        <v>47</v>
      </c>
      <c r="F988">
        <v>2021</v>
      </c>
      <c r="G988" t="s">
        <v>19</v>
      </c>
      <c r="H988" s="21">
        <v>44.79</v>
      </c>
    </row>
    <row r="989" spans="1:8">
      <c r="A989">
        <v>1629</v>
      </c>
      <c r="B989" t="s">
        <v>8</v>
      </c>
      <c r="C989" s="123">
        <v>1904</v>
      </c>
      <c r="D989" s="2">
        <v>133</v>
      </c>
      <c r="E989" t="s">
        <v>47</v>
      </c>
      <c r="F989">
        <v>2021</v>
      </c>
      <c r="G989" t="s">
        <v>19</v>
      </c>
      <c r="H989" s="21">
        <v>129.35</v>
      </c>
    </row>
    <row r="990" spans="1:8">
      <c r="A990">
        <v>1633</v>
      </c>
      <c r="B990" t="s">
        <v>8</v>
      </c>
      <c r="C990" s="123">
        <v>1904</v>
      </c>
      <c r="D990" s="2">
        <v>133</v>
      </c>
      <c r="E990" t="s">
        <v>47</v>
      </c>
      <c r="F990">
        <v>2021</v>
      </c>
      <c r="G990" t="s">
        <v>19</v>
      </c>
      <c r="H990" s="21">
        <v>388.28</v>
      </c>
    </row>
    <row r="991" spans="1:8">
      <c r="A991">
        <v>1644</v>
      </c>
      <c r="B991" t="s">
        <v>8</v>
      </c>
      <c r="C991" s="123">
        <v>1904</v>
      </c>
      <c r="D991" s="2">
        <v>133</v>
      </c>
      <c r="E991" t="s">
        <v>47</v>
      </c>
      <c r="F991">
        <v>2021</v>
      </c>
      <c r="G991" t="s">
        <v>19</v>
      </c>
      <c r="H991" s="21">
        <v>429.16</v>
      </c>
    </row>
    <row r="992" spans="1:8">
      <c r="A992">
        <v>1646</v>
      </c>
      <c r="B992" t="s">
        <v>8</v>
      </c>
      <c r="C992" s="123">
        <v>1904</v>
      </c>
      <c r="D992" s="2">
        <v>133</v>
      </c>
      <c r="E992" t="s">
        <v>47</v>
      </c>
      <c r="F992">
        <v>2021</v>
      </c>
      <c r="G992" t="s">
        <v>19</v>
      </c>
      <c r="H992" s="21">
        <v>371.77</v>
      </c>
    </row>
    <row r="993" spans="1:8">
      <c r="A993">
        <v>1670</v>
      </c>
      <c r="B993" t="s">
        <v>8</v>
      </c>
      <c r="C993" s="123">
        <v>1904</v>
      </c>
      <c r="D993" s="2">
        <v>133</v>
      </c>
      <c r="E993" t="s">
        <v>47</v>
      </c>
      <c r="F993">
        <v>2021</v>
      </c>
      <c r="G993" t="s">
        <v>19</v>
      </c>
      <c r="H993" s="21">
        <v>371.32</v>
      </c>
    </row>
    <row r="994" spans="1:8">
      <c r="A994">
        <v>1692</v>
      </c>
      <c r="B994" t="s">
        <v>8</v>
      </c>
      <c r="C994" s="123">
        <v>1904</v>
      </c>
      <c r="D994" s="2">
        <v>133</v>
      </c>
      <c r="E994" t="s">
        <v>47</v>
      </c>
      <c r="F994">
        <v>2021</v>
      </c>
      <c r="G994" t="s">
        <v>19</v>
      </c>
      <c r="H994" s="21">
        <v>95.35</v>
      </c>
    </row>
    <row r="995" spans="1:8">
      <c r="A995">
        <v>1706</v>
      </c>
      <c r="B995" t="s">
        <v>8</v>
      </c>
      <c r="C995" s="123">
        <v>1904</v>
      </c>
      <c r="D995" s="2">
        <v>133</v>
      </c>
      <c r="E995" t="s">
        <v>47</v>
      </c>
      <c r="F995">
        <v>2021</v>
      </c>
      <c r="G995" t="s">
        <v>19</v>
      </c>
      <c r="H995" s="21">
        <v>332.41</v>
      </c>
    </row>
    <row r="996" spans="1:8">
      <c r="A996">
        <v>1716</v>
      </c>
      <c r="B996" t="s">
        <v>8</v>
      </c>
      <c r="C996" s="123">
        <v>1904</v>
      </c>
      <c r="D996" s="2">
        <v>133</v>
      </c>
      <c r="E996" t="s">
        <v>47</v>
      </c>
      <c r="F996">
        <v>2021</v>
      </c>
      <c r="G996" t="s">
        <v>19</v>
      </c>
      <c r="H996" s="21">
        <v>147.28</v>
      </c>
    </row>
    <row r="997" spans="1:8">
      <c r="A997">
        <v>1720</v>
      </c>
      <c r="B997" t="s">
        <v>8</v>
      </c>
      <c r="C997" s="123">
        <v>1904</v>
      </c>
      <c r="D997" s="2">
        <v>133</v>
      </c>
      <c r="E997" t="s">
        <v>47</v>
      </c>
      <c r="F997">
        <v>2021</v>
      </c>
      <c r="G997" t="s">
        <v>19</v>
      </c>
      <c r="H997" s="21">
        <v>382.92</v>
      </c>
    </row>
    <row r="998" spans="1:8">
      <c r="A998">
        <v>1725</v>
      </c>
      <c r="B998" t="s">
        <v>8</v>
      </c>
      <c r="C998" s="123">
        <v>1904</v>
      </c>
      <c r="D998" s="2">
        <v>133</v>
      </c>
      <c r="E998" t="s">
        <v>47</v>
      </c>
      <c r="F998">
        <v>2021</v>
      </c>
      <c r="G998" t="s">
        <v>19</v>
      </c>
      <c r="H998" s="21">
        <v>30.92</v>
      </c>
    </row>
    <row r="999" spans="1:8">
      <c r="A999">
        <v>1728</v>
      </c>
      <c r="B999" t="s">
        <v>8</v>
      </c>
      <c r="C999" s="123">
        <v>1904</v>
      </c>
      <c r="D999" s="2">
        <v>133</v>
      </c>
      <c r="E999" t="s">
        <v>47</v>
      </c>
      <c r="F999">
        <v>2021</v>
      </c>
      <c r="G999" t="s">
        <v>19</v>
      </c>
      <c r="H999" s="21">
        <v>85.35</v>
      </c>
    </row>
    <row r="1000" spans="1:8">
      <c r="A1000">
        <v>1743</v>
      </c>
      <c r="B1000" t="s">
        <v>8</v>
      </c>
      <c r="C1000" s="123">
        <v>1904</v>
      </c>
      <c r="D1000" s="2">
        <v>144</v>
      </c>
      <c r="E1000" t="s">
        <v>47</v>
      </c>
      <c r="F1000">
        <v>2021</v>
      </c>
      <c r="G1000" t="s">
        <v>19</v>
      </c>
      <c r="H1000" s="21">
        <v>129.69999999999999</v>
      </c>
    </row>
    <row r="1001" spans="1:8">
      <c r="A1001">
        <v>1748</v>
      </c>
      <c r="B1001" t="s">
        <v>8</v>
      </c>
      <c r="C1001" s="123">
        <v>1904</v>
      </c>
      <c r="D1001" s="2">
        <v>144</v>
      </c>
      <c r="E1001" t="s">
        <v>47</v>
      </c>
      <c r="F1001">
        <v>2021</v>
      </c>
      <c r="G1001" t="s">
        <v>19</v>
      </c>
      <c r="H1001" s="21">
        <v>1057.4100000000001</v>
      </c>
    </row>
    <row r="1002" spans="1:8">
      <c r="A1002">
        <v>1761</v>
      </c>
      <c r="B1002" t="s">
        <v>8</v>
      </c>
      <c r="C1002" s="123">
        <v>1904</v>
      </c>
      <c r="D1002" s="2">
        <v>144</v>
      </c>
      <c r="E1002" t="s">
        <v>47</v>
      </c>
      <c r="F1002">
        <v>2021</v>
      </c>
      <c r="G1002" t="s">
        <v>19</v>
      </c>
      <c r="H1002" s="21">
        <v>2383.2800000000002</v>
      </c>
    </row>
    <row r="1003" spans="1:8">
      <c r="A1003">
        <v>1769</v>
      </c>
      <c r="B1003" t="s">
        <v>8</v>
      </c>
      <c r="C1003" s="123">
        <v>1904</v>
      </c>
      <c r="D1003" s="2">
        <v>144</v>
      </c>
      <c r="E1003" t="s">
        <v>47</v>
      </c>
      <c r="F1003">
        <v>2021</v>
      </c>
      <c r="G1003" t="s">
        <v>19</v>
      </c>
      <c r="H1003" s="21">
        <v>1436.08</v>
      </c>
    </row>
    <row r="1004" spans="1:8">
      <c r="A1004">
        <v>1775</v>
      </c>
      <c r="B1004" t="s">
        <v>8</v>
      </c>
      <c r="C1004" s="123">
        <v>1904</v>
      </c>
      <c r="D1004" s="2">
        <v>144</v>
      </c>
      <c r="E1004" t="s">
        <v>47</v>
      </c>
      <c r="F1004">
        <v>2021</v>
      </c>
      <c r="G1004" t="s">
        <v>19</v>
      </c>
      <c r="H1004" s="21">
        <v>2635.1</v>
      </c>
    </row>
    <row r="1005" spans="1:8">
      <c r="A1005">
        <v>1776</v>
      </c>
      <c r="B1005" t="s">
        <v>8</v>
      </c>
      <c r="C1005" s="123">
        <v>1904</v>
      </c>
      <c r="D1005" s="2">
        <v>144</v>
      </c>
      <c r="E1005" t="s">
        <v>47</v>
      </c>
      <c r="F1005">
        <v>2021</v>
      </c>
      <c r="G1005" t="s">
        <v>19</v>
      </c>
      <c r="H1005" s="21">
        <v>68.790000000000006</v>
      </c>
    </row>
    <row r="1006" spans="1:8">
      <c r="A1006">
        <v>1785</v>
      </c>
      <c r="B1006" t="s">
        <v>8</v>
      </c>
      <c r="C1006" s="123">
        <v>1904</v>
      </c>
      <c r="D1006" s="2">
        <v>144</v>
      </c>
      <c r="E1006" t="s">
        <v>47</v>
      </c>
      <c r="F1006">
        <v>2021</v>
      </c>
      <c r="G1006" t="s">
        <v>19</v>
      </c>
      <c r="H1006" s="21">
        <v>1289.6600000000001</v>
      </c>
    </row>
    <row r="1007" spans="1:8">
      <c r="A1007">
        <v>1808</v>
      </c>
      <c r="B1007" t="s">
        <v>8</v>
      </c>
      <c r="C1007" s="123">
        <v>1904</v>
      </c>
      <c r="D1007" s="2">
        <v>144</v>
      </c>
      <c r="E1007" t="s">
        <v>47</v>
      </c>
      <c r="F1007">
        <v>2021</v>
      </c>
      <c r="G1007" t="s">
        <v>19</v>
      </c>
      <c r="H1007" s="21">
        <v>70.319999999999993</v>
      </c>
    </row>
    <row r="1008" spans="1:8">
      <c r="A1008">
        <v>1823</v>
      </c>
      <c r="B1008" t="s">
        <v>8</v>
      </c>
      <c r="C1008" s="123">
        <v>1904</v>
      </c>
      <c r="D1008" s="2">
        <v>144</v>
      </c>
      <c r="E1008" t="s">
        <v>47</v>
      </c>
      <c r="F1008">
        <v>2021</v>
      </c>
      <c r="G1008" t="s">
        <v>19</v>
      </c>
      <c r="H1008" s="21">
        <v>814.54</v>
      </c>
    </row>
    <row r="1009" spans="1:8">
      <c r="A1009">
        <v>1842</v>
      </c>
      <c r="B1009" t="s">
        <v>8</v>
      </c>
      <c r="C1009" s="123">
        <v>1904</v>
      </c>
      <c r="D1009" s="2">
        <v>144</v>
      </c>
      <c r="E1009" t="s">
        <v>47</v>
      </c>
      <c r="F1009">
        <v>2021</v>
      </c>
      <c r="G1009" t="s">
        <v>19</v>
      </c>
      <c r="H1009" s="21">
        <v>1069.96</v>
      </c>
    </row>
    <row r="1010" spans="1:8">
      <c r="A1010">
        <v>1852</v>
      </c>
      <c r="B1010" t="s">
        <v>8</v>
      </c>
      <c r="C1010" s="123">
        <v>1904</v>
      </c>
      <c r="D1010" s="2">
        <v>144</v>
      </c>
      <c r="E1010" t="s">
        <v>47</v>
      </c>
      <c r="F1010">
        <v>2021</v>
      </c>
      <c r="G1010" t="s">
        <v>19</v>
      </c>
      <c r="H1010" s="21">
        <v>343.39</v>
      </c>
    </row>
    <row r="1011" spans="1:8">
      <c r="A1011">
        <v>1858</v>
      </c>
      <c r="B1011" t="s">
        <v>8</v>
      </c>
      <c r="C1011" s="123">
        <v>1904</v>
      </c>
      <c r="D1011" s="2">
        <v>144</v>
      </c>
      <c r="E1011" t="s">
        <v>47</v>
      </c>
      <c r="F1011">
        <v>2021</v>
      </c>
      <c r="G1011" t="s">
        <v>19</v>
      </c>
      <c r="H1011" s="21">
        <v>71.72</v>
      </c>
    </row>
    <row r="1012" spans="1:8">
      <c r="A1012">
        <v>1873</v>
      </c>
      <c r="B1012" t="s">
        <v>8</v>
      </c>
      <c r="C1012" s="123">
        <v>1904</v>
      </c>
      <c r="D1012" s="2">
        <v>144</v>
      </c>
      <c r="E1012" t="s">
        <v>47</v>
      </c>
      <c r="F1012">
        <v>2021</v>
      </c>
      <c r="G1012" t="s">
        <v>19</v>
      </c>
      <c r="H1012" s="21">
        <v>282.86</v>
      </c>
    </row>
    <row r="1013" spans="1:8">
      <c r="A1013">
        <v>1876</v>
      </c>
      <c r="B1013" t="s">
        <v>8</v>
      </c>
      <c r="C1013" s="123">
        <v>1904</v>
      </c>
      <c r="D1013" s="2">
        <v>144</v>
      </c>
      <c r="E1013" t="s">
        <v>47</v>
      </c>
      <c r="F1013">
        <v>2021</v>
      </c>
      <c r="G1013" t="s">
        <v>19</v>
      </c>
      <c r="H1013" s="21">
        <v>216.97</v>
      </c>
    </row>
    <row r="1014" spans="1:8">
      <c r="A1014">
        <v>1902</v>
      </c>
      <c r="B1014" t="s">
        <v>8</v>
      </c>
      <c r="C1014" s="123">
        <v>1904</v>
      </c>
      <c r="D1014" s="2">
        <v>144</v>
      </c>
      <c r="E1014" t="s">
        <v>47</v>
      </c>
      <c r="F1014">
        <v>2021</v>
      </c>
      <c r="G1014" t="s">
        <v>19</v>
      </c>
      <c r="H1014" s="21">
        <v>71.72</v>
      </c>
    </row>
    <row r="1015" spans="1:8">
      <c r="A1015">
        <v>1907</v>
      </c>
      <c r="B1015" t="s">
        <v>8</v>
      </c>
      <c r="C1015" s="123">
        <v>1904</v>
      </c>
      <c r="D1015" s="2">
        <v>144</v>
      </c>
      <c r="E1015" t="s">
        <v>47</v>
      </c>
      <c r="F1015">
        <v>2021</v>
      </c>
      <c r="G1015" t="s">
        <v>19</v>
      </c>
      <c r="H1015" s="21">
        <v>-4.3499999999999996</v>
      </c>
    </row>
    <row r="1016" spans="1:8">
      <c r="A1016">
        <v>1918</v>
      </c>
      <c r="B1016" t="s">
        <v>8</v>
      </c>
      <c r="C1016" s="123">
        <v>1904</v>
      </c>
      <c r="D1016" s="2">
        <v>144</v>
      </c>
      <c r="E1016" t="s">
        <v>47</v>
      </c>
      <c r="F1016">
        <v>2021</v>
      </c>
      <c r="G1016" t="s">
        <v>19</v>
      </c>
      <c r="H1016" s="21">
        <v>252.37</v>
      </c>
    </row>
    <row r="1017" spans="1:8">
      <c r="A1017">
        <v>1948</v>
      </c>
      <c r="B1017" t="s">
        <v>8</v>
      </c>
      <c r="C1017" s="123">
        <v>1904</v>
      </c>
      <c r="D1017" s="2">
        <v>144</v>
      </c>
      <c r="E1017" t="s">
        <v>47</v>
      </c>
      <c r="F1017">
        <v>2021</v>
      </c>
      <c r="G1017" t="s">
        <v>19</v>
      </c>
      <c r="H1017" s="21">
        <v>69.3</v>
      </c>
    </row>
    <row r="1018" spans="1:8">
      <c r="A1018">
        <v>1954</v>
      </c>
      <c r="B1018" t="s">
        <v>8</v>
      </c>
      <c r="C1018" s="123">
        <v>1904</v>
      </c>
      <c r="D1018" s="2">
        <v>144</v>
      </c>
      <c r="E1018" t="s">
        <v>47</v>
      </c>
      <c r="F1018">
        <v>2021</v>
      </c>
      <c r="G1018" t="s">
        <v>19</v>
      </c>
      <c r="H1018" s="21">
        <v>129.72</v>
      </c>
    </row>
    <row r="1019" spans="1:8">
      <c r="A1019">
        <v>1961</v>
      </c>
      <c r="B1019" t="s">
        <v>8</v>
      </c>
      <c r="C1019" s="123">
        <v>1904</v>
      </c>
      <c r="D1019" s="2">
        <v>144</v>
      </c>
      <c r="E1019" t="s">
        <v>47</v>
      </c>
      <c r="F1019">
        <v>2021</v>
      </c>
      <c r="G1019" t="s">
        <v>19</v>
      </c>
      <c r="H1019" s="21">
        <v>71.709999999999994</v>
      </c>
    </row>
    <row r="1020" spans="1:8">
      <c r="A1020">
        <v>1966</v>
      </c>
      <c r="B1020" t="s">
        <v>8</v>
      </c>
      <c r="C1020" s="123">
        <v>1904</v>
      </c>
      <c r="D1020" s="2">
        <v>144</v>
      </c>
      <c r="E1020" t="s">
        <v>47</v>
      </c>
      <c r="F1020">
        <v>2021</v>
      </c>
      <c r="G1020" t="s">
        <v>19</v>
      </c>
      <c r="H1020" s="21">
        <v>1048.72</v>
      </c>
    </row>
    <row r="1021" spans="1:8">
      <c r="A1021">
        <v>1969</v>
      </c>
      <c r="B1021" t="s">
        <v>8</v>
      </c>
      <c r="C1021" s="123">
        <v>1904</v>
      </c>
      <c r="D1021" s="2">
        <v>144</v>
      </c>
      <c r="E1021" t="s">
        <v>47</v>
      </c>
      <c r="F1021">
        <v>2021</v>
      </c>
      <c r="G1021" t="s">
        <v>19</v>
      </c>
      <c r="H1021" s="21">
        <v>884.58</v>
      </c>
    </row>
    <row r="1022" spans="1:8">
      <c r="A1022">
        <v>1982</v>
      </c>
      <c r="B1022" t="s">
        <v>8</v>
      </c>
      <c r="C1022" s="123">
        <v>1904</v>
      </c>
      <c r="D1022" s="2">
        <v>144</v>
      </c>
      <c r="E1022" t="s">
        <v>47</v>
      </c>
      <c r="F1022">
        <v>2021</v>
      </c>
      <c r="G1022" t="s">
        <v>19</v>
      </c>
      <c r="H1022" s="21">
        <v>124.95</v>
      </c>
    </row>
    <row r="1023" spans="1:8">
      <c r="A1023">
        <v>1989</v>
      </c>
      <c r="B1023" t="s">
        <v>8</v>
      </c>
      <c r="C1023" s="123">
        <v>1904</v>
      </c>
      <c r="D1023" s="2">
        <v>144</v>
      </c>
      <c r="E1023" t="s">
        <v>47</v>
      </c>
      <c r="F1023">
        <v>2021</v>
      </c>
      <c r="G1023" t="s">
        <v>19</v>
      </c>
      <c r="H1023" s="21">
        <v>69.3</v>
      </c>
    </row>
    <row r="1024" spans="1:8">
      <c r="A1024">
        <v>2016</v>
      </c>
      <c r="B1024" t="s">
        <v>8</v>
      </c>
      <c r="C1024" s="123">
        <v>1904</v>
      </c>
      <c r="D1024" s="2">
        <v>144</v>
      </c>
      <c r="E1024" t="s">
        <v>47</v>
      </c>
      <c r="F1024">
        <v>2021</v>
      </c>
      <c r="G1024" t="s">
        <v>19</v>
      </c>
      <c r="H1024" s="21">
        <v>71.72</v>
      </c>
    </row>
    <row r="1025" spans="1:8">
      <c r="A1025">
        <v>2027</v>
      </c>
      <c r="B1025" t="s">
        <v>8</v>
      </c>
      <c r="C1025" s="123">
        <v>1904</v>
      </c>
      <c r="D1025" s="2">
        <v>144</v>
      </c>
      <c r="E1025" t="s">
        <v>47</v>
      </c>
      <c r="F1025">
        <v>2021</v>
      </c>
      <c r="G1025" t="s">
        <v>19</v>
      </c>
      <c r="H1025" s="21">
        <v>206.41</v>
      </c>
    </row>
    <row r="1026" spans="1:8">
      <c r="A1026">
        <v>2029</v>
      </c>
      <c r="B1026" t="s">
        <v>8</v>
      </c>
      <c r="C1026" s="123">
        <v>1904</v>
      </c>
      <c r="D1026" s="2">
        <v>144</v>
      </c>
      <c r="E1026" t="s">
        <v>47</v>
      </c>
      <c r="F1026">
        <v>2021</v>
      </c>
      <c r="G1026" t="s">
        <v>19</v>
      </c>
      <c r="H1026" s="21">
        <v>4.3</v>
      </c>
    </row>
    <row r="1027" spans="1:8">
      <c r="A1027">
        <v>2055</v>
      </c>
      <c r="B1027" t="s">
        <v>8</v>
      </c>
      <c r="C1027" s="123">
        <v>1904</v>
      </c>
      <c r="D1027" s="2">
        <v>144</v>
      </c>
      <c r="E1027" t="s">
        <v>47</v>
      </c>
      <c r="F1027">
        <v>2021</v>
      </c>
      <c r="G1027" t="s">
        <v>19</v>
      </c>
      <c r="H1027" s="21">
        <v>1000.89</v>
      </c>
    </row>
    <row r="1028" spans="1:8">
      <c r="A1028">
        <v>2068</v>
      </c>
      <c r="B1028" t="s">
        <v>8</v>
      </c>
      <c r="C1028" s="123">
        <v>1904</v>
      </c>
      <c r="D1028" s="2">
        <v>144</v>
      </c>
      <c r="E1028" t="s">
        <v>47</v>
      </c>
      <c r="F1028">
        <v>2021</v>
      </c>
      <c r="G1028" t="s">
        <v>19</v>
      </c>
      <c r="H1028" s="21">
        <v>2.2999999999999998</v>
      </c>
    </row>
    <row r="1029" spans="1:8">
      <c r="A1029">
        <v>2080</v>
      </c>
      <c r="B1029" t="s">
        <v>8</v>
      </c>
      <c r="C1029" s="123">
        <v>1904</v>
      </c>
      <c r="D1029" s="2">
        <v>144</v>
      </c>
      <c r="E1029" t="s">
        <v>47</v>
      </c>
      <c r="F1029">
        <v>2021</v>
      </c>
      <c r="G1029" t="s">
        <v>19</v>
      </c>
      <c r="H1029" s="21">
        <v>129.41999999999999</v>
      </c>
    </row>
    <row r="1030" spans="1:8">
      <c r="A1030">
        <v>2083</v>
      </c>
      <c r="B1030" t="s">
        <v>8</v>
      </c>
      <c r="C1030" s="123">
        <v>1904</v>
      </c>
      <c r="D1030" s="2">
        <v>144</v>
      </c>
      <c r="E1030" t="s">
        <v>47</v>
      </c>
      <c r="F1030">
        <v>2021</v>
      </c>
      <c r="G1030" t="s">
        <v>19</v>
      </c>
      <c r="H1030" s="21">
        <v>71.72</v>
      </c>
    </row>
    <row r="1031" spans="1:8">
      <c r="A1031">
        <v>2086</v>
      </c>
      <c r="B1031" t="s">
        <v>8</v>
      </c>
      <c r="C1031" s="123">
        <v>1904</v>
      </c>
      <c r="D1031" s="2">
        <v>144</v>
      </c>
      <c r="E1031" t="s">
        <v>47</v>
      </c>
      <c r="F1031">
        <v>2021</v>
      </c>
      <c r="G1031" t="s">
        <v>19</v>
      </c>
      <c r="H1031" s="21">
        <v>0.41</v>
      </c>
    </row>
    <row r="1032" spans="1:8">
      <c r="A1032">
        <v>2087</v>
      </c>
      <c r="B1032" t="s">
        <v>8</v>
      </c>
      <c r="C1032" s="123">
        <v>1904</v>
      </c>
      <c r="D1032" s="2">
        <v>144</v>
      </c>
      <c r="E1032" t="s">
        <v>47</v>
      </c>
      <c r="F1032">
        <v>2021</v>
      </c>
      <c r="G1032" t="s">
        <v>19</v>
      </c>
      <c r="H1032" s="21">
        <v>1019.85</v>
      </c>
    </row>
    <row r="1033" spans="1:8">
      <c r="A1033">
        <v>2106</v>
      </c>
      <c r="B1033" t="s">
        <v>8</v>
      </c>
      <c r="C1033" s="123">
        <v>1904</v>
      </c>
      <c r="D1033" s="2">
        <v>144</v>
      </c>
      <c r="E1033" t="s">
        <v>47</v>
      </c>
      <c r="F1033">
        <v>2021</v>
      </c>
      <c r="G1033" t="s">
        <v>19</v>
      </c>
      <c r="H1033" s="21">
        <v>221.47</v>
      </c>
    </row>
    <row r="1034" spans="1:8">
      <c r="A1034">
        <v>2110</v>
      </c>
      <c r="B1034" t="s">
        <v>8</v>
      </c>
      <c r="C1034" s="123">
        <v>1904</v>
      </c>
      <c r="D1034" s="2">
        <v>144</v>
      </c>
      <c r="E1034" t="s">
        <v>47</v>
      </c>
      <c r="F1034">
        <v>2021</v>
      </c>
      <c r="G1034" t="s">
        <v>19</v>
      </c>
      <c r="H1034" s="21">
        <v>1163.83</v>
      </c>
    </row>
    <row r="1035" spans="1:8">
      <c r="A1035">
        <v>2111</v>
      </c>
      <c r="B1035" t="s">
        <v>8</v>
      </c>
      <c r="C1035" s="123">
        <v>1904</v>
      </c>
      <c r="D1035" s="2">
        <v>144</v>
      </c>
      <c r="E1035" t="s">
        <v>47</v>
      </c>
      <c r="F1035">
        <v>2021</v>
      </c>
      <c r="G1035" t="s">
        <v>19</v>
      </c>
      <c r="H1035" s="21">
        <v>-43.65</v>
      </c>
    </row>
    <row r="1036" spans="1:8">
      <c r="A1036">
        <v>2132</v>
      </c>
      <c r="B1036" t="s">
        <v>8</v>
      </c>
      <c r="C1036" s="123">
        <v>1904</v>
      </c>
      <c r="D1036" s="2">
        <v>144</v>
      </c>
      <c r="E1036" t="s">
        <v>47</v>
      </c>
      <c r="F1036">
        <v>2021</v>
      </c>
      <c r="G1036" t="s">
        <v>19</v>
      </c>
      <c r="H1036" s="21">
        <v>174.6</v>
      </c>
    </row>
    <row r="1037" spans="1:8">
      <c r="A1037">
        <v>2133</v>
      </c>
      <c r="B1037" t="s">
        <v>8</v>
      </c>
      <c r="C1037" s="123">
        <v>1904</v>
      </c>
      <c r="D1037" s="2">
        <v>144</v>
      </c>
      <c r="E1037" t="s">
        <v>47</v>
      </c>
      <c r="F1037">
        <v>2021</v>
      </c>
      <c r="G1037" t="s">
        <v>19</v>
      </c>
      <c r="H1037" s="21">
        <v>-5.89</v>
      </c>
    </row>
    <row r="1038" spans="1:8">
      <c r="A1038">
        <v>2147</v>
      </c>
      <c r="B1038" t="s">
        <v>8</v>
      </c>
      <c r="C1038" s="123">
        <v>1904</v>
      </c>
      <c r="D1038" s="2">
        <v>144</v>
      </c>
      <c r="E1038" t="s">
        <v>47</v>
      </c>
      <c r="F1038">
        <v>2021</v>
      </c>
      <c r="G1038" t="s">
        <v>19</v>
      </c>
      <c r="H1038" s="21">
        <v>1138.7</v>
      </c>
    </row>
    <row r="1039" spans="1:8">
      <c r="A1039">
        <v>2162</v>
      </c>
      <c r="B1039" t="s">
        <v>8</v>
      </c>
      <c r="C1039" s="123">
        <v>1904</v>
      </c>
      <c r="D1039" s="2">
        <v>144</v>
      </c>
      <c r="E1039" t="s">
        <v>47</v>
      </c>
      <c r="F1039">
        <v>2021</v>
      </c>
      <c r="G1039" t="s">
        <v>19</v>
      </c>
      <c r="H1039" s="21">
        <v>235.89</v>
      </c>
    </row>
    <row r="1040" spans="1:8">
      <c r="A1040">
        <v>2175</v>
      </c>
      <c r="B1040" t="s">
        <v>8</v>
      </c>
      <c r="C1040" s="123">
        <v>1904</v>
      </c>
      <c r="D1040" s="2">
        <v>144</v>
      </c>
      <c r="E1040" t="s">
        <v>47</v>
      </c>
      <c r="F1040">
        <v>2021</v>
      </c>
      <c r="G1040" t="s">
        <v>19</v>
      </c>
      <c r="H1040" s="21">
        <v>155</v>
      </c>
    </row>
    <row r="1041" spans="1:8">
      <c r="A1041">
        <v>2189</v>
      </c>
      <c r="B1041" t="s">
        <v>8</v>
      </c>
      <c r="C1041" s="123">
        <v>1904</v>
      </c>
      <c r="D1041" s="2">
        <v>144</v>
      </c>
      <c r="E1041" t="s">
        <v>47</v>
      </c>
      <c r="F1041">
        <v>2021</v>
      </c>
      <c r="G1041" t="s">
        <v>19</v>
      </c>
      <c r="H1041" s="21">
        <v>1397.23</v>
      </c>
    </row>
    <row r="1042" spans="1:8">
      <c r="A1042">
        <v>2231</v>
      </c>
      <c r="B1042" t="s">
        <v>9</v>
      </c>
      <c r="C1042" s="123">
        <v>1904</v>
      </c>
      <c r="D1042" s="2">
        <v>133</v>
      </c>
      <c r="E1042" t="s">
        <v>47</v>
      </c>
      <c r="F1042">
        <v>2021</v>
      </c>
      <c r="G1042" t="s">
        <v>19</v>
      </c>
      <c r="H1042" s="21">
        <v>28.14</v>
      </c>
    </row>
    <row r="1043" spans="1:8">
      <c r="A1043">
        <v>2241</v>
      </c>
      <c r="B1043" t="s">
        <v>9</v>
      </c>
      <c r="C1043" s="123">
        <v>1904</v>
      </c>
      <c r="D1043" s="2">
        <v>133</v>
      </c>
      <c r="E1043" t="s">
        <v>47</v>
      </c>
      <c r="F1043">
        <v>2021</v>
      </c>
      <c r="G1043" t="s">
        <v>19</v>
      </c>
      <c r="H1043" s="21">
        <v>221.54</v>
      </c>
    </row>
    <row r="1044" spans="1:8">
      <c r="A1044">
        <v>2266</v>
      </c>
      <c r="B1044" t="s">
        <v>9</v>
      </c>
      <c r="C1044" s="123">
        <v>1904</v>
      </c>
      <c r="D1044" s="2">
        <v>133</v>
      </c>
      <c r="E1044" t="s">
        <v>47</v>
      </c>
      <c r="F1044">
        <v>2021</v>
      </c>
      <c r="G1044" t="s">
        <v>19</v>
      </c>
      <c r="H1044" s="21">
        <v>108.84</v>
      </c>
    </row>
    <row r="1045" spans="1:8">
      <c r="A1045">
        <v>2279</v>
      </c>
      <c r="B1045" t="s">
        <v>9</v>
      </c>
      <c r="C1045" s="123">
        <v>1904</v>
      </c>
      <c r="D1045" s="2">
        <v>133</v>
      </c>
      <c r="E1045" t="s">
        <v>47</v>
      </c>
      <c r="F1045">
        <v>2021</v>
      </c>
      <c r="G1045" t="s">
        <v>19</v>
      </c>
      <c r="H1045" s="21">
        <v>3</v>
      </c>
    </row>
    <row r="1046" spans="1:8">
      <c r="A1046">
        <v>2284</v>
      </c>
      <c r="B1046" t="s">
        <v>9</v>
      </c>
      <c r="C1046" s="123">
        <v>1904</v>
      </c>
      <c r="D1046" s="2">
        <v>133</v>
      </c>
      <c r="E1046" t="s">
        <v>47</v>
      </c>
      <c r="F1046">
        <v>2021</v>
      </c>
      <c r="G1046" t="s">
        <v>19</v>
      </c>
      <c r="H1046" s="21">
        <v>312.54000000000002</v>
      </c>
    </row>
    <row r="1047" spans="1:8">
      <c r="A1047">
        <v>2289</v>
      </c>
      <c r="B1047" t="s">
        <v>9</v>
      </c>
      <c r="C1047" s="123">
        <v>1904</v>
      </c>
      <c r="D1047" s="2">
        <v>133</v>
      </c>
      <c r="E1047" t="s">
        <v>47</v>
      </c>
      <c r="F1047">
        <v>2021</v>
      </c>
      <c r="G1047" t="s">
        <v>19</v>
      </c>
      <c r="H1047" s="21">
        <v>28.16</v>
      </c>
    </row>
    <row r="1048" spans="1:8">
      <c r="A1048">
        <v>2290</v>
      </c>
      <c r="B1048" t="s">
        <v>9</v>
      </c>
      <c r="C1048" s="123">
        <v>1904</v>
      </c>
      <c r="D1048" s="2">
        <v>133</v>
      </c>
      <c r="E1048" t="s">
        <v>47</v>
      </c>
      <c r="F1048">
        <v>2021</v>
      </c>
      <c r="G1048" t="s">
        <v>19</v>
      </c>
      <c r="H1048" s="21">
        <v>501.01</v>
      </c>
    </row>
    <row r="1049" spans="1:8">
      <c r="A1049">
        <v>2307</v>
      </c>
      <c r="B1049" t="s">
        <v>9</v>
      </c>
      <c r="C1049" s="123">
        <v>1904</v>
      </c>
      <c r="D1049" s="2">
        <v>133</v>
      </c>
      <c r="E1049" t="s">
        <v>47</v>
      </c>
      <c r="F1049">
        <v>2021</v>
      </c>
      <c r="G1049" t="s">
        <v>19</v>
      </c>
      <c r="H1049" s="21">
        <v>98.55</v>
      </c>
    </row>
    <row r="1050" spans="1:8">
      <c r="A1050">
        <v>2308</v>
      </c>
      <c r="B1050" t="s">
        <v>9</v>
      </c>
      <c r="C1050" s="123">
        <v>1904</v>
      </c>
      <c r="D1050" s="2">
        <v>133</v>
      </c>
      <c r="E1050" t="s">
        <v>47</v>
      </c>
      <c r="F1050">
        <v>2021</v>
      </c>
      <c r="G1050" t="s">
        <v>19</v>
      </c>
      <c r="H1050" s="21">
        <v>62.77</v>
      </c>
    </row>
    <row r="1051" spans="1:8">
      <c r="A1051">
        <v>2315</v>
      </c>
      <c r="B1051" t="s">
        <v>9</v>
      </c>
      <c r="C1051" s="123">
        <v>1904</v>
      </c>
      <c r="D1051" s="2">
        <v>133</v>
      </c>
      <c r="E1051" t="s">
        <v>47</v>
      </c>
      <c r="F1051">
        <v>2021</v>
      </c>
      <c r="G1051" t="s">
        <v>19</v>
      </c>
      <c r="H1051" s="21">
        <v>2.33</v>
      </c>
    </row>
    <row r="1052" spans="1:8">
      <c r="A1052">
        <v>2320</v>
      </c>
      <c r="B1052" t="s">
        <v>9</v>
      </c>
      <c r="C1052" s="123">
        <v>1904</v>
      </c>
      <c r="D1052" s="2">
        <v>133</v>
      </c>
      <c r="E1052" t="s">
        <v>47</v>
      </c>
      <c r="F1052">
        <v>2021</v>
      </c>
      <c r="G1052" t="s">
        <v>19</v>
      </c>
      <c r="H1052" s="21">
        <v>508.91</v>
      </c>
    </row>
    <row r="1053" spans="1:8">
      <c r="A1053">
        <v>2326</v>
      </c>
      <c r="B1053" t="s">
        <v>9</v>
      </c>
      <c r="C1053" s="123">
        <v>1904</v>
      </c>
      <c r="D1053" s="2">
        <v>133</v>
      </c>
      <c r="E1053" t="s">
        <v>47</v>
      </c>
      <c r="F1053">
        <v>2021</v>
      </c>
      <c r="G1053" t="s">
        <v>19</v>
      </c>
      <c r="H1053" s="21">
        <v>-30.24</v>
      </c>
    </row>
    <row r="1054" spans="1:8">
      <c r="A1054">
        <v>2344</v>
      </c>
      <c r="B1054" t="s">
        <v>9</v>
      </c>
      <c r="C1054" s="123">
        <v>1904</v>
      </c>
      <c r="D1054" s="2">
        <v>133</v>
      </c>
      <c r="E1054" t="s">
        <v>47</v>
      </c>
      <c r="F1054">
        <v>2021</v>
      </c>
      <c r="G1054" t="s">
        <v>19</v>
      </c>
      <c r="H1054" s="21">
        <v>554.96</v>
      </c>
    </row>
    <row r="1055" spans="1:8">
      <c r="A1055">
        <v>2347</v>
      </c>
      <c r="B1055" t="s">
        <v>9</v>
      </c>
      <c r="C1055" s="123">
        <v>1904</v>
      </c>
      <c r="D1055" s="2">
        <v>133</v>
      </c>
      <c r="E1055" t="s">
        <v>47</v>
      </c>
      <c r="F1055">
        <v>2021</v>
      </c>
      <c r="G1055" t="s">
        <v>19</v>
      </c>
      <c r="H1055" s="21">
        <v>99.17</v>
      </c>
    </row>
    <row r="1056" spans="1:8">
      <c r="A1056">
        <v>2349</v>
      </c>
      <c r="B1056" t="s">
        <v>9</v>
      </c>
      <c r="C1056" s="123">
        <v>1904</v>
      </c>
      <c r="D1056" s="2">
        <v>133</v>
      </c>
      <c r="E1056" t="s">
        <v>47</v>
      </c>
      <c r="F1056">
        <v>2021</v>
      </c>
      <c r="G1056" t="s">
        <v>19</v>
      </c>
      <c r="H1056" s="21">
        <v>222.67</v>
      </c>
    </row>
    <row r="1057" spans="1:8">
      <c r="A1057">
        <v>2365</v>
      </c>
      <c r="B1057" t="s">
        <v>9</v>
      </c>
      <c r="C1057" s="123">
        <v>1904</v>
      </c>
      <c r="D1057" s="2">
        <v>133</v>
      </c>
      <c r="E1057" t="s">
        <v>47</v>
      </c>
      <c r="F1057">
        <v>2021</v>
      </c>
      <c r="G1057" t="s">
        <v>19</v>
      </c>
      <c r="H1057" s="21">
        <v>559.55999999999995</v>
      </c>
    </row>
    <row r="1058" spans="1:8">
      <c r="A1058">
        <v>2368</v>
      </c>
      <c r="B1058" t="s">
        <v>9</v>
      </c>
      <c r="C1058" s="123">
        <v>1904</v>
      </c>
      <c r="D1058" s="2">
        <v>133</v>
      </c>
      <c r="E1058" t="s">
        <v>47</v>
      </c>
      <c r="F1058">
        <v>2021</v>
      </c>
      <c r="G1058" t="s">
        <v>19</v>
      </c>
      <c r="H1058" s="21">
        <v>46.66</v>
      </c>
    </row>
    <row r="1059" spans="1:8">
      <c r="A1059">
        <v>2377</v>
      </c>
      <c r="B1059" t="s">
        <v>9</v>
      </c>
      <c r="C1059" s="123">
        <v>1904</v>
      </c>
      <c r="D1059" s="2">
        <v>133</v>
      </c>
      <c r="E1059" t="s">
        <v>47</v>
      </c>
      <c r="F1059">
        <v>2021</v>
      </c>
      <c r="G1059" t="s">
        <v>19</v>
      </c>
      <c r="H1059" s="21">
        <v>501.66</v>
      </c>
    </row>
    <row r="1060" spans="1:8">
      <c r="A1060">
        <v>2378</v>
      </c>
      <c r="B1060" t="s">
        <v>9</v>
      </c>
      <c r="C1060" s="123">
        <v>1904</v>
      </c>
      <c r="D1060" s="2">
        <v>133</v>
      </c>
      <c r="E1060" t="s">
        <v>47</v>
      </c>
      <c r="F1060">
        <v>2021</v>
      </c>
      <c r="G1060" t="s">
        <v>19</v>
      </c>
      <c r="H1060" s="21">
        <v>162.99</v>
      </c>
    </row>
    <row r="1061" spans="1:8">
      <c r="A1061">
        <v>2381</v>
      </c>
      <c r="B1061" t="s">
        <v>9</v>
      </c>
      <c r="C1061" s="123">
        <v>1904</v>
      </c>
      <c r="D1061" s="2">
        <v>133</v>
      </c>
      <c r="E1061" t="s">
        <v>47</v>
      </c>
      <c r="F1061">
        <v>2021</v>
      </c>
      <c r="G1061" t="s">
        <v>19</v>
      </c>
      <c r="H1061" s="21">
        <v>28.39</v>
      </c>
    </row>
    <row r="1062" spans="1:8">
      <c r="A1062">
        <v>2385</v>
      </c>
      <c r="B1062" t="s">
        <v>9</v>
      </c>
      <c r="C1062" s="123">
        <v>1904</v>
      </c>
      <c r="D1062" s="2">
        <v>133</v>
      </c>
      <c r="E1062" t="s">
        <v>47</v>
      </c>
      <c r="F1062">
        <v>2021</v>
      </c>
      <c r="G1062" t="s">
        <v>19</v>
      </c>
      <c r="H1062" s="21">
        <v>108.84</v>
      </c>
    </row>
    <row r="1063" spans="1:8">
      <c r="A1063">
        <v>2401</v>
      </c>
      <c r="B1063" t="s">
        <v>9</v>
      </c>
      <c r="C1063" s="123">
        <v>1904</v>
      </c>
      <c r="D1063" s="2">
        <v>133</v>
      </c>
      <c r="E1063" t="s">
        <v>47</v>
      </c>
      <c r="F1063">
        <v>2021</v>
      </c>
      <c r="G1063" t="s">
        <v>19</v>
      </c>
      <c r="H1063" s="21">
        <v>445.08</v>
      </c>
    </row>
    <row r="1064" spans="1:8">
      <c r="A1064">
        <v>2420</v>
      </c>
      <c r="B1064" t="s">
        <v>9</v>
      </c>
      <c r="C1064" s="123">
        <v>1904</v>
      </c>
      <c r="D1064" s="2">
        <v>133</v>
      </c>
      <c r="E1064" t="s">
        <v>47</v>
      </c>
      <c r="F1064">
        <v>2021</v>
      </c>
      <c r="G1064" t="s">
        <v>19</v>
      </c>
      <c r="H1064" s="21">
        <v>-112.15</v>
      </c>
    </row>
    <row r="1065" spans="1:8">
      <c r="A1065">
        <v>2432</v>
      </c>
      <c r="B1065" t="s">
        <v>9</v>
      </c>
      <c r="C1065" s="123">
        <v>1904</v>
      </c>
      <c r="D1065" s="2">
        <v>133</v>
      </c>
      <c r="E1065" t="s">
        <v>47</v>
      </c>
      <c r="F1065">
        <v>2021</v>
      </c>
      <c r="G1065" t="s">
        <v>19</v>
      </c>
      <c r="H1065" s="21">
        <v>384.07</v>
      </c>
    </row>
    <row r="1066" spans="1:8">
      <c r="A1066">
        <v>2435</v>
      </c>
      <c r="B1066" t="s">
        <v>9</v>
      </c>
      <c r="C1066" s="123">
        <v>1904</v>
      </c>
      <c r="D1066" s="2">
        <v>133</v>
      </c>
      <c r="E1066" t="s">
        <v>47</v>
      </c>
      <c r="F1066">
        <v>2021</v>
      </c>
      <c r="G1066" t="s">
        <v>19</v>
      </c>
      <c r="H1066" s="21">
        <v>150.79</v>
      </c>
    </row>
    <row r="1067" spans="1:8">
      <c r="A1067">
        <v>2436</v>
      </c>
      <c r="B1067" t="s">
        <v>9</v>
      </c>
      <c r="C1067" s="123">
        <v>1904</v>
      </c>
      <c r="D1067" s="2">
        <v>133</v>
      </c>
      <c r="E1067" t="s">
        <v>47</v>
      </c>
      <c r="F1067">
        <v>2021</v>
      </c>
      <c r="G1067" t="s">
        <v>19</v>
      </c>
      <c r="H1067" s="21">
        <v>584.42999999999995</v>
      </c>
    </row>
    <row r="1068" spans="1:8">
      <c r="A1068">
        <v>2442</v>
      </c>
      <c r="B1068" t="s">
        <v>9</v>
      </c>
      <c r="C1068" s="123">
        <v>1904</v>
      </c>
      <c r="D1068" s="2">
        <v>133</v>
      </c>
      <c r="E1068" t="s">
        <v>47</v>
      </c>
      <c r="F1068">
        <v>2021</v>
      </c>
      <c r="G1068" t="s">
        <v>19</v>
      </c>
      <c r="H1068" s="21">
        <v>-13.99</v>
      </c>
    </row>
    <row r="1069" spans="1:8">
      <c r="A1069">
        <v>2444</v>
      </c>
      <c r="B1069" t="s">
        <v>9</v>
      </c>
      <c r="C1069" s="123">
        <v>1904</v>
      </c>
      <c r="D1069" s="2">
        <v>133</v>
      </c>
      <c r="E1069" t="s">
        <v>47</v>
      </c>
      <c r="F1069">
        <v>2021</v>
      </c>
      <c r="G1069" t="s">
        <v>19</v>
      </c>
      <c r="H1069" s="21">
        <v>1634.83</v>
      </c>
    </row>
    <row r="1070" spans="1:8">
      <c r="A1070">
        <v>2463</v>
      </c>
      <c r="B1070" t="s">
        <v>9</v>
      </c>
      <c r="C1070" s="123">
        <v>1904</v>
      </c>
      <c r="D1070" s="2">
        <v>133</v>
      </c>
      <c r="E1070" t="s">
        <v>47</v>
      </c>
      <c r="F1070">
        <v>2021</v>
      </c>
      <c r="G1070" t="s">
        <v>19</v>
      </c>
      <c r="H1070" s="21">
        <v>25.74</v>
      </c>
    </row>
    <row r="1071" spans="1:8">
      <c r="A1071">
        <v>2474</v>
      </c>
      <c r="B1071" t="s">
        <v>9</v>
      </c>
      <c r="C1071" s="123">
        <v>1904</v>
      </c>
      <c r="D1071" s="2">
        <v>133</v>
      </c>
      <c r="E1071" t="s">
        <v>47</v>
      </c>
      <c r="F1071">
        <v>2021</v>
      </c>
      <c r="G1071" t="s">
        <v>19</v>
      </c>
      <c r="H1071" s="21">
        <v>41.67</v>
      </c>
    </row>
    <row r="1072" spans="1:8">
      <c r="A1072">
        <v>2490</v>
      </c>
      <c r="B1072" t="s">
        <v>9</v>
      </c>
      <c r="C1072" s="123">
        <v>1904</v>
      </c>
      <c r="D1072" s="2">
        <v>133</v>
      </c>
      <c r="E1072" t="s">
        <v>47</v>
      </c>
      <c r="F1072">
        <v>2021</v>
      </c>
      <c r="G1072" t="s">
        <v>19</v>
      </c>
      <c r="H1072" s="21">
        <v>479.03</v>
      </c>
    </row>
    <row r="1073" spans="1:8">
      <c r="A1073">
        <v>2493</v>
      </c>
      <c r="B1073" t="s">
        <v>9</v>
      </c>
      <c r="C1073" s="123">
        <v>1904</v>
      </c>
      <c r="D1073" s="2">
        <v>133</v>
      </c>
      <c r="E1073" t="s">
        <v>47</v>
      </c>
      <c r="F1073">
        <v>2021</v>
      </c>
      <c r="G1073" t="s">
        <v>19</v>
      </c>
      <c r="H1073" s="21">
        <v>588.64</v>
      </c>
    </row>
    <row r="1074" spans="1:8">
      <c r="A1074">
        <v>2499</v>
      </c>
      <c r="B1074" t="s">
        <v>9</v>
      </c>
      <c r="C1074" s="123">
        <v>1904</v>
      </c>
      <c r="D1074" s="2">
        <v>133</v>
      </c>
      <c r="E1074" t="s">
        <v>47</v>
      </c>
      <c r="F1074">
        <v>2021</v>
      </c>
      <c r="G1074" t="s">
        <v>19</v>
      </c>
      <c r="H1074" s="21">
        <v>36.56</v>
      </c>
    </row>
    <row r="1075" spans="1:8">
      <c r="A1075">
        <v>2504</v>
      </c>
      <c r="B1075" t="s">
        <v>9</v>
      </c>
      <c r="C1075" s="123">
        <v>1904</v>
      </c>
      <c r="D1075" s="2">
        <v>133</v>
      </c>
      <c r="E1075" t="s">
        <v>47</v>
      </c>
      <c r="F1075">
        <v>2021</v>
      </c>
      <c r="G1075" t="s">
        <v>19</v>
      </c>
      <c r="H1075" s="21">
        <v>28.17</v>
      </c>
    </row>
    <row r="1076" spans="1:8">
      <c r="A1076">
        <v>2505</v>
      </c>
      <c r="B1076" t="s">
        <v>9</v>
      </c>
      <c r="C1076" s="123">
        <v>1904</v>
      </c>
      <c r="D1076" s="2">
        <v>133</v>
      </c>
      <c r="E1076" t="s">
        <v>47</v>
      </c>
      <c r="F1076">
        <v>2021</v>
      </c>
      <c r="G1076" t="s">
        <v>19</v>
      </c>
      <c r="H1076" s="21">
        <v>908.65</v>
      </c>
    </row>
    <row r="1077" spans="1:8">
      <c r="A1077">
        <v>2535</v>
      </c>
      <c r="B1077" t="s">
        <v>9</v>
      </c>
      <c r="C1077" s="123">
        <v>1904</v>
      </c>
      <c r="D1077" s="2">
        <v>133</v>
      </c>
      <c r="E1077" t="s">
        <v>47</v>
      </c>
      <c r="F1077">
        <v>2021</v>
      </c>
      <c r="G1077" t="s">
        <v>19</v>
      </c>
      <c r="H1077" s="21">
        <v>57.65</v>
      </c>
    </row>
    <row r="1078" spans="1:8">
      <c r="A1078">
        <v>2540</v>
      </c>
      <c r="B1078" t="s">
        <v>9</v>
      </c>
      <c r="C1078" s="123">
        <v>1904</v>
      </c>
      <c r="D1078" s="2">
        <v>133</v>
      </c>
      <c r="E1078" t="s">
        <v>47</v>
      </c>
      <c r="F1078">
        <v>2021</v>
      </c>
      <c r="G1078" t="s">
        <v>19</v>
      </c>
      <c r="H1078" s="21">
        <v>121.96</v>
      </c>
    </row>
    <row r="1079" spans="1:8">
      <c r="A1079">
        <v>2549</v>
      </c>
      <c r="B1079" t="s">
        <v>9</v>
      </c>
      <c r="C1079" s="123">
        <v>1904</v>
      </c>
      <c r="D1079" s="2">
        <v>133</v>
      </c>
      <c r="E1079" t="s">
        <v>47</v>
      </c>
      <c r="F1079">
        <v>2021</v>
      </c>
      <c r="G1079" t="s">
        <v>19</v>
      </c>
      <c r="H1079" s="21">
        <v>492.1</v>
      </c>
    </row>
    <row r="1080" spans="1:8">
      <c r="A1080">
        <v>2552</v>
      </c>
      <c r="B1080" t="s">
        <v>9</v>
      </c>
      <c r="C1080" s="123">
        <v>1904</v>
      </c>
      <c r="D1080" s="2">
        <v>144</v>
      </c>
      <c r="E1080" t="s">
        <v>47</v>
      </c>
      <c r="F1080">
        <v>2021</v>
      </c>
      <c r="G1080" t="s">
        <v>19</v>
      </c>
      <c r="H1080" s="21">
        <v>4803.88</v>
      </c>
    </row>
    <row r="1081" spans="1:8">
      <c r="A1081">
        <v>2562</v>
      </c>
      <c r="B1081" t="s">
        <v>9</v>
      </c>
      <c r="C1081" s="123">
        <v>1904</v>
      </c>
      <c r="D1081" s="2">
        <v>144</v>
      </c>
      <c r="E1081" t="s">
        <v>47</v>
      </c>
      <c r="F1081">
        <v>2021</v>
      </c>
      <c r="G1081" t="s">
        <v>19</v>
      </c>
      <c r="H1081" s="21">
        <v>187.16</v>
      </c>
    </row>
    <row r="1082" spans="1:8">
      <c r="A1082">
        <v>2563</v>
      </c>
      <c r="B1082" t="s">
        <v>9</v>
      </c>
      <c r="C1082" s="123">
        <v>1904</v>
      </c>
      <c r="D1082" s="2">
        <v>144</v>
      </c>
      <c r="E1082" t="s">
        <v>47</v>
      </c>
      <c r="F1082">
        <v>2021</v>
      </c>
      <c r="G1082" t="s">
        <v>19</v>
      </c>
      <c r="H1082" s="21">
        <v>5309.24</v>
      </c>
    </row>
    <row r="1083" spans="1:8">
      <c r="A1083">
        <v>2568</v>
      </c>
      <c r="B1083" t="s">
        <v>9</v>
      </c>
      <c r="C1083" s="123">
        <v>1904</v>
      </c>
      <c r="D1083" s="2">
        <v>144</v>
      </c>
      <c r="E1083" t="s">
        <v>47</v>
      </c>
      <c r="F1083">
        <v>2021</v>
      </c>
      <c r="G1083" t="s">
        <v>19</v>
      </c>
      <c r="H1083" s="21">
        <v>579.78</v>
      </c>
    </row>
    <row r="1084" spans="1:8">
      <c r="A1084">
        <v>2578</v>
      </c>
      <c r="B1084" t="s">
        <v>9</v>
      </c>
      <c r="C1084" s="123">
        <v>1904</v>
      </c>
      <c r="D1084" s="2">
        <v>144</v>
      </c>
      <c r="E1084" t="s">
        <v>47</v>
      </c>
      <c r="F1084">
        <v>2021</v>
      </c>
      <c r="G1084" t="s">
        <v>19</v>
      </c>
      <c r="H1084" s="21">
        <v>4692.1499999999996</v>
      </c>
    </row>
    <row r="1085" spans="1:8">
      <c r="A1085">
        <v>2596</v>
      </c>
      <c r="B1085" t="s">
        <v>9</v>
      </c>
      <c r="C1085" s="123">
        <v>1904</v>
      </c>
      <c r="D1085" s="2">
        <v>144</v>
      </c>
      <c r="E1085" t="s">
        <v>47</v>
      </c>
      <c r="F1085">
        <v>2021</v>
      </c>
      <c r="G1085" t="s">
        <v>19</v>
      </c>
      <c r="H1085" s="21">
        <v>175.49</v>
      </c>
    </row>
    <row r="1086" spans="1:8">
      <c r="A1086">
        <v>2608</v>
      </c>
      <c r="B1086" t="s">
        <v>9</v>
      </c>
      <c r="C1086" s="123">
        <v>1904</v>
      </c>
      <c r="D1086" s="2">
        <v>144</v>
      </c>
      <c r="E1086" t="s">
        <v>47</v>
      </c>
      <c r="F1086">
        <v>2021</v>
      </c>
      <c r="G1086" t="s">
        <v>19</v>
      </c>
      <c r="H1086" s="21">
        <v>4796.57</v>
      </c>
    </row>
    <row r="1087" spans="1:8">
      <c r="A1087">
        <v>2618</v>
      </c>
      <c r="B1087" t="s">
        <v>9</v>
      </c>
      <c r="C1087" s="123">
        <v>1904</v>
      </c>
      <c r="D1087" s="2">
        <v>144</v>
      </c>
      <c r="E1087" t="s">
        <v>47</v>
      </c>
      <c r="F1087">
        <v>2021</v>
      </c>
      <c r="G1087" t="s">
        <v>19</v>
      </c>
      <c r="H1087" s="21">
        <v>196.3</v>
      </c>
    </row>
    <row r="1088" spans="1:8">
      <c r="A1088">
        <v>2625</v>
      </c>
      <c r="B1088" t="s">
        <v>9</v>
      </c>
      <c r="C1088" s="123">
        <v>1904</v>
      </c>
      <c r="D1088" s="2">
        <v>144</v>
      </c>
      <c r="E1088" t="s">
        <v>47</v>
      </c>
      <c r="F1088">
        <v>2021</v>
      </c>
      <c r="G1088" t="s">
        <v>19</v>
      </c>
      <c r="H1088" s="21">
        <v>695.84</v>
      </c>
    </row>
    <row r="1089" spans="1:8">
      <c r="A1089">
        <v>2630</v>
      </c>
      <c r="B1089" t="s">
        <v>9</v>
      </c>
      <c r="C1089" s="123">
        <v>1904</v>
      </c>
      <c r="D1089" s="2">
        <v>144</v>
      </c>
      <c r="E1089" t="s">
        <v>47</v>
      </c>
      <c r="F1089">
        <v>2021</v>
      </c>
      <c r="G1089" t="s">
        <v>19</v>
      </c>
      <c r="H1089" s="21">
        <v>439.89</v>
      </c>
    </row>
    <row r="1090" spans="1:8">
      <c r="A1090">
        <v>2636</v>
      </c>
      <c r="B1090" t="s">
        <v>9</v>
      </c>
      <c r="C1090" s="123">
        <v>1904</v>
      </c>
      <c r="D1090" s="2">
        <v>144</v>
      </c>
      <c r="E1090" t="s">
        <v>47</v>
      </c>
      <c r="F1090">
        <v>2021</v>
      </c>
      <c r="G1090" t="s">
        <v>19</v>
      </c>
      <c r="H1090" s="21">
        <v>2474.17</v>
      </c>
    </row>
    <row r="1091" spans="1:8">
      <c r="A1091">
        <v>2653</v>
      </c>
      <c r="B1091" t="s">
        <v>9</v>
      </c>
      <c r="C1091" s="123">
        <v>1904</v>
      </c>
      <c r="D1091" s="2">
        <v>144</v>
      </c>
      <c r="E1091" t="s">
        <v>47</v>
      </c>
      <c r="F1091">
        <v>2021</v>
      </c>
      <c r="G1091" t="s">
        <v>19</v>
      </c>
      <c r="H1091" s="21">
        <v>164.83</v>
      </c>
    </row>
    <row r="1092" spans="1:8">
      <c r="A1092">
        <v>2660</v>
      </c>
      <c r="B1092" t="s">
        <v>9</v>
      </c>
      <c r="C1092" s="123">
        <v>1904</v>
      </c>
      <c r="D1092" s="2">
        <v>144</v>
      </c>
      <c r="E1092" t="s">
        <v>47</v>
      </c>
      <c r="F1092">
        <v>2021</v>
      </c>
      <c r="G1092" t="s">
        <v>19</v>
      </c>
      <c r="H1092" s="21">
        <v>147.06</v>
      </c>
    </row>
    <row r="1093" spans="1:8">
      <c r="A1093">
        <v>2665</v>
      </c>
      <c r="B1093" t="s">
        <v>9</v>
      </c>
      <c r="C1093" s="123">
        <v>1904</v>
      </c>
      <c r="D1093" s="2">
        <v>144</v>
      </c>
      <c r="E1093" t="s">
        <v>47</v>
      </c>
      <c r="F1093">
        <v>2021</v>
      </c>
      <c r="G1093" t="s">
        <v>19</v>
      </c>
      <c r="H1093" s="21">
        <v>291.62</v>
      </c>
    </row>
    <row r="1094" spans="1:8">
      <c r="A1094">
        <v>2670</v>
      </c>
      <c r="B1094" t="s">
        <v>9</v>
      </c>
      <c r="C1094" s="123">
        <v>1904</v>
      </c>
      <c r="D1094" s="2">
        <v>144</v>
      </c>
      <c r="E1094" t="s">
        <v>47</v>
      </c>
      <c r="F1094">
        <v>2021</v>
      </c>
      <c r="G1094" t="s">
        <v>19</v>
      </c>
      <c r="H1094" s="21">
        <v>4823.1400000000003</v>
      </c>
    </row>
    <row r="1095" spans="1:8">
      <c r="A1095">
        <v>2680</v>
      </c>
      <c r="B1095" t="s">
        <v>9</v>
      </c>
      <c r="C1095" s="123">
        <v>1904</v>
      </c>
      <c r="D1095" s="2">
        <v>144</v>
      </c>
      <c r="E1095" t="s">
        <v>47</v>
      </c>
      <c r="F1095">
        <v>2021</v>
      </c>
      <c r="G1095" t="s">
        <v>19</v>
      </c>
      <c r="H1095" s="21">
        <v>5652.95</v>
      </c>
    </row>
    <row r="1096" spans="1:8">
      <c r="A1096">
        <v>2690</v>
      </c>
      <c r="B1096" t="s">
        <v>9</v>
      </c>
      <c r="C1096" s="123">
        <v>1904</v>
      </c>
      <c r="D1096" s="2">
        <v>144</v>
      </c>
      <c r="E1096" t="s">
        <v>47</v>
      </c>
      <c r="F1096">
        <v>2021</v>
      </c>
      <c r="G1096" t="s">
        <v>19</v>
      </c>
      <c r="H1096" s="21">
        <v>224.65</v>
      </c>
    </row>
    <row r="1097" spans="1:8">
      <c r="A1097">
        <v>2693</v>
      </c>
      <c r="B1097" t="s">
        <v>9</v>
      </c>
      <c r="C1097" s="123">
        <v>1904</v>
      </c>
      <c r="D1097" s="2">
        <v>144</v>
      </c>
      <c r="E1097" t="s">
        <v>47</v>
      </c>
      <c r="F1097">
        <v>2021</v>
      </c>
      <c r="G1097" t="s">
        <v>19</v>
      </c>
      <c r="H1097" s="21">
        <v>224.52</v>
      </c>
    </row>
    <row r="1098" spans="1:8">
      <c r="A1098">
        <v>2708</v>
      </c>
      <c r="B1098" t="s">
        <v>9</v>
      </c>
      <c r="C1098" s="123">
        <v>1904</v>
      </c>
      <c r="D1098" s="2">
        <v>144</v>
      </c>
      <c r="E1098" t="s">
        <v>47</v>
      </c>
      <c r="F1098">
        <v>2021</v>
      </c>
      <c r="G1098" t="s">
        <v>19</v>
      </c>
      <c r="H1098" s="21">
        <v>177.44</v>
      </c>
    </row>
    <row r="1099" spans="1:8">
      <c r="A1099">
        <v>2712</v>
      </c>
      <c r="B1099" t="s">
        <v>9</v>
      </c>
      <c r="C1099" s="123">
        <v>1904</v>
      </c>
      <c r="D1099" s="2">
        <v>144</v>
      </c>
      <c r="E1099" t="s">
        <v>47</v>
      </c>
      <c r="F1099">
        <v>2021</v>
      </c>
      <c r="G1099" t="s">
        <v>19</v>
      </c>
      <c r="H1099" s="21">
        <v>401.66</v>
      </c>
    </row>
    <row r="1100" spans="1:8">
      <c r="A1100">
        <v>2729</v>
      </c>
      <c r="B1100" t="s">
        <v>9</v>
      </c>
      <c r="C1100" s="123">
        <v>1904</v>
      </c>
      <c r="D1100" s="2">
        <v>144</v>
      </c>
      <c r="E1100" t="s">
        <v>47</v>
      </c>
      <c r="F1100">
        <v>2021</v>
      </c>
      <c r="G1100" t="s">
        <v>19</v>
      </c>
      <c r="H1100" s="21">
        <v>205.79</v>
      </c>
    </row>
    <row r="1101" spans="1:8">
      <c r="A1101">
        <v>2730</v>
      </c>
      <c r="B1101" t="s">
        <v>9</v>
      </c>
      <c r="C1101" s="123">
        <v>1904</v>
      </c>
      <c r="D1101" s="2">
        <v>144</v>
      </c>
      <c r="E1101" t="s">
        <v>47</v>
      </c>
      <c r="F1101">
        <v>2021</v>
      </c>
      <c r="G1101" t="s">
        <v>19</v>
      </c>
      <c r="H1101" s="21">
        <v>273.77999999999997</v>
      </c>
    </row>
    <row r="1102" spans="1:8">
      <c r="A1102">
        <v>2733</v>
      </c>
      <c r="B1102" t="s">
        <v>9</v>
      </c>
      <c r="C1102" s="123">
        <v>1904</v>
      </c>
      <c r="D1102" s="2">
        <v>144</v>
      </c>
      <c r="E1102" t="s">
        <v>47</v>
      </c>
      <c r="F1102">
        <v>2021</v>
      </c>
      <c r="G1102" t="s">
        <v>19</v>
      </c>
      <c r="H1102" s="21">
        <v>170.76</v>
      </c>
    </row>
    <row r="1103" spans="1:8">
      <c r="A1103">
        <v>2760</v>
      </c>
      <c r="B1103" t="s">
        <v>9</v>
      </c>
      <c r="C1103" s="123">
        <v>1904</v>
      </c>
      <c r="D1103" s="2">
        <v>144</v>
      </c>
      <c r="E1103" t="s">
        <v>47</v>
      </c>
      <c r="F1103">
        <v>2021</v>
      </c>
      <c r="G1103" t="s">
        <v>19</v>
      </c>
      <c r="H1103" s="21">
        <v>4485.54</v>
      </c>
    </row>
    <row r="1104" spans="1:8">
      <c r="A1104">
        <v>2796</v>
      </c>
      <c r="B1104" t="s">
        <v>9</v>
      </c>
      <c r="C1104" s="123">
        <v>1904</v>
      </c>
      <c r="D1104" s="2">
        <v>144</v>
      </c>
      <c r="E1104" t="s">
        <v>47</v>
      </c>
      <c r="F1104">
        <v>2021</v>
      </c>
      <c r="G1104" t="s">
        <v>19</v>
      </c>
      <c r="H1104" s="21">
        <v>4815.4399999999996</v>
      </c>
    </row>
    <row r="1105" spans="1:8">
      <c r="A1105">
        <v>2809</v>
      </c>
      <c r="B1105" t="s">
        <v>9</v>
      </c>
      <c r="C1105" s="123">
        <v>1904</v>
      </c>
      <c r="D1105" s="2">
        <v>144</v>
      </c>
      <c r="E1105" t="s">
        <v>47</v>
      </c>
      <c r="F1105">
        <v>2021</v>
      </c>
      <c r="G1105" t="s">
        <v>19</v>
      </c>
      <c r="H1105" s="21">
        <v>113.68</v>
      </c>
    </row>
    <row r="1106" spans="1:8">
      <c r="A1106">
        <v>2810</v>
      </c>
      <c r="B1106" t="s">
        <v>9</v>
      </c>
      <c r="C1106" s="123">
        <v>1904</v>
      </c>
      <c r="D1106" s="2">
        <v>144</v>
      </c>
      <c r="E1106" t="s">
        <v>47</v>
      </c>
      <c r="F1106">
        <v>2021</v>
      </c>
      <c r="G1106" t="s">
        <v>19</v>
      </c>
      <c r="H1106" s="21">
        <v>34.31</v>
      </c>
    </row>
    <row r="1107" spans="1:8">
      <c r="A1107">
        <v>2833</v>
      </c>
      <c r="B1107" t="s">
        <v>9</v>
      </c>
      <c r="C1107" s="123">
        <v>1904</v>
      </c>
      <c r="D1107" s="2">
        <v>144</v>
      </c>
      <c r="E1107" t="s">
        <v>47</v>
      </c>
      <c r="F1107">
        <v>2021</v>
      </c>
      <c r="G1107" t="s">
        <v>19</v>
      </c>
      <c r="H1107" s="21">
        <v>172.4</v>
      </c>
    </row>
    <row r="1108" spans="1:8">
      <c r="A1108">
        <v>2849</v>
      </c>
      <c r="B1108" t="s">
        <v>9</v>
      </c>
      <c r="C1108" s="123">
        <v>1904</v>
      </c>
      <c r="D1108" s="2">
        <v>144</v>
      </c>
      <c r="E1108" t="s">
        <v>47</v>
      </c>
      <c r="F1108">
        <v>2021</v>
      </c>
      <c r="G1108" t="s">
        <v>19</v>
      </c>
      <c r="H1108" s="21">
        <v>173.87</v>
      </c>
    </row>
    <row r="1109" spans="1:8">
      <c r="A1109">
        <v>2865</v>
      </c>
      <c r="B1109" t="s">
        <v>9</v>
      </c>
      <c r="C1109" s="123">
        <v>1904</v>
      </c>
      <c r="D1109" s="2">
        <v>144</v>
      </c>
      <c r="E1109" t="s">
        <v>47</v>
      </c>
      <c r="F1109">
        <v>2021</v>
      </c>
      <c r="G1109" t="s">
        <v>19</v>
      </c>
      <c r="H1109" s="21">
        <v>164.99</v>
      </c>
    </row>
    <row r="1110" spans="1:8">
      <c r="A1110">
        <v>2866</v>
      </c>
      <c r="B1110" t="s">
        <v>9</v>
      </c>
      <c r="C1110" s="123">
        <v>1904</v>
      </c>
      <c r="D1110" s="2">
        <v>144</v>
      </c>
      <c r="E1110" t="s">
        <v>47</v>
      </c>
      <c r="F1110">
        <v>2021</v>
      </c>
      <c r="G1110" t="s">
        <v>19</v>
      </c>
      <c r="H1110" s="21">
        <v>226.88</v>
      </c>
    </row>
    <row r="1111" spans="1:8">
      <c r="A1111">
        <v>2885</v>
      </c>
      <c r="B1111" t="s">
        <v>9</v>
      </c>
      <c r="C1111" s="123">
        <v>1904</v>
      </c>
      <c r="D1111" s="2">
        <v>144</v>
      </c>
      <c r="E1111" t="s">
        <v>47</v>
      </c>
      <c r="F1111">
        <v>2021</v>
      </c>
      <c r="G1111" t="s">
        <v>19</v>
      </c>
      <c r="H1111" s="21">
        <v>261.05</v>
      </c>
    </row>
    <row r="1112" spans="1:8">
      <c r="A1112">
        <v>2912</v>
      </c>
      <c r="B1112" t="s">
        <v>9</v>
      </c>
      <c r="C1112" s="123">
        <v>1904</v>
      </c>
      <c r="D1112" s="2">
        <v>144</v>
      </c>
      <c r="E1112" t="s">
        <v>47</v>
      </c>
      <c r="F1112">
        <v>2021</v>
      </c>
      <c r="G1112" t="s">
        <v>19</v>
      </c>
      <c r="H1112" s="21">
        <v>171.13</v>
      </c>
    </row>
    <row r="1113" spans="1:8">
      <c r="A1113">
        <v>2949</v>
      </c>
      <c r="B1113" t="s">
        <v>9</v>
      </c>
      <c r="C1113" s="123">
        <v>1904</v>
      </c>
      <c r="D1113" s="2">
        <v>144</v>
      </c>
      <c r="E1113" t="s">
        <v>47</v>
      </c>
      <c r="F1113">
        <v>2021</v>
      </c>
      <c r="G1113" t="s">
        <v>19</v>
      </c>
      <c r="H1113" s="21">
        <v>2029.3</v>
      </c>
    </row>
    <row r="1114" spans="1:8">
      <c r="A1114">
        <v>2960</v>
      </c>
      <c r="B1114" t="s">
        <v>9</v>
      </c>
      <c r="C1114" s="123">
        <v>1904</v>
      </c>
      <c r="D1114" s="2">
        <v>144</v>
      </c>
      <c r="E1114" t="s">
        <v>47</v>
      </c>
      <c r="F1114">
        <v>2021</v>
      </c>
      <c r="G1114" t="s">
        <v>19</v>
      </c>
      <c r="H1114" s="21">
        <v>281.27</v>
      </c>
    </row>
    <row r="1115" spans="1:8">
      <c r="A1115">
        <v>2961</v>
      </c>
      <c r="B1115" t="s">
        <v>9</v>
      </c>
      <c r="C1115" s="123">
        <v>1904</v>
      </c>
      <c r="D1115" s="2">
        <v>144</v>
      </c>
      <c r="E1115" t="s">
        <v>47</v>
      </c>
      <c r="F1115">
        <v>2021</v>
      </c>
      <c r="G1115" t="s">
        <v>19</v>
      </c>
      <c r="H1115" s="21">
        <v>4484.04</v>
      </c>
    </row>
    <row r="1116" spans="1:8">
      <c r="A1116">
        <v>2970</v>
      </c>
      <c r="B1116" t="s">
        <v>9</v>
      </c>
      <c r="C1116" s="123">
        <v>1904</v>
      </c>
      <c r="D1116" s="2">
        <v>144</v>
      </c>
      <c r="E1116" t="s">
        <v>47</v>
      </c>
      <c r="F1116">
        <v>2021</v>
      </c>
      <c r="G1116" t="s">
        <v>19</v>
      </c>
      <c r="H1116" s="21">
        <v>58.82</v>
      </c>
    </row>
    <row r="1117" spans="1:8">
      <c r="A1117">
        <v>2975</v>
      </c>
      <c r="B1117" t="s">
        <v>9</v>
      </c>
      <c r="C1117" s="123">
        <v>1904</v>
      </c>
      <c r="D1117" s="2">
        <v>144</v>
      </c>
      <c r="E1117" t="s">
        <v>47</v>
      </c>
      <c r="F1117">
        <v>2021</v>
      </c>
      <c r="G1117" t="s">
        <v>19</v>
      </c>
      <c r="H1117" s="21">
        <v>206.79</v>
      </c>
    </row>
    <row r="1118" spans="1:8">
      <c r="A1118">
        <v>2990</v>
      </c>
      <c r="B1118" t="s">
        <v>9</v>
      </c>
      <c r="C1118" s="123">
        <v>1904</v>
      </c>
      <c r="D1118" s="2">
        <v>144</v>
      </c>
      <c r="E1118" t="s">
        <v>47</v>
      </c>
      <c r="F1118">
        <v>2021</v>
      </c>
      <c r="G1118" t="s">
        <v>19</v>
      </c>
      <c r="H1118" s="21">
        <v>4462.07</v>
      </c>
    </row>
    <row r="1119" spans="1:8">
      <c r="A1119">
        <v>2998</v>
      </c>
      <c r="B1119" t="s">
        <v>10</v>
      </c>
      <c r="C1119" s="123">
        <v>1904</v>
      </c>
      <c r="D1119" s="2">
        <v>133</v>
      </c>
      <c r="E1119" t="s">
        <v>47</v>
      </c>
      <c r="F1119">
        <v>2021</v>
      </c>
      <c r="G1119" t="s">
        <v>19</v>
      </c>
      <c r="H1119" s="21">
        <v>14.25</v>
      </c>
    </row>
    <row r="1120" spans="1:8">
      <c r="A1120">
        <v>3001</v>
      </c>
      <c r="B1120" t="s">
        <v>10</v>
      </c>
      <c r="C1120" s="123">
        <v>1904</v>
      </c>
      <c r="D1120" s="2">
        <v>133</v>
      </c>
      <c r="E1120" t="s">
        <v>47</v>
      </c>
      <c r="F1120">
        <v>2021</v>
      </c>
      <c r="G1120" t="s">
        <v>19</v>
      </c>
      <c r="H1120" s="21">
        <v>109.85</v>
      </c>
    </row>
    <row r="1121" spans="1:8">
      <c r="A1121">
        <v>3004</v>
      </c>
      <c r="B1121" t="s">
        <v>10</v>
      </c>
      <c r="C1121" s="123">
        <v>1904</v>
      </c>
      <c r="D1121" s="2">
        <v>133</v>
      </c>
      <c r="E1121" t="s">
        <v>47</v>
      </c>
      <c r="F1121">
        <v>2021</v>
      </c>
      <c r="G1121" t="s">
        <v>19</v>
      </c>
      <c r="H1121" s="21">
        <v>109.85</v>
      </c>
    </row>
    <row r="1122" spans="1:8">
      <c r="A1122">
        <v>3006</v>
      </c>
      <c r="B1122" t="s">
        <v>10</v>
      </c>
      <c r="C1122" s="123">
        <v>1904</v>
      </c>
      <c r="D1122" s="2">
        <v>133</v>
      </c>
      <c r="E1122" t="s">
        <v>47</v>
      </c>
      <c r="F1122">
        <v>2021</v>
      </c>
      <c r="G1122" t="s">
        <v>19</v>
      </c>
      <c r="H1122" s="21">
        <v>270.97000000000003</v>
      </c>
    </row>
    <row r="1123" spans="1:8">
      <c r="A1123">
        <v>3015</v>
      </c>
      <c r="B1123" t="s">
        <v>10</v>
      </c>
      <c r="C1123" s="123">
        <v>1904</v>
      </c>
      <c r="D1123" s="2">
        <v>133</v>
      </c>
      <c r="E1123" t="s">
        <v>47</v>
      </c>
      <c r="F1123">
        <v>2021</v>
      </c>
      <c r="G1123" t="s">
        <v>22</v>
      </c>
      <c r="H1123" s="21">
        <v>-32.97</v>
      </c>
    </row>
    <row r="1124" spans="1:8">
      <c r="A1124">
        <v>3016</v>
      </c>
      <c r="B1124" t="s">
        <v>10</v>
      </c>
      <c r="C1124" s="123">
        <v>1904</v>
      </c>
      <c r="D1124" s="2">
        <v>133</v>
      </c>
      <c r="E1124" t="s">
        <v>47</v>
      </c>
      <c r="F1124">
        <v>2021</v>
      </c>
      <c r="G1124" t="s">
        <v>19</v>
      </c>
      <c r="H1124" s="21">
        <v>127.17</v>
      </c>
    </row>
    <row r="1125" spans="1:8">
      <c r="A1125">
        <v>3025</v>
      </c>
      <c r="B1125" t="s">
        <v>10</v>
      </c>
      <c r="C1125" s="123">
        <v>1904</v>
      </c>
      <c r="D1125" s="2">
        <v>133</v>
      </c>
      <c r="E1125" t="s">
        <v>47</v>
      </c>
      <c r="F1125">
        <v>2021</v>
      </c>
      <c r="G1125" t="s">
        <v>19</v>
      </c>
      <c r="H1125" s="21">
        <v>14.47</v>
      </c>
    </row>
    <row r="1126" spans="1:8">
      <c r="A1126">
        <v>3026</v>
      </c>
      <c r="B1126" t="s">
        <v>10</v>
      </c>
      <c r="C1126" s="123">
        <v>1904</v>
      </c>
      <c r="D1126" s="2">
        <v>133</v>
      </c>
      <c r="E1126" t="s">
        <v>47</v>
      </c>
      <c r="F1126">
        <v>2021</v>
      </c>
      <c r="G1126" t="s">
        <v>19</v>
      </c>
      <c r="H1126" s="21">
        <v>4.2300000000000004</v>
      </c>
    </row>
    <row r="1127" spans="1:8">
      <c r="A1127">
        <v>3028</v>
      </c>
      <c r="B1127" t="s">
        <v>10</v>
      </c>
      <c r="C1127" s="123">
        <v>1904</v>
      </c>
      <c r="D1127" s="2">
        <v>133</v>
      </c>
      <c r="E1127" t="s">
        <v>47</v>
      </c>
      <c r="F1127">
        <v>2021</v>
      </c>
      <c r="G1127" t="s">
        <v>19</v>
      </c>
      <c r="H1127" s="21">
        <v>220.96</v>
      </c>
    </row>
    <row r="1128" spans="1:8">
      <c r="A1128">
        <v>3030</v>
      </c>
      <c r="B1128" t="s">
        <v>10</v>
      </c>
      <c r="C1128" s="123">
        <v>1904</v>
      </c>
      <c r="D1128" s="2">
        <v>133</v>
      </c>
      <c r="E1128" t="s">
        <v>47</v>
      </c>
      <c r="F1128">
        <v>2021</v>
      </c>
      <c r="G1128" t="s">
        <v>19</v>
      </c>
      <c r="H1128" s="21">
        <v>3.62</v>
      </c>
    </row>
    <row r="1129" spans="1:8">
      <c r="A1129">
        <v>3032</v>
      </c>
      <c r="B1129" t="s">
        <v>10</v>
      </c>
      <c r="C1129" s="123">
        <v>1904</v>
      </c>
      <c r="D1129" s="2">
        <v>133</v>
      </c>
      <c r="E1129" t="s">
        <v>47</v>
      </c>
      <c r="F1129">
        <v>2021</v>
      </c>
      <c r="G1129" t="s">
        <v>22</v>
      </c>
      <c r="H1129" s="21">
        <v>32.97</v>
      </c>
    </row>
    <row r="1130" spans="1:8">
      <c r="A1130">
        <v>3038</v>
      </c>
      <c r="B1130" t="s">
        <v>10</v>
      </c>
      <c r="C1130" s="123">
        <v>1904</v>
      </c>
      <c r="D1130" s="2">
        <v>133</v>
      </c>
      <c r="E1130" t="s">
        <v>47</v>
      </c>
      <c r="F1130">
        <v>2021</v>
      </c>
      <c r="G1130" t="s">
        <v>19</v>
      </c>
      <c r="H1130" s="21">
        <v>4.2300000000000004</v>
      </c>
    </row>
    <row r="1131" spans="1:8">
      <c r="A1131">
        <v>3043</v>
      </c>
      <c r="B1131" t="s">
        <v>10</v>
      </c>
      <c r="C1131" s="123">
        <v>1904</v>
      </c>
      <c r="D1131" s="2">
        <v>133</v>
      </c>
      <c r="E1131" t="s">
        <v>47</v>
      </c>
      <c r="F1131">
        <v>2021</v>
      </c>
      <c r="G1131" t="s">
        <v>19</v>
      </c>
      <c r="H1131" s="21">
        <v>27.69</v>
      </c>
    </row>
    <row r="1132" spans="1:8">
      <c r="A1132">
        <v>3046</v>
      </c>
      <c r="B1132" t="s">
        <v>10</v>
      </c>
      <c r="C1132" s="123">
        <v>1904</v>
      </c>
      <c r="D1132" s="2">
        <v>133</v>
      </c>
      <c r="E1132" t="s">
        <v>47</v>
      </c>
      <c r="F1132">
        <v>2021</v>
      </c>
      <c r="G1132" t="s">
        <v>19</v>
      </c>
      <c r="H1132" s="21">
        <v>68.48</v>
      </c>
    </row>
    <row r="1133" spans="1:8">
      <c r="A1133">
        <v>3047</v>
      </c>
      <c r="B1133" t="s">
        <v>10</v>
      </c>
      <c r="C1133" s="123">
        <v>1904</v>
      </c>
      <c r="D1133" s="2">
        <v>133</v>
      </c>
      <c r="E1133" t="s">
        <v>47</v>
      </c>
      <c r="F1133">
        <v>2021</v>
      </c>
      <c r="G1133" t="s">
        <v>19</v>
      </c>
      <c r="H1133" s="21">
        <v>4.2300000000000004</v>
      </c>
    </row>
    <row r="1134" spans="1:8">
      <c r="A1134">
        <v>3053</v>
      </c>
      <c r="B1134" t="s">
        <v>10</v>
      </c>
      <c r="C1134" s="123">
        <v>1904</v>
      </c>
      <c r="D1134" s="2">
        <v>133</v>
      </c>
      <c r="E1134" t="s">
        <v>47</v>
      </c>
      <c r="F1134">
        <v>2021</v>
      </c>
      <c r="G1134" t="s">
        <v>19</v>
      </c>
      <c r="H1134" s="21">
        <v>4.2300000000000004</v>
      </c>
    </row>
    <row r="1135" spans="1:8">
      <c r="A1135">
        <v>3058</v>
      </c>
      <c r="B1135" t="s">
        <v>10</v>
      </c>
      <c r="C1135" s="123">
        <v>1904</v>
      </c>
      <c r="D1135" s="2">
        <v>133</v>
      </c>
      <c r="E1135" t="s">
        <v>47</v>
      </c>
      <c r="F1135">
        <v>2021</v>
      </c>
      <c r="G1135" t="s">
        <v>19</v>
      </c>
      <c r="H1135" s="21">
        <v>119.15</v>
      </c>
    </row>
    <row r="1136" spans="1:8">
      <c r="A1136">
        <v>3062</v>
      </c>
      <c r="B1136" t="s">
        <v>10</v>
      </c>
      <c r="C1136" s="123">
        <v>1904</v>
      </c>
      <c r="D1136" s="2">
        <v>133</v>
      </c>
      <c r="E1136" t="s">
        <v>47</v>
      </c>
      <c r="F1136">
        <v>2021</v>
      </c>
      <c r="G1136" t="s">
        <v>19</v>
      </c>
      <c r="H1136" s="21">
        <v>4.2300000000000004</v>
      </c>
    </row>
    <row r="1137" spans="1:8">
      <c r="A1137">
        <v>3072</v>
      </c>
      <c r="B1137" t="s">
        <v>10</v>
      </c>
      <c r="C1137" s="123">
        <v>1904</v>
      </c>
      <c r="D1137" s="2">
        <v>133</v>
      </c>
      <c r="E1137" t="s">
        <v>47</v>
      </c>
      <c r="F1137">
        <v>2021</v>
      </c>
      <c r="G1137" t="s">
        <v>19</v>
      </c>
      <c r="H1137" s="21">
        <v>4.2300000000000004</v>
      </c>
    </row>
    <row r="1138" spans="1:8">
      <c r="A1138">
        <v>3077</v>
      </c>
      <c r="B1138" t="s">
        <v>10</v>
      </c>
      <c r="C1138" s="123">
        <v>1904</v>
      </c>
      <c r="D1138" s="2">
        <v>133</v>
      </c>
      <c r="E1138" t="s">
        <v>47</v>
      </c>
      <c r="F1138">
        <v>2021</v>
      </c>
      <c r="G1138" t="s">
        <v>19</v>
      </c>
      <c r="H1138" s="21">
        <v>68.87</v>
      </c>
    </row>
    <row r="1139" spans="1:8">
      <c r="A1139">
        <v>3086</v>
      </c>
      <c r="B1139" t="s">
        <v>10</v>
      </c>
      <c r="C1139" s="123">
        <v>1904</v>
      </c>
      <c r="D1139" s="2">
        <v>133</v>
      </c>
      <c r="E1139" t="s">
        <v>47</v>
      </c>
      <c r="F1139">
        <v>2021</v>
      </c>
      <c r="G1139" t="s">
        <v>19</v>
      </c>
      <c r="H1139" s="21">
        <v>113.88</v>
      </c>
    </row>
    <row r="1140" spans="1:8">
      <c r="A1140">
        <v>3090</v>
      </c>
      <c r="B1140" t="s">
        <v>10</v>
      </c>
      <c r="C1140" s="123">
        <v>1904</v>
      </c>
      <c r="D1140" s="2">
        <v>133</v>
      </c>
      <c r="E1140" t="s">
        <v>47</v>
      </c>
      <c r="F1140">
        <v>2021</v>
      </c>
      <c r="G1140" t="s">
        <v>19</v>
      </c>
      <c r="H1140" s="21">
        <v>132.72999999999999</v>
      </c>
    </row>
    <row r="1141" spans="1:8">
      <c r="A1141">
        <v>3098</v>
      </c>
      <c r="B1141" t="s">
        <v>10</v>
      </c>
      <c r="C1141" s="123">
        <v>1904</v>
      </c>
      <c r="D1141" s="2">
        <v>133</v>
      </c>
      <c r="E1141" t="s">
        <v>47</v>
      </c>
      <c r="F1141">
        <v>2021</v>
      </c>
      <c r="G1141" t="s">
        <v>19</v>
      </c>
      <c r="H1141" s="21">
        <v>-244.8</v>
      </c>
    </row>
    <row r="1142" spans="1:8">
      <c r="A1142">
        <v>3099</v>
      </c>
      <c r="B1142" t="s">
        <v>10</v>
      </c>
      <c r="C1142" s="123">
        <v>1904</v>
      </c>
      <c r="D1142" s="2">
        <v>133</v>
      </c>
      <c r="E1142" t="s">
        <v>47</v>
      </c>
      <c r="F1142">
        <v>2021</v>
      </c>
      <c r="G1142" t="s">
        <v>19</v>
      </c>
      <c r="H1142" s="21">
        <v>-83.64</v>
      </c>
    </row>
    <row r="1143" spans="1:8">
      <c r="A1143">
        <v>3103</v>
      </c>
      <c r="B1143" t="s">
        <v>10</v>
      </c>
      <c r="C1143" s="123">
        <v>1904</v>
      </c>
      <c r="D1143" s="2">
        <v>144</v>
      </c>
      <c r="E1143" t="s">
        <v>47</v>
      </c>
      <c r="F1143">
        <v>2021</v>
      </c>
      <c r="G1143" t="s">
        <v>19</v>
      </c>
      <c r="H1143" s="21">
        <v>99.96</v>
      </c>
    </row>
    <row r="1144" spans="1:8">
      <c r="A1144">
        <v>3116</v>
      </c>
      <c r="B1144" t="s">
        <v>10</v>
      </c>
      <c r="C1144" s="123">
        <v>1904</v>
      </c>
      <c r="D1144" s="2">
        <v>144</v>
      </c>
      <c r="E1144" t="s">
        <v>47</v>
      </c>
      <c r="F1144">
        <v>2021</v>
      </c>
      <c r="G1144" t="s">
        <v>19</v>
      </c>
      <c r="H1144" s="21">
        <v>199.83</v>
      </c>
    </row>
    <row r="1145" spans="1:8">
      <c r="A1145">
        <v>3118</v>
      </c>
      <c r="B1145" t="s">
        <v>10</v>
      </c>
      <c r="C1145" s="123">
        <v>1904</v>
      </c>
      <c r="D1145" s="2">
        <v>144</v>
      </c>
      <c r="E1145" t="s">
        <v>47</v>
      </c>
      <c r="F1145">
        <v>2021</v>
      </c>
      <c r="G1145" t="s">
        <v>19</v>
      </c>
      <c r="H1145" s="21">
        <v>498.75</v>
      </c>
    </row>
    <row r="1146" spans="1:8">
      <c r="A1146">
        <v>3127</v>
      </c>
      <c r="B1146" t="s">
        <v>10</v>
      </c>
      <c r="C1146" s="123">
        <v>1904</v>
      </c>
      <c r="D1146" s="2">
        <v>144</v>
      </c>
      <c r="E1146" t="s">
        <v>47</v>
      </c>
      <c r="F1146">
        <v>2021</v>
      </c>
      <c r="G1146" t="s">
        <v>19</v>
      </c>
      <c r="H1146" s="21">
        <v>333.22</v>
      </c>
    </row>
    <row r="1147" spans="1:8">
      <c r="A1147">
        <v>3133</v>
      </c>
      <c r="B1147" t="s">
        <v>10</v>
      </c>
      <c r="C1147" s="123">
        <v>1904</v>
      </c>
      <c r="D1147" s="2">
        <v>144</v>
      </c>
      <c r="E1147" t="s">
        <v>47</v>
      </c>
      <c r="F1147">
        <v>2021</v>
      </c>
      <c r="G1147" t="s">
        <v>19</v>
      </c>
      <c r="H1147" s="21">
        <v>92.56</v>
      </c>
    </row>
    <row r="1148" spans="1:8">
      <c r="A1148">
        <v>3144</v>
      </c>
      <c r="B1148" t="s">
        <v>10</v>
      </c>
      <c r="C1148" s="123">
        <v>1904</v>
      </c>
      <c r="D1148" s="2">
        <v>144</v>
      </c>
      <c r="E1148" t="s">
        <v>47</v>
      </c>
      <c r="F1148">
        <v>2021</v>
      </c>
      <c r="G1148" t="s">
        <v>19</v>
      </c>
      <c r="H1148" s="21">
        <v>8.83</v>
      </c>
    </row>
    <row r="1149" spans="1:8">
      <c r="A1149">
        <v>3149</v>
      </c>
      <c r="B1149" t="s">
        <v>10</v>
      </c>
      <c r="C1149" s="123">
        <v>1904</v>
      </c>
      <c r="D1149" s="2">
        <v>144</v>
      </c>
      <c r="E1149" t="s">
        <v>47</v>
      </c>
      <c r="F1149">
        <v>2021</v>
      </c>
      <c r="G1149" t="s">
        <v>19</v>
      </c>
      <c r="H1149" s="21">
        <v>610.9</v>
      </c>
    </row>
    <row r="1150" spans="1:8">
      <c r="A1150">
        <v>3150</v>
      </c>
      <c r="B1150" t="s">
        <v>10</v>
      </c>
      <c r="C1150" s="123">
        <v>1904</v>
      </c>
      <c r="D1150" s="2">
        <v>144</v>
      </c>
      <c r="E1150" t="s">
        <v>47</v>
      </c>
      <c r="F1150">
        <v>2021</v>
      </c>
      <c r="G1150" t="s">
        <v>19</v>
      </c>
      <c r="H1150" s="21">
        <v>8.83</v>
      </c>
    </row>
    <row r="1151" spans="1:8">
      <c r="A1151">
        <v>3179</v>
      </c>
      <c r="B1151" t="s">
        <v>10</v>
      </c>
      <c r="C1151" s="123">
        <v>1904</v>
      </c>
      <c r="D1151" s="2">
        <v>144</v>
      </c>
      <c r="E1151" t="s">
        <v>47</v>
      </c>
      <c r="F1151">
        <v>2021</v>
      </c>
      <c r="G1151" t="s">
        <v>19</v>
      </c>
      <c r="H1151" s="21">
        <v>322.31</v>
      </c>
    </row>
    <row r="1152" spans="1:8">
      <c r="A1152">
        <v>3213</v>
      </c>
      <c r="B1152" t="s">
        <v>10</v>
      </c>
      <c r="C1152" s="123">
        <v>1904</v>
      </c>
      <c r="D1152" s="2">
        <v>144</v>
      </c>
      <c r="E1152" t="s">
        <v>47</v>
      </c>
      <c r="F1152">
        <v>2021</v>
      </c>
      <c r="G1152" t="s">
        <v>19</v>
      </c>
      <c r="H1152" s="21">
        <v>235.03</v>
      </c>
    </row>
    <row r="1153" spans="1:8">
      <c r="A1153">
        <v>3221</v>
      </c>
      <c r="B1153" t="s">
        <v>10</v>
      </c>
      <c r="C1153" s="123">
        <v>1904</v>
      </c>
      <c r="D1153" s="2">
        <v>144</v>
      </c>
      <c r="E1153" t="s">
        <v>47</v>
      </c>
      <c r="F1153">
        <v>2021</v>
      </c>
      <c r="G1153" t="s">
        <v>19</v>
      </c>
      <c r="H1153" s="21">
        <v>8.75</v>
      </c>
    </row>
    <row r="1154" spans="1:8">
      <c r="A1154">
        <v>3244</v>
      </c>
      <c r="B1154" t="s">
        <v>10</v>
      </c>
      <c r="C1154" s="123">
        <v>1904</v>
      </c>
      <c r="D1154" s="2">
        <v>144</v>
      </c>
      <c r="E1154" t="s">
        <v>47</v>
      </c>
      <c r="F1154">
        <v>2021</v>
      </c>
      <c r="G1154" t="s">
        <v>19</v>
      </c>
      <c r="H1154" s="21">
        <v>232.51</v>
      </c>
    </row>
    <row r="1155" spans="1:8">
      <c r="A1155">
        <v>3248</v>
      </c>
      <c r="B1155" t="s">
        <v>10</v>
      </c>
      <c r="C1155" s="123">
        <v>1904</v>
      </c>
      <c r="D1155" s="2">
        <v>144</v>
      </c>
      <c r="E1155" t="s">
        <v>47</v>
      </c>
      <c r="F1155">
        <v>2021</v>
      </c>
      <c r="G1155" t="s">
        <v>19</v>
      </c>
      <c r="H1155" s="21">
        <v>266.07</v>
      </c>
    </row>
    <row r="1156" spans="1:8">
      <c r="A1156">
        <v>3250</v>
      </c>
      <c r="B1156" t="s">
        <v>10</v>
      </c>
      <c r="C1156" s="123">
        <v>1904</v>
      </c>
      <c r="D1156" s="2">
        <v>144</v>
      </c>
      <c r="E1156" t="s">
        <v>47</v>
      </c>
      <c r="F1156">
        <v>2021</v>
      </c>
      <c r="G1156" t="s">
        <v>19</v>
      </c>
      <c r="H1156" s="21">
        <v>8.83</v>
      </c>
    </row>
    <row r="1157" spans="1:8">
      <c r="A1157">
        <v>3255</v>
      </c>
      <c r="B1157" t="s">
        <v>10</v>
      </c>
      <c r="C1157" s="123">
        <v>1904</v>
      </c>
      <c r="D1157" s="2">
        <v>144</v>
      </c>
      <c r="E1157" t="s">
        <v>47</v>
      </c>
      <c r="F1157">
        <v>2021</v>
      </c>
      <c r="G1157" t="s">
        <v>19</v>
      </c>
      <c r="H1157" s="21">
        <v>8.74</v>
      </c>
    </row>
    <row r="1158" spans="1:8">
      <c r="A1158">
        <v>3260</v>
      </c>
      <c r="B1158" t="s">
        <v>10</v>
      </c>
      <c r="C1158" s="123">
        <v>1904</v>
      </c>
      <c r="D1158" s="2">
        <v>144</v>
      </c>
      <c r="E1158" t="s">
        <v>47</v>
      </c>
      <c r="F1158">
        <v>2021</v>
      </c>
      <c r="G1158" t="s">
        <v>19</v>
      </c>
      <c r="H1158" s="21">
        <v>478.17</v>
      </c>
    </row>
    <row r="1159" spans="1:8">
      <c r="A1159">
        <v>3268</v>
      </c>
      <c r="B1159" t="s">
        <v>10</v>
      </c>
      <c r="C1159" s="123">
        <v>1904</v>
      </c>
      <c r="D1159" s="2">
        <v>144</v>
      </c>
      <c r="E1159" t="s">
        <v>47</v>
      </c>
      <c r="F1159">
        <v>2021</v>
      </c>
      <c r="G1159" t="s">
        <v>19</v>
      </c>
      <c r="H1159" s="21">
        <v>8.83</v>
      </c>
    </row>
    <row r="1160" spans="1:8">
      <c r="A1160">
        <v>3269</v>
      </c>
      <c r="B1160" t="s">
        <v>10</v>
      </c>
      <c r="C1160" s="123">
        <v>1904</v>
      </c>
      <c r="D1160" s="2">
        <v>144</v>
      </c>
      <c r="E1160" t="s">
        <v>47</v>
      </c>
      <c r="F1160">
        <v>2021</v>
      </c>
      <c r="G1160" t="s">
        <v>19</v>
      </c>
      <c r="H1160" s="21">
        <v>309.22000000000003</v>
      </c>
    </row>
    <row r="1161" spans="1:8">
      <c r="A1161">
        <v>3277</v>
      </c>
      <c r="B1161" t="s">
        <v>10</v>
      </c>
      <c r="C1161" s="123">
        <v>1904</v>
      </c>
      <c r="D1161" s="2">
        <v>144</v>
      </c>
      <c r="E1161" t="s">
        <v>47</v>
      </c>
      <c r="F1161">
        <v>2021</v>
      </c>
      <c r="G1161" t="s">
        <v>19</v>
      </c>
      <c r="H1161" s="21">
        <v>2.76</v>
      </c>
    </row>
    <row r="1162" spans="1:8">
      <c r="A1162">
        <v>3282</v>
      </c>
      <c r="B1162" t="s">
        <v>10</v>
      </c>
      <c r="C1162" s="123">
        <v>1904</v>
      </c>
      <c r="D1162" s="2">
        <v>144</v>
      </c>
      <c r="E1162" t="s">
        <v>47</v>
      </c>
      <c r="F1162">
        <v>2021</v>
      </c>
      <c r="G1162" t="s">
        <v>19</v>
      </c>
      <c r="H1162" s="21">
        <v>260.77999999999997</v>
      </c>
    </row>
    <row r="1163" spans="1:8">
      <c r="A1163">
        <v>3284</v>
      </c>
      <c r="B1163" t="s">
        <v>10</v>
      </c>
      <c r="C1163" s="123">
        <v>1904</v>
      </c>
      <c r="D1163" s="2">
        <v>144</v>
      </c>
      <c r="E1163" t="s">
        <v>47</v>
      </c>
      <c r="F1163">
        <v>2021</v>
      </c>
      <c r="G1163" t="s">
        <v>19</v>
      </c>
      <c r="H1163" s="21">
        <v>8.83</v>
      </c>
    </row>
    <row r="1164" spans="1:8">
      <c r="A1164">
        <v>3294</v>
      </c>
      <c r="B1164" t="s">
        <v>10</v>
      </c>
      <c r="C1164" s="123">
        <v>1904</v>
      </c>
      <c r="D1164" s="2">
        <v>144</v>
      </c>
      <c r="E1164" t="s">
        <v>47</v>
      </c>
      <c r="F1164">
        <v>2021</v>
      </c>
      <c r="G1164" t="s">
        <v>19</v>
      </c>
      <c r="H1164" s="21">
        <v>333.22</v>
      </c>
    </row>
    <row r="1165" spans="1:8">
      <c r="A1165">
        <v>3295</v>
      </c>
      <c r="B1165" t="s">
        <v>10</v>
      </c>
      <c r="C1165" s="123">
        <v>1904</v>
      </c>
      <c r="D1165" s="2">
        <v>144</v>
      </c>
      <c r="E1165" t="s">
        <v>47</v>
      </c>
      <c r="F1165">
        <v>2021</v>
      </c>
      <c r="G1165" t="s">
        <v>19</v>
      </c>
      <c r="H1165" s="21">
        <v>82.57</v>
      </c>
    </row>
    <row r="1166" spans="1:8">
      <c r="A1166">
        <v>3340</v>
      </c>
      <c r="B1166" t="s">
        <v>10</v>
      </c>
      <c r="C1166" s="123">
        <v>1904</v>
      </c>
      <c r="D1166" s="2">
        <v>144</v>
      </c>
      <c r="E1166" t="s">
        <v>47</v>
      </c>
      <c r="F1166">
        <v>2021</v>
      </c>
      <c r="G1166" t="s">
        <v>19</v>
      </c>
      <c r="H1166" s="21">
        <v>8.86</v>
      </c>
    </row>
    <row r="1167" spans="1:8">
      <c r="A1167">
        <v>3342</v>
      </c>
      <c r="B1167" t="s">
        <v>11</v>
      </c>
      <c r="C1167" s="123">
        <v>1904</v>
      </c>
      <c r="D1167" s="2">
        <v>133</v>
      </c>
      <c r="E1167" t="s">
        <v>47</v>
      </c>
      <c r="F1167">
        <v>2021</v>
      </c>
      <c r="G1167" t="s">
        <v>19</v>
      </c>
      <c r="H1167" s="21">
        <v>-72.47</v>
      </c>
    </row>
    <row r="1168" spans="1:8">
      <c r="A1168">
        <v>3356</v>
      </c>
      <c r="B1168" t="s">
        <v>11</v>
      </c>
      <c r="C1168" s="123">
        <v>1904</v>
      </c>
      <c r="D1168" s="2">
        <v>133</v>
      </c>
      <c r="E1168" t="s">
        <v>47</v>
      </c>
      <c r="F1168">
        <v>2021</v>
      </c>
      <c r="G1168" t="s">
        <v>19</v>
      </c>
      <c r="H1168" s="21">
        <v>3.46</v>
      </c>
    </row>
    <row r="1169" spans="1:8">
      <c r="A1169">
        <v>3358</v>
      </c>
      <c r="B1169" t="s">
        <v>11</v>
      </c>
      <c r="C1169" s="123">
        <v>1904</v>
      </c>
      <c r="D1169" s="2">
        <v>133</v>
      </c>
      <c r="E1169" t="s">
        <v>47</v>
      </c>
      <c r="F1169">
        <v>2021</v>
      </c>
      <c r="G1169" t="s">
        <v>19</v>
      </c>
      <c r="H1169" s="21">
        <v>-24.03</v>
      </c>
    </row>
    <row r="1170" spans="1:8">
      <c r="A1170">
        <v>3373</v>
      </c>
      <c r="B1170" t="s">
        <v>11</v>
      </c>
      <c r="C1170" s="123">
        <v>1904</v>
      </c>
      <c r="D1170" s="2">
        <v>133</v>
      </c>
      <c r="E1170" t="s">
        <v>47</v>
      </c>
      <c r="F1170">
        <v>2021</v>
      </c>
      <c r="G1170" t="s">
        <v>19</v>
      </c>
      <c r="H1170" s="21">
        <v>70.680000000000007</v>
      </c>
    </row>
    <row r="1171" spans="1:8">
      <c r="A1171">
        <v>3377</v>
      </c>
      <c r="B1171" t="s">
        <v>11</v>
      </c>
      <c r="C1171" s="123">
        <v>1904</v>
      </c>
      <c r="D1171" s="2">
        <v>133</v>
      </c>
      <c r="E1171" t="s">
        <v>47</v>
      </c>
      <c r="F1171">
        <v>2021</v>
      </c>
      <c r="G1171" t="s">
        <v>19</v>
      </c>
      <c r="H1171" s="21">
        <v>37.04</v>
      </c>
    </row>
    <row r="1172" spans="1:8">
      <c r="A1172">
        <v>3379</v>
      </c>
      <c r="B1172" t="s">
        <v>11</v>
      </c>
      <c r="C1172" s="123">
        <v>1904</v>
      </c>
      <c r="D1172" s="2">
        <v>133</v>
      </c>
      <c r="E1172" t="s">
        <v>47</v>
      </c>
      <c r="F1172">
        <v>2021</v>
      </c>
      <c r="G1172" t="s">
        <v>19</v>
      </c>
      <c r="H1172" s="21">
        <v>0.36</v>
      </c>
    </row>
    <row r="1173" spans="1:8">
      <c r="A1173">
        <v>3380</v>
      </c>
      <c r="B1173" t="s">
        <v>11</v>
      </c>
      <c r="C1173" s="123">
        <v>1904</v>
      </c>
      <c r="D1173" s="2">
        <v>133</v>
      </c>
      <c r="E1173" t="s">
        <v>47</v>
      </c>
      <c r="F1173">
        <v>2021</v>
      </c>
      <c r="G1173" t="s">
        <v>19</v>
      </c>
      <c r="H1173" s="21">
        <v>5.22</v>
      </c>
    </row>
    <row r="1174" spans="1:8">
      <c r="A1174">
        <v>3392</v>
      </c>
      <c r="B1174" t="s">
        <v>11</v>
      </c>
      <c r="C1174" s="123">
        <v>1904</v>
      </c>
      <c r="D1174" s="2">
        <v>133</v>
      </c>
      <c r="E1174" t="s">
        <v>47</v>
      </c>
      <c r="F1174">
        <v>2021</v>
      </c>
      <c r="G1174" t="s">
        <v>19</v>
      </c>
      <c r="H1174" s="21">
        <v>-7</v>
      </c>
    </row>
    <row r="1175" spans="1:8">
      <c r="A1175">
        <v>3395</v>
      </c>
      <c r="B1175" t="s">
        <v>11</v>
      </c>
      <c r="C1175" s="123">
        <v>1904</v>
      </c>
      <c r="D1175" s="2">
        <v>133</v>
      </c>
      <c r="E1175" t="s">
        <v>47</v>
      </c>
      <c r="F1175">
        <v>2021</v>
      </c>
      <c r="G1175" t="s">
        <v>19</v>
      </c>
      <c r="H1175" s="21">
        <v>63.16</v>
      </c>
    </row>
    <row r="1176" spans="1:8">
      <c r="A1176">
        <v>3397</v>
      </c>
      <c r="B1176" t="s">
        <v>11</v>
      </c>
      <c r="C1176" s="123">
        <v>1904</v>
      </c>
      <c r="D1176" s="2">
        <v>133</v>
      </c>
      <c r="E1176" t="s">
        <v>47</v>
      </c>
      <c r="F1176">
        <v>2021</v>
      </c>
      <c r="G1176" t="s">
        <v>19</v>
      </c>
      <c r="H1176" s="21">
        <v>32.380000000000003</v>
      </c>
    </row>
    <row r="1177" spans="1:8">
      <c r="A1177">
        <v>3398</v>
      </c>
      <c r="B1177" t="s">
        <v>11</v>
      </c>
      <c r="C1177" s="123">
        <v>1904</v>
      </c>
      <c r="D1177" s="2">
        <v>133</v>
      </c>
      <c r="E1177" t="s">
        <v>47</v>
      </c>
      <c r="F1177">
        <v>2021</v>
      </c>
      <c r="G1177" t="s">
        <v>19</v>
      </c>
      <c r="H1177" s="21">
        <v>65.040000000000006</v>
      </c>
    </row>
    <row r="1178" spans="1:8">
      <c r="A1178">
        <v>3400</v>
      </c>
      <c r="B1178" t="s">
        <v>11</v>
      </c>
      <c r="C1178" s="123">
        <v>1904</v>
      </c>
      <c r="D1178" s="2">
        <v>133</v>
      </c>
      <c r="E1178" t="s">
        <v>47</v>
      </c>
      <c r="F1178">
        <v>2021</v>
      </c>
      <c r="G1178" t="s">
        <v>19</v>
      </c>
      <c r="H1178" s="21">
        <v>3.6</v>
      </c>
    </row>
    <row r="1179" spans="1:8">
      <c r="A1179">
        <v>3405</v>
      </c>
      <c r="B1179" t="s">
        <v>11</v>
      </c>
      <c r="C1179" s="123">
        <v>1904</v>
      </c>
      <c r="D1179" s="2">
        <v>133</v>
      </c>
      <c r="E1179" t="s">
        <v>47</v>
      </c>
      <c r="F1179">
        <v>2021</v>
      </c>
      <c r="G1179" t="s">
        <v>19</v>
      </c>
      <c r="H1179" s="21">
        <v>70.69</v>
      </c>
    </row>
    <row r="1180" spans="1:8">
      <c r="A1180">
        <v>3407</v>
      </c>
      <c r="B1180" t="s">
        <v>11</v>
      </c>
      <c r="C1180" s="123">
        <v>1904</v>
      </c>
      <c r="D1180" s="2">
        <v>133</v>
      </c>
      <c r="E1180" t="s">
        <v>47</v>
      </c>
      <c r="F1180">
        <v>2021</v>
      </c>
      <c r="G1180" t="s">
        <v>19</v>
      </c>
      <c r="H1180" s="21">
        <v>67.83</v>
      </c>
    </row>
    <row r="1181" spans="1:8">
      <c r="A1181">
        <v>3409</v>
      </c>
      <c r="B1181" t="s">
        <v>11</v>
      </c>
      <c r="C1181" s="123">
        <v>1904</v>
      </c>
      <c r="D1181" s="2">
        <v>133</v>
      </c>
      <c r="E1181" t="s">
        <v>47</v>
      </c>
      <c r="F1181">
        <v>2021</v>
      </c>
      <c r="G1181" t="s">
        <v>19</v>
      </c>
      <c r="H1181" s="21">
        <v>36.909999999999997</v>
      </c>
    </row>
    <row r="1182" spans="1:8">
      <c r="A1182">
        <v>3424</v>
      </c>
      <c r="B1182" t="s">
        <v>11</v>
      </c>
      <c r="C1182" s="123">
        <v>1904</v>
      </c>
      <c r="D1182" s="2">
        <v>133</v>
      </c>
      <c r="E1182" t="s">
        <v>47</v>
      </c>
      <c r="F1182">
        <v>2021</v>
      </c>
      <c r="G1182" t="s">
        <v>19</v>
      </c>
      <c r="H1182" s="21">
        <v>75.66</v>
      </c>
    </row>
    <row r="1183" spans="1:8">
      <c r="A1183">
        <v>3437</v>
      </c>
      <c r="B1183" t="s">
        <v>11</v>
      </c>
      <c r="C1183" s="123">
        <v>1904</v>
      </c>
      <c r="D1183" s="2">
        <v>133</v>
      </c>
      <c r="E1183" t="s">
        <v>47</v>
      </c>
      <c r="F1183">
        <v>2021</v>
      </c>
      <c r="G1183" t="s">
        <v>19</v>
      </c>
      <c r="H1183" s="21">
        <v>15.17</v>
      </c>
    </row>
    <row r="1184" spans="1:8">
      <c r="A1184">
        <v>3446</v>
      </c>
      <c r="B1184" t="s">
        <v>11</v>
      </c>
      <c r="C1184" s="123">
        <v>1904</v>
      </c>
      <c r="D1184" s="2">
        <v>133</v>
      </c>
      <c r="E1184" t="s">
        <v>47</v>
      </c>
      <c r="F1184">
        <v>2021</v>
      </c>
      <c r="G1184" t="s">
        <v>19</v>
      </c>
      <c r="H1184" s="21">
        <v>-5.22</v>
      </c>
    </row>
    <row r="1185" spans="1:8">
      <c r="A1185">
        <v>3447</v>
      </c>
      <c r="B1185" t="s">
        <v>11</v>
      </c>
      <c r="C1185" s="123">
        <v>1904</v>
      </c>
      <c r="D1185" s="2">
        <v>133</v>
      </c>
      <c r="E1185" t="s">
        <v>47</v>
      </c>
      <c r="F1185">
        <v>2021</v>
      </c>
      <c r="G1185" t="s">
        <v>19</v>
      </c>
      <c r="H1185" s="21">
        <v>26.33</v>
      </c>
    </row>
    <row r="1186" spans="1:8">
      <c r="A1186">
        <v>3448</v>
      </c>
      <c r="B1186" t="s">
        <v>11</v>
      </c>
      <c r="C1186" s="123">
        <v>1904</v>
      </c>
      <c r="D1186" s="2">
        <v>133</v>
      </c>
      <c r="E1186" t="s">
        <v>47</v>
      </c>
      <c r="F1186">
        <v>2021</v>
      </c>
      <c r="G1186" t="s">
        <v>19</v>
      </c>
      <c r="H1186" s="21">
        <v>437.25</v>
      </c>
    </row>
    <row r="1187" spans="1:8">
      <c r="A1187">
        <v>3450</v>
      </c>
      <c r="B1187" t="s">
        <v>11</v>
      </c>
      <c r="C1187" s="123">
        <v>1904</v>
      </c>
      <c r="D1187" s="2">
        <v>133</v>
      </c>
      <c r="E1187" t="s">
        <v>47</v>
      </c>
      <c r="F1187">
        <v>2021</v>
      </c>
      <c r="G1187" t="s">
        <v>19</v>
      </c>
      <c r="H1187" s="21">
        <v>96.96</v>
      </c>
    </row>
    <row r="1188" spans="1:8">
      <c r="A1188">
        <v>3516</v>
      </c>
      <c r="B1188" t="s">
        <v>11</v>
      </c>
      <c r="C1188" s="123">
        <v>1904</v>
      </c>
      <c r="D1188" s="2">
        <v>144</v>
      </c>
      <c r="E1188" t="s">
        <v>47</v>
      </c>
      <c r="F1188">
        <v>2021</v>
      </c>
      <c r="G1188" t="s">
        <v>19</v>
      </c>
      <c r="H1188" s="21">
        <v>719.61</v>
      </c>
    </row>
    <row r="1189" spans="1:8">
      <c r="A1189">
        <v>3519</v>
      </c>
      <c r="B1189" t="s">
        <v>11</v>
      </c>
      <c r="C1189" s="123">
        <v>1904</v>
      </c>
      <c r="D1189" s="2">
        <v>144</v>
      </c>
      <c r="E1189" t="s">
        <v>47</v>
      </c>
      <c r="F1189">
        <v>2021</v>
      </c>
      <c r="G1189" t="s">
        <v>19</v>
      </c>
      <c r="H1189" s="21">
        <v>-2.79</v>
      </c>
    </row>
    <row r="1190" spans="1:8">
      <c r="A1190">
        <v>3532</v>
      </c>
      <c r="B1190" t="s">
        <v>11</v>
      </c>
      <c r="C1190" s="123">
        <v>1904</v>
      </c>
      <c r="D1190" s="2">
        <v>144</v>
      </c>
      <c r="E1190" t="s">
        <v>47</v>
      </c>
      <c r="F1190">
        <v>2021</v>
      </c>
      <c r="G1190" t="s">
        <v>19</v>
      </c>
      <c r="H1190" s="21">
        <v>301.56</v>
      </c>
    </row>
    <row r="1191" spans="1:8">
      <c r="A1191">
        <v>3536</v>
      </c>
      <c r="B1191" t="s">
        <v>11</v>
      </c>
      <c r="C1191" s="123">
        <v>1904</v>
      </c>
      <c r="D1191" s="2">
        <v>144</v>
      </c>
      <c r="E1191" t="s">
        <v>47</v>
      </c>
      <c r="F1191">
        <v>2021</v>
      </c>
      <c r="G1191" t="s">
        <v>19</v>
      </c>
      <c r="H1191" s="21">
        <v>350.06</v>
      </c>
    </row>
    <row r="1192" spans="1:8">
      <c r="A1192">
        <v>3563</v>
      </c>
      <c r="B1192" t="s">
        <v>11</v>
      </c>
      <c r="C1192" s="123">
        <v>1904</v>
      </c>
      <c r="D1192" s="2">
        <v>144</v>
      </c>
      <c r="E1192" t="s">
        <v>47</v>
      </c>
      <c r="F1192">
        <v>2021</v>
      </c>
      <c r="G1192" t="s">
        <v>19</v>
      </c>
      <c r="H1192" s="21">
        <v>105.83</v>
      </c>
    </row>
    <row r="1193" spans="1:8">
      <c r="A1193">
        <v>3564</v>
      </c>
      <c r="B1193" t="s">
        <v>11</v>
      </c>
      <c r="C1193" s="123">
        <v>1904</v>
      </c>
      <c r="D1193" s="2">
        <v>144</v>
      </c>
      <c r="E1193" t="s">
        <v>47</v>
      </c>
      <c r="F1193">
        <v>2021</v>
      </c>
      <c r="G1193" t="s">
        <v>19</v>
      </c>
      <c r="H1193" s="21">
        <v>90.15</v>
      </c>
    </row>
    <row r="1194" spans="1:8">
      <c r="A1194">
        <v>3582</v>
      </c>
      <c r="B1194" t="s">
        <v>11</v>
      </c>
      <c r="C1194" s="123">
        <v>1904</v>
      </c>
      <c r="D1194" s="2">
        <v>144</v>
      </c>
      <c r="E1194" t="s">
        <v>47</v>
      </c>
      <c r="F1194">
        <v>2021</v>
      </c>
      <c r="G1194" t="s">
        <v>19</v>
      </c>
      <c r="H1194" s="21">
        <v>683.58</v>
      </c>
    </row>
    <row r="1195" spans="1:8">
      <c r="A1195">
        <v>3589</v>
      </c>
      <c r="B1195" t="s">
        <v>11</v>
      </c>
      <c r="C1195" s="123">
        <v>1904</v>
      </c>
      <c r="D1195" s="2">
        <v>144</v>
      </c>
      <c r="E1195" t="s">
        <v>47</v>
      </c>
      <c r="F1195">
        <v>2021</v>
      </c>
      <c r="G1195" t="s">
        <v>19</v>
      </c>
      <c r="H1195" s="21">
        <v>90.34</v>
      </c>
    </row>
    <row r="1196" spans="1:8">
      <c r="A1196">
        <v>3596</v>
      </c>
      <c r="B1196" t="s">
        <v>11</v>
      </c>
      <c r="C1196" s="123">
        <v>1904</v>
      </c>
      <c r="D1196" s="2">
        <v>144</v>
      </c>
      <c r="E1196" t="s">
        <v>47</v>
      </c>
      <c r="F1196">
        <v>2021</v>
      </c>
      <c r="G1196" t="s">
        <v>19</v>
      </c>
      <c r="H1196" s="21">
        <v>-15.97</v>
      </c>
    </row>
    <row r="1197" spans="1:8">
      <c r="A1197">
        <v>3601</v>
      </c>
      <c r="B1197" t="s">
        <v>11</v>
      </c>
      <c r="C1197" s="123">
        <v>1904</v>
      </c>
      <c r="D1197" s="2">
        <v>144</v>
      </c>
      <c r="E1197" t="s">
        <v>47</v>
      </c>
      <c r="F1197">
        <v>2021</v>
      </c>
      <c r="G1197" t="s">
        <v>19</v>
      </c>
      <c r="H1197" s="21">
        <v>384.48</v>
      </c>
    </row>
    <row r="1198" spans="1:8">
      <c r="A1198">
        <v>3602</v>
      </c>
      <c r="B1198" t="s">
        <v>11</v>
      </c>
      <c r="C1198" s="123">
        <v>1904</v>
      </c>
      <c r="D1198" s="2">
        <v>144</v>
      </c>
      <c r="E1198" t="s">
        <v>47</v>
      </c>
      <c r="F1198">
        <v>2021</v>
      </c>
      <c r="G1198" t="s">
        <v>19</v>
      </c>
      <c r="H1198" s="21">
        <v>908.36</v>
      </c>
    </row>
    <row r="1199" spans="1:8">
      <c r="A1199">
        <v>3608</v>
      </c>
      <c r="B1199" t="s">
        <v>11</v>
      </c>
      <c r="C1199" s="123">
        <v>1904</v>
      </c>
      <c r="D1199" s="2">
        <v>144</v>
      </c>
      <c r="E1199" t="s">
        <v>47</v>
      </c>
      <c r="F1199">
        <v>2021</v>
      </c>
      <c r="G1199" t="s">
        <v>19</v>
      </c>
      <c r="H1199" s="21">
        <v>92.14</v>
      </c>
    </row>
    <row r="1200" spans="1:8">
      <c r="A1200">
        <v>3618</v>
      </c>
      <c r="B1200" t="s">
        <v>11</v>
      </c>
      <c r="C1200" s="123">
        <v>1904</v>
      </c>
      <c r="D1200" s="2">
        <v>144</v>
      </c>
      <c r="E1200" t="s">
        <v>47</v>
      </c>
      <c r="F1200">
        <v>2021</v>
      </c>
      <c r="G1200" t="s">
        <v>19</v>
      </c>
      <c r="H1200" s="21">
        <v>678.4</v>
      </c>
    </row>
    <row r="1201" spans="1:8">
      <c r="A1201">
        <v>3620</v>
      </c>
      <c r="B1201" t="s">
        <v>11</v>
      </c>
      <c r="C1201" s="123">
        <v>1904</v>
      </c>
      <c r="D1201" s="2">
        <v>144</v>
      </c>
      <c r="E1201" t="s">
        <v>47</v>
      </c>
      <c r="F1201">
        <v>2021</v>
      </c>
      <c r="G1201" t="s">
        <v>19</v>
      </c>
      <c r="H1201" s="21">
        <v>133.44999999999999</v>
      </c>
    </row>
    <row r="1202" spans="1:8">
      <c r="A1202">
        <v>3621</v>
      </c>
      <c r="B1202" t="s">
        <v>11</v>
      </c>
      <c r="C1202" s="123">
        <v>1904</v>
      </c>
      <c r="D1202" s="2">
        <v>144</v>
      </c>
      <c r="E1202" t="s">
        <v>47</v>
      </c>
      <c r="F1202">
        <v>2021</v>
      </c>
      <c r="G1202" t="s">
        <v>19</v>
      </c>
      <c r="H1202" s="21">
        <v>405.61</v>
      </c>
    </row>
    <row r="1203" spans="1:8">
      <c r="A1203">
        <v>3629</v>
      </c>
      <c r="B1203" t="s">
        <v>11</v>
      </c>
      <c r="C1203" s="123">
        <v>1904</v>
      </c>
      <c r="D1203" s="2">
        <v>144</v>
      </c>
      <c r="E1203" t="s">
        <v>47</v>
      </c>
      <c r="F1203">
        <v>2021</v>
      </c>
      <c r="G1203" t="s">
        <v>19</v>
      </c>
      <c r="H1203" s="21">
        <v>392.34</v>
      </c>
    </row>
    <row r="1204" spans="1:8">
      <c r="A1204">
        <v>3635</v>
      </c>
      <c r="B1204" t="s">
        <v>11</v>
      </c>
      <c r="C1204" s="123">
        <v>1904</v>
      </c>
      <c r="D1204" s="2">
        <v>144</v>
      </c>
      <c r="E1204" t="s">
        <v>47</v>
      </c>
      <c r="F1204">
        <v>2021</v>
      </c>
      <c r="G1204" t="s">
        <v>19</v>
      </c>
      <c r="H1204" s="21">
        <v>79.75</v>
      </c>
    </row>
    <row r="1205" spans="1:8">
      <c r="A1205">
        <v>3660</v>
      </c>
      <c r="B1205" t="s">
        <v>11</v>
      </c>
      <c r="C1205" s="123">
        <v>1904</v>
      </c>
      <c r="D1205" s="2">
        <v>144</v>
      </c>
      <c r="E1205" t="s">
        <v>47</v>
      </c>
      <c r="F1205">
        <v>2021</v>
      </c>
      <c r="G1205" t="s">
        <v>19</v>
      </c>
      <c r="H1205" s="21">
        <v>500.2</v>
      </c>
    </row>
    <row r="1206" spans="1:8">
      <c r="A1206">
        <v>3661</v>
      </c>
      <c r="B1206" t="s">
        <v>11</v>
      </c>
      <c r="C1206" s="123">
        <v>1904</v>
      </c>
      <c r="D1206" s="2">
        <v>144</v>
      </c>
      <c r="E1206" t="s">
        <v>47</v>
      </c>
      <c r="F1206">
        <v>2021</v>
      </c>
      <c r="G1206" t="s">
        <v>19</v>
      </c>
      <c r="H1206" s="21">
        <v>96.27</v>
      </c>
    </row>
    <row r="1207" spans="1:8">
      <c r="A1207">
        <v>3676</v>
      </c>
      <c r="B1207" t="s">
        <v>11</v>
      </c>
      <c r="C1207" s="123">
        <v>1904</v>
      </c>
      <c r="D1207" s="2">
        <v>144</v>
      </c>
      <c r="E1207" t="s">
        <v>47</v>
      </c>
      <c r="F1207">
        <v>2021</v>
      </c>
      <c r="G1207" t="s">
        <v>19</v>
      </c>
      <c r="H1207" s="21">
        <v>271.76</v>
      </c>
    </row>
    <row r="1208" spans="1:8">
      <c r="A1208">
        <v>3683</v>
      </c>
      <c r="B1208" t="s">
        <v>11</v>
      </c>
      <c r="C1208" s="123">
        <v>1904</v>
      </c>
      <c r="D1208" s="2">
        <v>144</v>
      </c>
      <c r="E1208" t="s">
        <v>47</v>
      </c>
      <c r="F1208">
        <v>2021</v>
      </c>
      <c r="G1208" t="s">
        <v>19</v>
      </c>
      <c r="H1208" s="21">
        <v>119.51</v>
      </c>
    </row>
    <row r="1209" spans="1:8">
      <c r="A1209">
        <v>3689</v>
      </c>
      <c r="B1209" t="s">
        <v>11</v>
      </c>
      <c r="C1209" s="123">
        <v>1904</v>
      </c>
      <c r="D1209" s="2">
        <v>144</v>
      </c>
      <c r="E1209" t="s">
        <v>47</v>
      </c>
      <c r="F1209">
        <v>2021</v>
      </c>
      <c r="G1209" t="s">
        <v>19</v>
      </c>
      <c r="H1209" s="21">
        <v>189.72</v>
      </c>
    </row>
    <row r="1210" spans="1:8">
      <c r="A1210">
        <v>3699</v>
      </c>
      <c r="B1210" t="s">
        <v>11</v>
      </c>
      <c r="C1210" s="123">
        <v>1904</v>
      </c>
      <c r="D1210" s="2">
        <v>144</v>
      </c>
      <c r="E1210" t="s">
        <v>47</v>
      </c>
      <c r="F1210">
        <v>2021</v>
      </c>
      <c r="G1210" t="s">
        <v>19</v>
      </c>
      <c r="H1210" s="21">
        <v>471.1</v>
      </c>
    </row>
    <row r="1211" spans="1:8">
      <c r="A1211">
        <v>3702</v>
      </c>
      <c r="B1211" t="s">
        <v>11</v>
      </c>
      <c r="C1211" s="123">
        <v>1904</v>
      </c>
      <c r="D1211" s="2">
        <v>144</v>
      </c>
      <c r="E1211" t="s">
        <v>47</v>
      </c>
      <c r="F1211">
        <v>2021</v>
      </c>
      <c r="G1211" t="s">
        <v>19</v>
      </c>
      <c r="H1211" s="21">
        <v>92.07</v>
      </c>
    </row>
    <row r="1212" spans="1:8">
      <c r="A1212">
        <v>3716</v>
      </c>
      <c r="B1212" t="s">
        <v>11</v>
      </c>
      <c r="C1212" s="123">
        <v>1904</v>
      </c>
      <c r="D1212" s="2">
        <v>144</v>
      </c>
      <c r="E1212" t="s">
        <v>47</v>
      </c>
      <c r="F1212">
        <v>2021</v>
      </c>
      <c r="G1212" t="s">
        <v>19</v>
      </c>
      <c r="H1212" s="21">
        <v>485.07</v>
      </c>
    </row>
    <row r="1213" spans="1:8">
      <c r="A1213">
        <v>3717</v>
      </c>
      <c r="B1213" t="s">
        <v>11</v>
      </c>
      <c r="C1213" s="123">
        <v>1904</v>
      </c>
      <c r="D1213" s="2">
        <v>144</v>
      </c>
      <c r="E1213" t="s">
        <v>47</v>
      </c>
      <c r="F1213">
        <v>2021</v>
      </c>
      <c r="G1213" t="s">
        <v>19</v>
      </c>
      <c r="H1213" s="21">
        <v>0.31</v>
      </c>
    </row>
    <row r="1214" spans="1:8">
      <c r="A1214">
        <v>3729</v>
      </c>
      <c r="B1214" t="s">
        <v>11</v>
      </c>
      <c r="C1214" s="123">
        <v>1904</v>
      </c>
      <c r="D1214" s="2">
        <v>144</v>
      </c>
      <c r="E1214" t="s">
        <v>47</v>
      </c>
      <c r="F1214">
        <v>2021</v>
      </c>
      <c r="G1214" t="s">
        <v>19</v>
      </c>
      <c r="H1214" s="21">
        <v>90.33</v>
      </c>
    </row>
    <row r="1215" spans="1:8">
      <c r="A1215">
        <v>3743</v>
      </c>
      <c r="B1215" t="s">
        <v>11</v>
      </c>
      <c r="C1215" s="123">
        <v>1904</v>
      </c>
      <c r="D1215" s="2">
        <v>144</v>
      </c>
      <c r="E1215" t="s">
        <v>47</v>
      </c>
      <c r="F1215">
        <v>2021</v>
      </c>
      <c r="G1215" t="s">
        <v>19</v>
      </c>
      <c r="H1215" s="21">
        <v>90.34</v>
      </c>
    </row>
    <row r="1216" spans="1:8">
      <c r="A1216">
        <v>3751</v>
      </c>
      <c r="B1216" t="s">
        <v>11</v>
      </c>
      <c r="C1216" s="123">
        <v>1904</v>
      </c>
      <c r="D1216" s="2">
        <v>144</v>
      </c>
      <c r="E1216" t="s">
        <v>47</v>
      </c>
      <c r="F1216">
        <v>2021</v>
      </c>
      <c r="G1216" t="s">
        <v>19</v>
      </c>
      <c r="H1216" s="21">
        <v>728.34</v>
      </c>
    </row>
    <row r="1217" spans="1:8">
      <c r="A1217">
        <v>3759</v>
      </c>
      <c r="B1217" t="s">
        <v>11</v>
      </c>
      <c r="C1217" s="123">
        <v>1904</v>
      </c>
      <c r="D1217" s="2">
        <v>144</v>
      </c>
      <c r="E1217" t="s">
        <v>47</v>
      </c>
      <c r="F1217">
        <v>2021</v>
      </c>
      <c r="G1217" t="s">
        <v>22</v>
      </c>
      <c r="H1217" s="21">
        <v>79.75</v>
      </c>
    </row>
    <row r="1218" spans="1:8">
      <c r="A1218">
        <v>3793</v>
      </c>
      <c r="B1218" t="s">
        <v>11</v>
      </c>
      <c r="C1218" s="123">
        <v>1904</v>
      </c>
      <c r="D1218" s="2">
        <v>144</v>
      </c>
      <c r="E1218" t="s">
        <v>47</v>
      </c>
      <c r="F1218">
        <v>2021</v>
      </c>
      <c r="G1218" t="s">
        <v>19</v>
      </c>
      <c r="H1218" s="21">
        <v>96.98</v>
      </c>
    </row>
    <row r="1219" spans="1:8">
      <c r="A1219">
        <v>3795</v>
      </c>
      <c r="B1219" t="s">
        <v>11</v>
      </c>
      <c r="C1219" s="123">
        <v>1904</v>
      </c>
      <c r="D1219" s="2">
        <v>144</v>
      </c>
      <c r="E1219" t="s">
        <v>47</v>
      </c>
      <c r="F1219">
        <v>2021</v>
      </c>
      <c r="G1219" t="s">
        <v>19</v>
      </c>
      <c r="H1219" s="21">
        <v>395.31</v>
      </c>
    </row>
    <row r="1220" spans="1:8">
      <c r="A1220">
        <v>3800</v>
      </c>
      <c r="B1220" t="s">
        <v>12</v>
      </c>
      <c r="C1220" s="123">
        <v>1904</v>
      </c>
      <c r="D1220" s="2">
        <v>133</v>
      </c>
      <c r="E1220" t="s">
        <v>47</v>
      </c>
      <c r="F1220">
        <v>2021</v>
      </c>
      <c r="G1220" t="s">
        <v>19</v>
      </c>
      <c r="H1220" s="21">
        <v>7.25</v>
      </c>
    </row>
    <row r="1221" spans="1:8">
      <c r="A1221">
        <v>3811</v>
      </c>
      <c r="B1221" t="s">
        <v>12</v>
      </c>
      <c r="C1221" s="123">
        <v>1904</v>
      </c>
      <c r="D1221" s="2">
        <v>133</v>
      </c>
      <c r="E1221" t="s">
        <v>47</v>
      </c>
      <c r="F1221">
        <v>2021</v>
      </c>
      <c r="G1221" t="s">
        <v>19</v>
      </c>
      <c r="H1221" s="21">
        <v>65.44</v>
      </c>
    </row>
    <row r="1222" spans="1:8">
      <c r="A1222">
        <v>3813</v>
      </c>
      <c r="B1222" t="s">
        <v>12</v>
      </c>
      <c r="C1222" s="123">
        <v>1904</v>
      </c>
      <c r="D1222" s="2">
        <v>133</v>
      </c>
      <c r="E1222" t="s">
        <v>47</v>
      </c>
      <c r="F1222">
        <v>2021</v>
      </c>
      <c r="G1222" t="s">
        <v>19</v>
      </c>
      <c r="H1222" s="21">
        <v>66.05</v>
      </c>
    </row>
    <row r="1223" spans="1:8">
      <c r="A1223">
        <v>3816</v>
      </c>
      <c r="B1223" t="s">
        <v>12</v>
      </c>
      <c r="C1223" s="123">
        <v>1904</v>
      </c>
      <c r="D1223" s="2">
        <v>133</v>
      </c>
      <c r="E1223" t="s">
        <v>47</v>
      </c>
      <c r="F1223">
        <v>2021</v>
      </c>
      <c r="G1223" t="s">
        <v>19</v>
      </c>
      <c r="H1223" s="21">
        <v>4.55</v>
      </c>
    </row>
    <row r="1224" spans="1:8">
      <c r="A1224">
        <v>3821</v>
      </c>
      <c r="B1224" t="s">
        <v>12</v>
      </c>
      <c r="C1224" s="123">
        <v>1904</v>
      </c>
      <c r="D1224" s="2">
        <v>133</v>
      </c>
      <c r="E1224" t="s">
        <v>47</v>
      </c>
      <c r="F1224">
        <v>2021</v>
      </c>
      <c r="G1224" t="s">
        <v>19</v>
      </c>
      <c r="H1224" s="21">
        <v>78.290000000000006</v>
      </c>
    </row>
    <row r="1225" spans="1:8">
      <c r="A1225">
        <v>3822</v>
      </c>
      <c r="B1225" t="s">
        <v>12</v>
      </c>
      <c r="C1225" s="123">
        <v>1904</v>
      </c>
      <c r="D1225" s="2">
        <v>133</v>
      </c>
      <c r="E1225" t="s">
        <v>47</v>
      </c>
      <c r="F1225">
        <v>2021</v>
      </c>
      <c r="G1225" t="s">
        <v>22</v>
      </c>
      <c r="H1225" s="21">
        <v>3.62</v>
      </c>
    </row>
    <row r="1226" spans="1:8">
      <c r="A1226">
        <v>3828</v>
      </c>
      <c r="B1226" t="s">
        <v>12</v>
      </c>
      <c r="C1226" s="123">
        <v>1904</v>
      </c>
      <c r="D1226" s="2">
        <v>133</v>
      </c>
      <c r="E1226" t="s">
        <v>47</v>
      </c>
      <c r="F1226">
        <v>2021</v>
      </c>
      <c r="G1226" t="s">
        <v>19</v>
      </c>
      <c r="H1226" s="21">
        <v>28.61</v>
      </c>
    </row>
    <row r="1227" spans="1:8">
      <c r="A1227">
        <v>3834</v>
      </c>
      <c r="B1227" t="s">
        <v>12</v>
      </c>
      <c r="C1227" s="123">
        <v>1904</v>
      </c>
      <c r="D1227" s="2">
        <v>133</v>
      </c>
      <c r="E1227" t="s">
        <v>47</v>
      </c>
      <c r="F1227">
        <v>2021</v>
      </c>
      <c r="G1227" t="s">
        <v>19</v>
      </c>
      <c r="H1227" s="21">
        <v>4.7300000000000004</v>
      </c>
    </row>
    <row r="1228" spans="1:8">
      <c r="A1228">
        <v>3840</v>
      </c>
      <c r="B1228" t="s">
        <v>12</v>
      </c>
      <c r="C1228" s="123">
        <v>1904</v>
      </c>
      <c r="D1228" s="2">
        <v>133</v>
      </c>
      <c r="E1228" t="s">
        <v>47</v>
      </c>
      <c r="F1228">
        <v>2021</v>
      </c>
      <c r="G1228" t="s">
        <v>19</v>
      </c>
      <c r="H1228" s="21">
        <v>7.26</v>
      </c>
    </row>
    <row r="1229" spans="1:8">
      <c r="A1229">
        <v>3844</v>
      </c>
      <c r="B1229" t="s">
        <v>12</v>
      </c>
      <c r="C1229" s="123">
        <v>1904</v>
      </c>
      <c r="D1229" s="2">
        <v>133</v>
      </c>
      <c r="E1229" t="s">
        <v>47</v>
      </c>
      <c r="F1229">
        <v>2021</v>
      </c>
      <c r="G1229" t="s">
        <v>19</v>
      </c>
      <c r="H1229" s="21">
        <v>52.64</v>
      </c>
    </row>
    <row r="1230" spans="1:8">
      <c r="A1230">
        <v>3847</v>
      </c>
      <c r="B1230" t="s">
        <v>12</v>
      </c>
      <c r="C1230" s="123">
        <v>1904</v>
      </c>
      <c r="D1230" s="2">
        <v>133</v>
      </c>
      <c r="E1230" t="s">
        <v>47</v>
      </c>
      <c r="F1230">
        <v>2021</v>
      </c>
      <c r="G1230" t="s">
        <v>19</v>
      </c>
      <c r="H1230" s="21">
        <v>14.45</v>
      </c>
    </row>
    <row r="1231" spans="1:8">
      <c r="A1231">
        <v>3849</v>
      </c>
      <c r="B1231" t="s">
        <v>12</v>
      </c>
      <c r="C1231" s="123">
        <v>1904</v>
      </c>
      <c r="D1231" s="2">
        <v>133</v>
      </c>
      <c r="E1231" t="s">
        <v>47</v>
      </c>
      <c r="F1231">
        <v>2021</v>
      </c>
      <c r="G1231" t="s">
        <v>19</v>
      </c>
      <c r="H1231" s="21">
        <v>64.17</v>
      </c>
    </row>
    <row r="1232" spans="1:8">
      <c r="A1232">
        <v>3850</v>
      </c>
      <c r="B1232" t="s">
        <v>12</v>
      </c>
      <c r="C1232" s="123">
        <v>1904</v>
      </c>
      <c r="D1232" s="2">
        <v>133</v>
      </c>
      <c r="E1232" t="s">
        <v>47</v>
      </c>
      <c r="F1232">
        <v>2021</v>
      </c>
      <c r="G1232" t="s">
        <v>19</v>
      </c>
      <c r="H1232" s="21">
        <v>191.03</v>
      </c>
    </row>
    <row r="1233" spans="1:8">
      <c r="A1233">
        <v>3851</v>
      </c>
      <c r="B1233" t="s">
        <v>12</v>
      </c>
      <c r="C1233" s="123">
        <v>1904</v>
      </c>
      <c r="D1233" s="2">
        <v>133</v>
      </c>
      <c r="E1233" t="s">
        <v>47</v>
      </c>
      <c r="F1233">
        <v>2021</v>
      </c>
      <c r="G1233" t="s">
        <v>19</v>
      </c>
      <c r="H1233" s="21">
        <v>49.55</v>
      </c>
    </row>
    <row r="1234" spans="1:8">
      <c r="A1234">
        <v>3865</v>
      </c>
      <c r="B1234" t="s">
        <v>12</v>
      </c>
      <c r="C1234" s="123">
        <v>1904</v>
      </c>
      <c r="D1234" s="2">
        <v>133</v>
      </c>
      <c r="E1234" t="s">
        <v>47</v>
      </c>
      <c r="F1234">
        <v>2021</v>
      </c>
      <c r="G1234" t="s">
        <v>19</v>
      </c>
      <c r="H1234" s="21">
        <v>28.34</v>
      </c>
    </row>
    <row r="1235" spans="1:8">
      <c r="A1235">
        <v>3870</v>
      </c>
      <c r="B1235" t="s">
        <v>12</v>
      </c>
      <c r="C1235" s="123">
        <v>1904</v>
      </c>
      <c r="D1235" s="2">
        <v>133</v>
      </c>
      <c r="E1235" t="s">
        <v>47</v>
      </c>
      <c r="F1235">
        <v>2021</v>
      </c>
      <c r="G1235" t="s">
        <v>19</v>
      </c>
      <c r="H1235" s="21">
        <v>283.70999999999998</v>
      </c>
    </row>
    <row r="1236" spans="1:8">
      <c r="A1236">
        <v>3872</v>
      </c>
      <c r="B1236" t="s">
        <v>12</v>
      </c>
      <c r="C1236" s="123">
        <v>1904</v>
      </c>
      <c r="D1236" s="2">
        <v>133</v>
      </c>
      <c r="E1236" t="s">
        <v>47</v>
      </c>
      <c r="F1236">
        <v>2021</v>
      </c>
      <c r="G1236" t="s">
        <v>19</v>
      </c>
      <c r="H1236" s="21">
        <v>5.04</v>
      </c>
    </row>
    <row r="1237" spans="1:8">
      <c r="A1237">
        <v>3897</v>
      </c>
      <c r="B1237" t="s">
        <v>12</v>
      </c>
      <c r="C1237" s="123">
        <v>1904</v>
      </c>
      <c r="D1237" s="2">
        <v>133</v>
      </c>
      <c r="E1237" t="s">
        <v>47</v>
      </c>
      <c r="F1237">
        <v>2021</v>
      </c>
      <c r="G1237" t="s">
        <v>19</v>
      </c>
      <c r="H1237" s="21">
        <v>28.34</v>
      </c>
    </row>
    <row r="1238" spans="1:8">
      <c r="A1238">
        <v>3910</v>
      </c>
      <c r="B1238" t="s">
        <v>12</v>
      </c>
      <c r="C1238" s="123">
        <v>1904</v>
      </c>
      <c r="D1238" s="2">
        <v>133</v>
      </c>
      <c r="E1238" t="s">
        <v>47</v>
      </c>
      <c r="F1238">
        <v>2021</v>
      </c>
      <c r="G1238" t="s">
        <v>19</v>
      </c>
      <c r="H1238" s="21">
        <v>4.5999999999999996</v>
      </c>
    </row>
    <row r="1239" spans="1:8">
      <c r="A1239">
        <v>3915</v>
      </c>
      <c r="B1239" t="s">
        <v>12</v>
      </c>
      <c r="C1239" s="123">
        <v>1904</v>
      </c>
      <c r="D1239" s="2">
        <v>133</v>
      </c>
      <c r="E1239" t="s">
        <v>47</v>
      </c>
      <c r="F1239">
        <v>2021</v>
      </c>
      <c r="G1239" t="s">
        <v>19</v>
      </c>
      <c r="H1239" s="21">
        <v>4.55</v>
      </c>
    </row>
    <row r="1240" spans="1:8">
      <c r="A1240">
        <v>3923</v>
      </c>
      <c r="B1240" t="s">
        <v>12</v>
      </c>
      <c r="C1240" s="123">
        <v>1904</v>
      </c>
      <c r="D1240" s="2">
        <v>133</v>
      </c>
      <c r="E1240" t="s">
        <v>47</v>
      </c>
      <c r="F1240">
        <v>2021</v>
      </c>
      <c r="G1240" t="s">
        <v>19</v>
      </c>
      <c r="H1240" s="21">
        <v>4.54</v>
      </c>
    </row>
    <row r="1241" spans="1:8">
      <c r="A1241">
        <v>3929</v>
      </c>
      <c r="B1241" t="s">
        <v>12</v>
      </c>
      <c r="C1241" s="123">
        <v>1904</v>
      </c>
      <c r="D1241" s="2">
        <v>133</v>
      </c>
      <c r="E1241" t="s">
        <v>47</v>
      </c>
      <c r="F1241">
        <v>2021</v>
      </c>
      <c r="G1241" t="s">
        <v>19</v>
      </c>
      <c r="H1241" s="21">
        <v>54.37</v>
      </c>
    </row>
    <row r="1242" spans="1:8">
      <c r="A1242">
        <v>3945</v>
      </c>
      <c r="B1242" t="s">
        <v>12</v>
      </c>
      <c r="C1242" s="123">
        <v>1904</v>
      </c>
      <c r="D1242" s="2">
        <v>133</v>
      </c>
      <c r="E1242" t="s">
        <v>47</v>
      </c>
      <c r="F1242">
        <v>2021</v>
      </c>
      <c r="G1242" t="s">
        <v>19</v>
      </c>
      <c r="H1242" s="21">
        <v>31.77</v>
      </c>
    </row>
    <row r="1243" spans="1:8">
      <c r="A1243">
        <v>3967</v>
      </c>
      <c r="B1243" t="s">
        <v>12</v>
      </c>
      <c r="C1243" s="123">
        <v>1904</v>
      </c>
      <c r="D1243" s="2">
        <v>133</v>
      </c>
      <c r="E1243" t="s">
        <v>47</v>
      </c>
      <c r="F1243">
        <v>2021</v>
      </c>
      <c r="G1243" t="s">
        <v>22</v>
      </c>
      <c r="H1243" s="21">
        <v>26.1</v>
      </c>
    </row>
    <row r="1244" spans="1:8">
      <c r="A1244">
        <v>3972</v>
      </c>
      <c r="B1244" t="s">
        <v>12</v>
      </c>
      <c r="C1244" s="123">
        <v>1904</v>
      </c>
      <c r="D1244" s="2">
        <v>133</v>
      </c>
      <c r="E1244" t="s">
        <v>47</v>
      </c>
      <c r="F1244">
        <v>2021</v>
      </c>
      <c r="G1244" t="s">
        <v>22</v>
      </c>
      <c r="H1244" s="21">
        <v>3.63</v>
      </c>
    </row>
    <row r="1245" spans="1:8">
      <c r="A1245">
        <v>3973</v>
      </c>
      <c r="B1245" t="s">
        <v>12</v>
      </c>
      <c r="C1245" s="123">
        <v>1904</v>
      </c>
      <c r="D1245" s="2">
        <v>133</v>
      </c>
      <c r="E1245" t="s">
        <v>47</v>
      </c>
      <c r="F1245">
        <v>2021</v>
      </c>
      <c r="G1245" t="s">
        <v>19</v>
      </c>
      <c r="H1245" s="21">
        <v>80.569999999999993</v>
      </c>
    </row>
    <row r="1246" spans="1:8">
      <c r="A1246">
        <v>3978</v>
      </c>
      <c r="B1246" t="s">
        <v>12</v>
      </c>
      <c r="C1246" s="123">
        <v>1904</v>
      </c>
      <c r="D1246" s="2">
        <v>133</v>
      </c>
      <c r="E1246" t="s">
        <v>47</v>
      </c>
      <c r="F1246">
        <v>2021</v>
      </c>
      <c r="G1246" t="s">
        <v>19</v>
      </c>
      <c r="H1246" s="21">
        <v>64.180000000000007</v>
      </c>
    </row>
    <row r="1247" spans="1:8">
      <c r="A1247">
        <v>3984</v>
      </c>
      <c r="B1247" t="s">
        <v>12</v>
      </c>
      <c r="C1247" s="123">
        <v>1904</v>
      </c>
      <c r="D1247" s="2">
        <v>144</v>
      </c>
      <c r="E1247" t="s">
        <v>47</v>
      </c>
      <c r="F1247">
        <v>2021</v>
      </c>
      <c r="G1247" t="s">
        <v>19</v>
      </c>
      <c r="H1247" s="21">
        <v>661.59</v>
      </c>
    </row>
    <row r="1248" spans="1:8">
      <c r="A1248">
        <v>3987</v>
      </c>
      <c r="B1248" t="s">
        <v>12</v>
      </c>
      <c r="C1248" s="123">
        <v>1904</v>
      </c>
      <c r="D1248" s="2">
        <v>144</v>
      </c>
      <c r="E1248" t="s">
        <v>47</v>
      </c>
      <c r="F1248">
        <v>2021</v>
      </c>
      <c r="G1248" t="s">
        <v>19</v>
      </c>
      <c r="H1248" s="21">
        <v>40.340000000000003</v>
      </c>
    </row>
    <row r="1249" spans="1:8">
      <c r="A1249">
        <v>3992</v>
      </c>
      <c r="B1249" t="s">
        <v>12</v>
      </c>
      <c r="C1249" s="123">
        <v>1904</v>
      </c>
      <c r="D1249" s="2">
        <v>144</v>
      </c>
      <c r="E1249" t="s">
        <v>47</v>
      </c>
      <c r="F1249">
        <v>2021</v>
      </c>
      <c r="G1249" t="s">
        <v>19</v>
      </c>
      <c r="H1249" s="21">
        <v>587.02</v>
      </c>
    </row>
    <row r="1250" spans="1:8">
      <c r="A1250">
        <v>4014</v>
      </c>
      <c r="B1250" t="s">
        <v>12</v>
      </c>
      <c r="C1250" s="123">
        <v>1904</v>
      </c>
      <c r="D1250" s="2">
        <v>144</v>
      </c>
      <c r="E1250" t="s">
        <v>47</v>
      </c>
      <c r="F1250">
        <v>2021</v>
      </c>
      <c r="G1250" t="s">
        <v>19</v>
      </c>
      <c r="H1250" s="21">
        <v>30.65</v>
      </c>
    </row>
    <row r="1251" spans="1:8">
      <c r="A1251">
        <v>4021</v>
      </c>
      <c r="B1251" t="s">
        <v>12</v>
      </c>
      <c r="C1251" s="123">
        <v>1904</v>
      </c>
      <c r="D1251" s="2">
        <v>144</v>
      </c>
      <c r="E1251" t="s">
        <v>47</v>
      </c>
      <c r="F1251">
        <v>2021</v>
      </c>
      <c r="G1251" t="s">
        <v>19</v>
      </c>
      <c r="H1251" s="21">
        <v>637.30999999999995</v>
      </c>
    </row>
    <row r="1252" spans="1:8">
      <c r="A1252">
        <v>4030</v>
      </c>
      <c r="B1252" t="s">
        <v>12</v>
      </c>
      <c r="C1252" s="123">
        <v>1904</v>
      </c>
      <c r="D1252" s="2">
        <v>144</v>
      </c>
      <c r="E1252" t="s">
        <v>47</v>
      </c>
      <c r="F1252">
        <v>2021</v>
      </c>
      <c r="G1252" t="s">
        <v>19</v>
      </c>
      <c r="H1252" s="21">
        <v>30.96</v>
      </c>
    </row>
    <row r="1253" spans="1:8">
      <c r="A1253">
        <v>4044</v>
      </c>
      <c r="B1253" t="s">
        <v>12</v>
      </c>
      <c r="C1253" s="123">
        <v>1904</v>
      </c>
      <c r="D1253" s="2">
        <v>144</v>
      </c>
      <c r="E1253" t="s">
        <v>47</v>
      </c>
      <c r="F1253">
        <v>2021</v>
      </c>
      <c r="G1253" t="s">
        <v>19</v>
      </c>
      <c r="H1253" s="21">
        <v>30.33</v>
      </c>
    </row>
    <row r="1254" spans="1:8">
      <c r="A1254">
        <v>4052</v>
      </c>
      <c r="B1254" t="s">
        <v>12</v>
      </c>
      <c r="C1254" s="123">
        <v>1904</v>
      </c>
      <c r="D1254" s="2">
        <v>144</v>
      </c>
      <c r="E1254" t="s">
        <v>47</v>
      </c>
      <c r="F1254">
        <v>2021</v>
      </c>
      <c r="G1254" t="s">
        <v>22</v>
      </c>
      <c r="H1254" s="21">
        <v>0.02</v>
      </c>
    </row>
    <row r="1255" spans="1:8">
      <c r="A1255">
        <v>4084</v>
      </c>
      <c r="B1255" t="s">
        <v>12</v>
      </c>
      <c r="C1255" s="123">
        <v>1904</v>
      </c>
      <c r="D1255" s="2">
        <v>144</v>
      </c>
      <c r="E1255" t="s">
        <v>47</v>
      </c>
      <c r="F1255">
        <v>2021</v>
      </c>
      <c r="G1255" t="s">
        <v>19</v>
      </c>
      <c r="H1255" s="21">
        <v>30.02</v>
      </c>
    </row>
    <row r="1256" spans="1:8">
      <c r="A1256">
        <v>4086</v>
      </c>
      <c r="B1256" t="s">
        <v>12</v>
      </c>
      <c r="C1256" s="123">
        <v>1904</v>
      </c>
      <c r="D1256" s="2">
        <v>144</v>
      </c>
      <c r="E1256" t="s">
        <v>47</v>
      </c>
      <c r="F1256">
        <v>2021</v>
      </c>
      <c r="G1256" t="s">
        <v>19</v>
      </c>
      <c r="H1256" s="21">
        <v>43.35</v>
      </c>
    </row>
    <row r="1257" spans="1:8">
      <c r="A1257">
        <v>4087</v>
      </c>
      <c r="B1257" t="s">
        <v>12</v>
      </c>
      <c r="C1257" s="123">
        <v>1904</v>
      </c>
      <c r="D1257" s="2">
        <v>144</v>
      </c>
      <c r="E1257" t="s">
        <v>47</v>
      </c>
      <c r="F1257">
        <v>2021</v>
      </c>
      <c r="G1257" t="s">
        <v>19</v>
      </c>
      <c r="H1257" s="21">
        <v>747.74</v>
      </c>
    </row>
    <row r="1258" spans="1:8">
      <c r="A1258">
        <v>4089</v>
      </c>
      <c r="B1258" t="s">
        <v>12</v>
      </c>
      <c r="C1258" s="123">
        <v>1904</v>
      </c>
      <c r="D1258" s="2">
        <v>144</v>
      </c>
      <c r="E1258" t="s">
        <v>47</v>
      </c>
      <c r="F1258">
        <v>2021</v>
      </c>
      <c r="G1258" t="s">
        <v>19</v>
      </c>
      <c r="H1258" s="21">
        <v>673.01</v>
      </c>
    </row>
    <row r="1259" spans="1:8">
      <c r="A1259">
        <v>4096</v>
      </c>
      <c r="B1259" t="s">
        <v>12</v>
      </c>
      <c r="C1259" s="123">
        <v>1904</v>
      </c>
      <c r="D1259" s="2">
        <v>144</v>
      </c>
      <c r="E1259" t="s">
        <v>47</v>
      </c>
      <c r="F1259">
        <v>2021</v>
      </c>
      <c r="G1259" t="s">
        <v>19</v>
      </c>
      <c r="H1259" s="21">
        <v>29.96</v>
      </c>
    </row>
    <row r="1260" spans="1:8">
      <c r="A1260">
        <v>4102</v>
      </c>
      <c r="B1260" t="s">
        <v>12</v>
      </c>
      <c r="C1260" s="123">
        <v>1904</v>
      </c>
      <c r="D1260" s="2">
        <v>144</v>
      </c>
      <c r="E1260" t="s">
        <v>47</v>
      </c>
      <c r="F1260">
        <v>2021</v>
      </c>
      <c r="G1260" t="s">
        <v>19</v>
      </c>
      <c r="H1260" s="21">
        <v>682.59</v>
      </c>
    </row>
    <row r="1261" spans="1:8">
      <c r="A1261">
        <v>4116</v>
      </c>
      <c r="B1261" t="s">
        <v>12</v>
      </c>
      <c r="C1261" s="123">
        <v>1904</v>
      </c>
      <c r="D1261" s="2">
        <v>144</v>
      </c>
      <c r="E1261" t="s">
        <v>47</v>
      </c>
      <c r="F1261">
        <v>2021</v>
      </c>
      <c r="G1261" t="s">
        <v>19</v>
      </c>
      <c r="H1261" s="21">
        <v>28.44</v>
      </c>
    </row>
    <row r="1262" spans="1:8">
      <c r="A1262">
        <v>4119</v>
      </c>
      <c r="B1262" t="s">
        <v>12</v>
      </c>
      <c r="C1262" s="123">
        <v>1904</v>
      </c>
      <c r="D1262" s="2">
        <v>144</v>
      </c>
      <c r="E1262" t="s">
        <v>47</v>
      </c>
      <c r="F1262">
        <v>2021</v>
      </c>
      <c r="G1262" t="s">
        <v>19</v>
      </c>
      <c r="H1262" s="21">
        <v>641.91999999999996</v>
      </c>
    </row>
    <row r="1263" spans="1:8">
      <c r="A1263">
        <v>4123</v>
      </c>
      <c r="B1263" t="s">
        <v>12</v>
      </c>
      <c r="C1263" s="123">
        <v>1904</v>
      </c>
      <c r="D1263" s="2">
        <v>144</v>
      </c>
      <c r="E1263" t="s">
        <v>47</v>
      </c>
      <c r="F1263">
        <v>2021</v>
      </c>
      <c r="G1263" t="s">
        <v>19</v>
      </c>
      <c r="H1263" s="21">
        <v>497.51</v>
      </c>
    </row>
    <row r="1264" spans="1:8">
      <c r="A1264">
        <v>4149</v>
      </c>
      <c r="B1264" t="s">
        <v>12</v>
      </c>
      <c r="C1264" s="123">
        <v>1904</v>
      </c>
      <c r="D1264" s="2">
        <v>144</v>
      </c>
      <c r="E1264" t="s">
        <v>47</v>
      </c>
      <c r="F1264">
        <v>2021</v>
      </c>
      <c r="G1264" t="s">
        <v>19</v>
      </c>
      <c r="H1264" s="21">
        <v>29.97</v>
      </c>
    </row>
    <row r="1265" spans="1:8">
      <c r="A1265">
        <v>4152</v>
      </c>
      <c r="B1265" t="s">
        <v>12</v>
      </c>
      <c r="C1265" s="123">
        <v>1904</v>
      </c>
      <c r="D1265" s="2">
        <v>144</v>
      </c>
      <c r="E1265" t="s">
        <v>47</v>
      </c>
      <c r="F1265">
        <v>2021</v>
      </c>
      <c r="G1265" t="s">
        <v>19</v>
      </c>
      <c r="H1265" s="21">
        <v>851.49</v>
      </c>
    </row>
    <row r="1266" spans="1:8">
      <c r="A1266">
        <v>4155</v>
      </c>
      <c r="B1266" t="s">
        <v>12</v>
      </c>
      <c r="C1266" s="123">
        <v>1904</v>
      </c>
      <c r="D1266" s="2">
        <v>144</v>
      </c>
      <c r="E1266" t="s">
        <v>47</v>
      </c>
      <c r="F1266">
        <v>2021</v>
      </c>
      <c r="G1266" t="s">
        <v>19</v>
      </c>
      <c r="H1266" s="21">
        <v>28.29</v>
      </c>
    </row>
    <row r="1267" spans="1:8">
      <c r="A1267">
        <v>4165</v>
      </c>
      <c r="B1267" t="s">
        <v>12</v>
      </c>
      <c r="C1267" s="123">
        <v>1904</v>
      </c>
      <c r="D1267" s="2">
        <v>144</v>
      </c>
      <c r="E1267" t="s">
        <v>47</v>
      </c>
      <c r="F1267">
        <v>2021</v>
      </c>
      <c r="G1267" t="s">
        <v>22</v>
      </c>
      <c r="H1267" s="21">
        <v>287.10000000000002</v>
      </c>
    </row>
    <row r="1268" spans="1:8">
      <c r="A1268">
        <v>4166</v>
      </c>
      <c r="B1268" t="s">
        <v>12</v>
      </c>
      <c r="C1268" s="123">
        <v>1904</v>
      </c>
      <c r="D1268" s="2">
        <v>144</v>
      </c>
      <c r="E1268" t="s">
        <v>47</v>
      </c>
      <c r="F1268">
        <v>2021</v>
      </c>
      <c r="G1268" t="s">
        <v>19</v>
      </c>
      <c r="H1268" s="21">
        <v>14.49</v>
      </c>
    </row>
    <row r="1269" spans="1:8">
      <c r="A1269">
        <v>4167</v>
      </c>
      <c r="B1269" t="s">
        <v>12</v>
      </c>
      <c r="C1269" s="123">
        <v>1904</v>
      </c>
      <c r="D1269" s="2">
        <v>144</v>
      </c>
      <c r="E1269" t="s">
        <v>47</v>
      </c>
      <c r="F1269">
        <v>2021</v>
      </c>
      <c r="G1269" t="s">
        <v>22</v>
      </c>
      <c r="H1269" s="21">
        <v>0.22</v>
      </c>
    </row>
    <row r="1270" spans="1:8">
      <c r="A1270">
        <v>4192</v>
      </c>
      <c r="B1270" t="s">
        <v>12</v>
      </c>
      <c r="C1270" s="123">
        <v>1904</v>
      </c>
      <c r="D1270" s="2">
        <v>144</v>
      </c>
      <c r="E1270" t="s">
        <v>47</v>
      </c>
      <c r="F1270">
        <v>2021</v>
      </c>
      <c r="G1270" t="s">
        <v>19</v>
      </c>
      <c r="H1270" s="21">
        <v>589.03</v>
      </c>
    </row>
    <row r="1271" spans="1:8">
      <c r="A1271">
        <v>4212</v>
      </c>
      <c r="B1271" t="s">
        <v>12</v>
      </c>
      <c r="C1271" s="123">
        <v>1904</v>
      </c>
      <c r="D1271" s="2">
        <v>144</v>
      </c>
      <c r="E1271" t="s">
        <v>47</v>
      </c>
      <c r="F1271">
        <v>2021</v>
      </c>
      <c r="G1271" t="s">
        <v>19</v>
      </c>
      <c r="H1271" s="21">
        <v>750.07</v>
      </c>
    </row>
    <row r="1272" spans="1:8">
      <c r="A1272">
        <v>4223</v>
      </c>
      <c r="B1272" t="s">
        <v>12</v>
      </c>
      <c r="C1272" s="123">
        <v>1904</v>
      </c>
      <c r="D1272" s="2">
        <v>144</v>
      </c>
      <c r="E1272" t="s">
        <v>47</v>
      </c>
      <c r="F1272">
        <v>2021</v>
      </c>
      <c r="G1272" t="s">
        <v>19</v>
      </c>
      <c r="H1272" s="21">
        <v>94.36</v>
      </c>
    </row>
    <row r="1273" spans="1:8">
      <c r="A1273">
        <v>4232</v>
      </c>
      <c r="B1273" t="s">
        <v>12</v>
      </c>
      <c r="C1273" s="123">
        <v>1904</v>
      </c>
      <c r="D1273" s="2">
        <v>144</v>
      </c>
      <c r="E1273" t="s">
        <v>47</v>
      </c>
      <c r="F1273">
        <v>2021</v>
      </c>
      <c r="G1273" t="s">
        <v>19</v>
      </c>
      <c r="H1273" s="21">
        <v>521.63</v>
      </c>
    </row>
    <row r="1274" spans="1:8">
      <c r="A1274">
        <v>4238</v>
      </c>
      <c r="B1274" t="s">
        <v>12</v>
      </c>
      <c r="C1274" s="123">
        <v>1904</v>
      </c>
      <c r="D1274" s="2">
        <v>144</v>
      </c>
      <c r="E1274" t="s">
        <v>47</v>
      </c>
      <c r="F1274">
        <v>2021</v>
      </c>
      <c r="G1274" t="s">
        <v>19</v>
      </c>
      <c r="H1274" s="21">
        <v>870.05</v>
      </c>
    </row>
    <row r="1275" spans="1:8">
      <c r="A1275">
        <v>4239</v>
      </c>
      <c r="B1275" t="s">
        <v>12</v>
      </c>
      <c r="C1275" s="123">
        <v>1904</v>
      </c>
      <c r="D1275" s="2">
        <v>144</v>
      </c>
      <c r="E1275" t="s">
        <v>47</v>
      </c>
      <c r="F1275">
        <v>2021</v>
      </c>
      <c r="G1275" t="s">
        <v>19</v>
      </c>
      <c r="H1275" s="21">
        <v>2.2799999999999998</v>
      </c>
    </row>
    <row r="1276" spans="1:8">
      <c r="A1276">
        <v>4241</v>
      </c>
      <c r="B1276" t="s">
        <v>12</v>
      </c>
      <c r="C1276" s="123">
        <v>1904</v>
      </c>
      <c r="D1276" s="2">
        <v>144</v>
      </c>
      <c r="E1276" t="s">
        <v>47</v>
      </c>
      <c r="F1276">
        <v>2021</v>
      </c>
      <c r="G1276" t="s">
        <v>19</v>
      </c>
      <c r="H1276" s="21">
        <v>579.39</v>
      </c>
    </row>
    <row r="1277" spans="1:8">
      <c r="A1277">
        <v>4242</v>
      </c>
      <c r="B1277" t="s">
        <v>12</v>
      </c>
      <c r="C1277" s="123">
        <v>1904</v>
      </c>
      <c r="D1277" s="2">
        <v>144</v>
      </c>
      <c r="E1277" t="s">
        <v>47</v>
      </c>
      <c r="F1277">
        <v>2021</v>
      </c>
      <c r="G1277" t="s">
        <v>19</v>
      </c>
      <c r="H1277" s="21">
        <v>783.74</v>
      </c>
    </row>
    <row r="1278" spans="1:8">
      <c r="A1278">
        <v>4245</v>
      </c>
      <c r="B1278" t="s">
        <v>12</v>
      </c>
      <c r="C1278" s="123">
        <v>1904</v>
      </c>
      <c r="D1278" s="2">
        <v>144</v>
      </c>
      <c r="E1278" t="s">
        <v>47</v>
      </c>
      <c r="F1278">
        <v>2021</v>
      </c>
      <c r="G1278" t="s">
        <v>19</v>
      </c>
      <c r="H1278" s="21">
        <v>98.69</v>
      </c>
    </row>
    <row r="1279" spans="1:8">
      <c r="A1279">
        <v>4270</v>
      </c>
      <c r="B1279" t="s">
        <v>12</v>
      </c>
      <c r="C1279" s="123">
        <v>1904</v>
      </c>
      <c r="D1279" s="2">
        <v>144</v>
      </c>
      <c r="E1279" t="s">
        <v>47</v>
      </c>
      <c r="F1279">
        <v>2021</v>
      </c>
      <c r="G1279" t="s">
        <v>19</v>
      </c>
      <c r="H1279" s="21">
        <v>261.11</v>
      </c>
    </row>
    <row r="1280" spans="1:8">
      <c r="A1280">
        <v>4329</v>
      </c>
      <c r="B1280" t="s">
        <v>13</v>
      </c>
      <c r="C1280" s="123">
        <v>1904</v>
      </c>
      <c r="D1280" s="2">
        <v>133</v>
      </c>
      <c r="E1280" t="s">
        <v>47</v>
      </c>
      <c r="F1280">
        <v>2021</v>
      </c>
      <c r="G1280" t="s">
        <v>19</v>
      </c>
      <c r="H1280" s="21">
        <v>296</v>
      </c>
    </row>
    <row r="1281" spans="1:8">
      <c r="A1281">
        <v>4330</v>
      </c>
      <c r="B1281" t="s">
        <v>13</v>
      </c>
      <c r="C1281" s="123">
        <v>1904</v>
      </c>
      <c r="D1281" s="2">
        <v>133</v>
      </c>
      <c r="E1281" t="s">
        <v>47</v>
      </c>
      <c r="F1281">
        <v>2021</v>
      </c>
      <c r="G1281" t="s">
        <v>19</v>
      </c>
      <c r="H1281" s="21">
        <v>162.21</v>
      </c>
    </row>
    <row r="1282" spans="1:8">
      <c r="A1282">
        <v>4334</v>
      </c>
      <c r="B1282" t="s">
        <v>13</v>
      </c>
      <c r="C1282" s="123">
        <v>1904</v>
      </c>
      <c r="D1282" s="2">
        <v>133</v>
      </c>
      <c r="E1282" t="s">
        <v>47</v>
      </c>
      <c r="F1282">
        <v>2021</v>
      </c>
      <c r="G1282" t="s">
        <v>19</v>
      </c>
      <c r="H1282" s="21">
        <v>279.35000000000002</v>
      </c>
    </row>
    <row r="1283" spans="1:8">
      <c r="A1283">
        <v>4339</v>
      </c>
      <c r="B1283" t="s">
        <v>13</v>
      </c>
      <c r="C1283" s="123">
        <v>1904</v>
      </c>
      <c r="D1283" s="2">
        <v>133</v>
      </c>
      <c r="E1283" t="s">
        <v>47</v>
      </c>
      <c r="F1283">
        <v>2021</v>
      </c>
      <c r="G1283" t="s">
        <v>19</v>
      </c>
      <c r="H1283" s="21">
        <v>121.88</v>
      </c>
    </row>
    <row r="1284" spans="1:8">
      <c r="A1284">
        <v>4359</v>
      </c>
      <c r="B1284" t="s">
        <v>13</v>
      </c>
      <c r="C1284" s="123">
        <v>1904</v>
      </c>
      <c r="D1284" s="2">
        <v>133</v>
      </c>
      <c r="E1284" t="s">
        <v>47</v>
      </c>
      <c r="F1284">
        <v>2021</v>
      </c>
      <c r="G1284" t="s">
        <v>19</v>
      </c>
      <c r="H1284" s="21">
        <v>87.45</v>
      </c>
    </row>
    <row r="1285" spans="1:8">
      <c r="A1285">
        <v>4370</v>
      </c>
      <c r="B1285" t="s">
        <v>13</v>
      </c>
      <c r="C1285" s="123">
        <v>1904</v>
      </c>
      <c r="D1285" s="2">
        <v>133</v>
      </c>
      <c r="E1285" t="s">
        <v>47</v>
      </c>
      <c r="F1285">
        <v>2021</v>
      </c>
      <c r="G1285" t="s">
        <v>19</v>
      </c>
      <c r="H1285" s="21">
        <v>87.31</v>
      </c>
    </row>
    <row r="1286" spans="1:8">
      <c r="A1286">
        <v>4383</v>
      </c>
      <c r="B1286" t="s">
        <v>13</v>
      </c>
      <c r="C1286" s="123">
        <v>1904</v>
      </c>
      <c r="D1286" s="2">
        <v>133</v>
      </c>
      <c r="E1286" t="s">
        <v>47</v>
      </c>
      <c r="F1286">
        <v>2021</v>
      </c>
      <c r="G1286" t="s">
        <v>19</v>
      </c>
      <c r="H1286" s="21">
        <v>257.98</v>
      </c>
    </row>
    <row r="1287" spans="1:8">
      <c r="A1287">
        <v>4389</v>
      </c>
      <c r="B1287" t="s">
        <v>13</v>
      </c>
      <c r="C1287" s="123">
        <v>1904</v>
      </c>
      <c r="D1287" s="2">
        <v>133</v>
      </c>
      <c r="E1287" t="s">
        <v>47</v>
      </c>
      <c r="F1287">
        <v>2021</v>
      </c>
      <c r="G1287" t="s">
        <v>19</v>
      </c>
      <c r="H1287" s="21">
        <v>158.04</v>
      </c>
    </row>
    <row r="1288" spans="1:8">
      <c r="A1288">
        <v>4410</v>
      </c>
      <c r="B1288" t="s">
        <v>13</v>
      </c>
      <c r="C1288" s="123">
        <v>1904</v>
      </c>
      <c r="D1288" s="2">
        <v>133</v>
      </c>
      <c r="E1288" t="s">
        <v>47</v>
      </c>
      <c r="F1288">
        <v>2021</v>
      </c>
      <c r="G1288" t="s">
        <v>19</v>
      </c>
      <c r="H1288" s="21">
        <v>91.13</v>
      </c>
    </row>
    <row r="1289" spans="1:8">
      <c r="A1289">
        <v>4424</v>
      </c>
      <c r="B1289" t="s">
        <v>13</v>
      </c>
      <c r="C1289" s="123">
        <v>1904</v>
      </c>
      <c r="D1289" s="2">
        <v>133</v>
      </c>
      <c r="E1289" t="s">
        <v>47</v>
      </c>
      <c r="F1289">
        <v>2021</v>
      </c>
      <c r="G1289" t="s">
        <v>19</v>
      </c>
      <c r="H1289" s="21">
        <v>277.94</v>
      </c>
    </row>
    <row r="1290" spans="1:8">
      <c r="A1290">
        <v>4427</v>
      </c>
      <c r="B1290" t="s">
        <v>13</v>
      </c>
      <c r="C1290" s="123">
        <v>1904</v>
      </c>
      <c r="D1290" s="2">
        <v>133</v>
      </c>
      <c r="E1290" t="s">
        <v>47</v>
      </c>
      <c r="F1290">
        <v>2021</v>
      </c>
      <c r="G1290" t="s">
        <v>19</v>
      </c>
      <c r="H1290" s="21">
        <v>3.35</v>
      </c>
    </row>
    <row r="1291" spans="1:8">
      <c r="A1291">
        <v>4429</v>
      </c>
      <c r="B1291" t="s">
        <v>13</v>
      </c>
      <c r="C1291" s="123">
        <v>1904</v>
      </c>
      <c r="D1291" s="2">
        <v>133</v>
      </c>
      <c r="E1291" t="s">
        <v>47</v>
      </c>
      <c r="F1291">
        <v>2021</v>
      </c>
      <c r="G1291" t="s">
        <v>19</v>
      </c>
      <c r="H1291" s="21">
        <v>129.66</v>
      </c>
    </row>
    <row r="1292" spans="1:8">
      <c r="A1292">
        <v>4430</v>
      </c>
      <c r="B1292" t="s">
        <v>13</v>
      </c>
      <c r="C1292" s="123">
        <v>1904</v>
      </c>
      <c r="D1292" s="2">
        <v>133</v>
      </c>
      <c r="E1292" t="s">
        <v>47</v>
      </c>
      <c r="F1292">
        <v>2021</v>
      </c>
      <c r="G1292" t="s">
        <v>19</v>
      </c>
      <c r="H1292" s="21">
        <v>116.44</v>
      </c>
    </row>
    <row r="1293" spans="1:8">
      <c r="A1293">
        <v>4436</v>
      </c>
      <c r="B1293" t="s">
        <v>13</v>
      </c>
      <c r="C1293" s="123">
        <v>1904</v>
      </c>
      <c r="D1293" s="2">
        <v>133</v>
      </c>
      <c r="E1293" t="s">
        <v>47</v>
      </c>
      <c r="F1293">
        <v>2021</v>
      </c>
      <c r="G1293" t="s">
        <v>19</v>
      </c>
      <c r="H1293" s="21">
        <v>208.81</v>
      </c>
    </row>
    <row r="1294" spans="1:8">
      <c r="A1294">
        <v>4450</v>
      </c>
      <c r="B1294" t="s">
        <v>13</v>
      </c>
      <c r="C1294" s="123">
        <v>1904</v>
      </c>
      <c r="D1294" s="2">
        <v>133</v>
      </c>
      <c r="E1294" t="s">
        <v>47</v>
      </c>
      <c r="F1294">
        <v>2021</v>
      </c>
      <c r="G1294" t="s">
        <v>19</v>
      </c>
      <c r="H1294" s="21">
        <v>3.49</v>
      </c>
    </row>
    <row r="1295" spans="1:8">
      <c r="A1295">
        <v>4471</v>
      </c>
      <c r="B1295" t="s">
        <v>13</v>
      </c>
      <c r="C1295" s="123">
        <v>1904</v>
      </c>
      <c r="D1295" s="2">
        <v>133</v>
      </c>
      <c r="E1295" t="s">
        <v>47</v>
      </c>
      <c r="F1295">
        <v>2021</v>
      </c>
      <c r="G1295" t="s">
        <v>19</v>
      </c>
      <c r="H1295" s="21">
        <v>571.05999999999995</v>
      </c>
    </row>
    <row r="1296" spans="1:8">
      <c r="A1296">
        <v>4481</v>
      </c>
      <c r="B1296" t="s">
        <v>13</v>
      </c>
      <c r="C1296" s="123">
        <v>1904</v>
      </c>
      <c r="D1296" s="2">
        <v>133</v>
      </c>
      <c r="E1296" t="s">
        <v>47</v>
      </c>
      <c r="F1296">
        <v>2021</v>
      </c>
      <c r="G1296" t="s">
        <v>19</v>
      </c>
      <c r="H1296" s="21">
        <v>152.04</v>
      </c>
    </row>
    <row r="1297" spans="1:8">
      <c r="A1297">
        <v>4495</v>
      </c>
      <c r="B1297" t="s">
        <v>13</v>
      </c>
      <c r="C1297" s="123">
        <v>1904</v>
      </c>
      <c r="D1297" s="2">
        <v>133</v>
      </c>
      <c r="E1297" t="s">
        <v>47</v>
      </c>
      <c r="F1297">
        <v>2021</v>
      </c>
      <c r="G1297" t="s">
        <v>19</v>
      </c>
      <c r="H1297" s="21">
        <v>100.81</v>
      </c>
    </row>
    <row r="1298" spans="1:8">
      <c r="A1298">
        <v>4501</v>
      </c>
      <c r="B1298" t="s">
        <v>13</v>
      </c>
      <c r="C1298" s="123">
        <v>1904</v>
      </c>
      <c r="D1298" s="2">
        <v>133</v>
      </c>
      <c r="E1298" t="s">
        <v>47</v>
      </c>
      <c r="F1298">
        <v>2021</v>
      </c>
      <c r="G1298" t="s">
        <v>19</v>
      </c>
      <c r="H1298" s="21">
        <v>80.069999999999993</v>
      </c>
    </row>
    <row r="1299" spans="1:8">
      <c r="A1299">
        <v>4502</v>
      </c>
      <c r="B1299" t="s">
        <v>13</v>
      </c>
      <c r="C1299" s="123">
        <v>1904</v>
      </c>
      <c r="D1299" s="2">
        <v>133</v>
      </c>
      <c r="E1299" t="s">
        <v>47</v>
      </c>
      <c r="F1299">
        <v>2021</v>
      </c>
      <c r="G1299" t="s">
        <v>19</v>
      </c>
      <c r="H1299" s="21">
        <v>130.51</v>
      </c>
    </row>
    <row r="1300" spans="1:8">
      <c r="A1300">
        <v>4505</v>
      </c>
      <c r="B1300" t="s">
        <v>13</v>
      </c>
      <c r="C1300" s="123">
        <v>1904</v>
      </c>
      <c r="D1300" s="2">
        <v>133</v>
      </c>
      <c r="E1300" t="s">
        <v>47</v>
      </c>
      <c r="F1300">
        <v>2021</v>
      </c>
      <c r="G1300" t="s">
        <v>19</v>
      </c>
      <c r="H1300" s="21">
        <v>99.88</v>
      </c>
    </row>
    <row r="1301" spans="1:8">
      <c r="A1301">
        <v>4507</v>
      </c>
      <c r="B1301" t="s">
        <v>13</v>
      </c>
      <c r="C1301" s="123">
        <v>1904</v>
      </c>
      <c r="D1301" s="2">
        <v>133</v>
      </c>
      <c r="E1301" t="s">
        <v>47</v>
      </c>
      <c r="F1301">
        <v>2021</v>
      </c>
      <c r="G1301" t="s">
        <v>19</v>
      </c>
      <c r="H1301" s="21">
        <v>120</v>
      </c>
    </row>
    <row r="1302" spans="1:8">
      <c r="A1302">
        <v>4516</v>
      </c>
      <c r="B1302" t="s">
        <v>13</v>
      </c>
      <c r="C1302" s="123">
        <v>1904</v>
      </c>
      <c r="D1302" s="2">
        <v>133</v>
      </c>
      <c r="E1302" t="s">
        <v>47</v>
      </c>
      <c r="F1302">
        <v>2021</v>
      </c>
      <c r="G1302" t="s">
        <v>19</v>
      </c>
      <c r="H1302" s="21">
        <v>372.32</v>
      </c>
    </row>
    <row r="1303" spans="1:8">
      <c r="A1303">
        <v>4517</v>
      </c>
      <c r="B1303" t="s">
        <v>13</v>
      </c>
      <c r="C1303" s="123">
        <v>1904</v>
      </c>
      <c r="D1303" s="2">
        <v>133</v>
      </c>
      <c r="E1303" t="s">
        <v>47</v>
      </c>
      <c r="F1303">
        <v>2021</v>
      </c>
      <c r="G1303" t="s">
        <v>19</v>
      </c>
      <c r="H1303" s="21">
        <v>71.78</v>
      </c>
    </row>
    <row r="1304" spans="1:8">
      <c r="A1304">
        <v>4524</v>
      </c>
      <c r="B1304" t="s">
        <v>13</v>
      </c>
      <c r="C1304" s="123">
        <v>1904</v>
      </c>
      <c r="D1304" s="2">
        <v>133</v>
      </c>
      <c r="E1304" t="s">
        <v>47</v>
      </c>
      <c r="F1304">
        <v>2021</v>
      </c>
      <c r="G1304" t="s">
        <v>19</v>
      </c>
      <c r="H1304" s="21">
        <v>117.95</v>
      </c>
    </row>
    <row r="1305" spans="1:8">
      <c r="A1305">
        <v>4546</v>
      </c>
      <c r="B1305" t="s">
        <v>13</v>
      </c>
      <c r="C1305" s="123">
        <v>1904</v>
      </c>
      <c r="D1305" s="2">
        <v>133</v>
      </c>
      <c r="E1305" t="s">
        <v>47</v>
      </c>
      <c r="F1305">
        <v>2021</v>
      </c>
      <c r="G1305" t="s">
        <v>19</v>
      </c>
      <c r="H1305" s="21">
        <v>94.45</v>
      </c>
    </row>
    <row r="1306" spans="1:8">
      <c r="A1306">
        <v>4585</v>
      </c>
      <c r="B1306" t="s">
        <v>13</v>
      </c>
      <c r="C1306" s="123">
        <v>1904</v>
      </c>
      <c r="D1306" s="2">
        <v>144</v>
      </c>
      <c r="E1306" t="s">
        <v>47</v>
      </c>
      <c r="F1306">
        <v>2021</v>
      </c>
      <c r="G1306" t="s">
        <v>19</v>
      </c>
      <c r="H1306" s="21">
        <v>147.65</v>
      </c>
    </row>
    <row r="1307" spans="1:8">
      <c r="A1307">
        <v>4594</v>
      </c>
      <c r="B1307" t="s">
        <v>13</v>
      </c>
      <c r="C1307" s="123">
        <v>1904</v>
      </c>
      <c r="D1307" s="2">
        <v>144</v>
      </c>
      <c r="E1307" t="s">
        <v>47</v>
      </c>
      <c r="F1307">
        <v>2021</v>
      </c>
      <c r="G1307" t="s">
        <v>19</v>
      </c>
      <c r="H1307" s="21">
        <v>155.80000000000001</v>
      </c>
    </row>
    <row r="1308" spans="1:8">
      <c r="A1308">
        <v>4599</v>
      </c>
      <c r="B1308" t="s">
        <v>13</v>
      </c>
      <c r="C1308" s="123">
        <v>1904</v>
      </c>
      <c r="D1308" s="2">
        <v>144</v>
      </c>
      <c r="E1308" t="s">
        <v>47</v>
      </c>
      <c r="F1308">
        <v>2021</v>
      </c>
      <c r="G1308" t="s">
        <v>19</v>
      </c>
      <c r="H1308" s="21">
        <v>18.37</v>
      </c>
    </row>
    <row r="1309" spans="1:8">
      <c r="A1309">
        <v>4609</v>
      </c>
      <c r="B1309" t="s">
        <v>13</v>
      </c>
      <c r="C1309" s="123">
        <v>1904</v>
      </c>
      <c r="D1309" s="2">
        <v>144</v>
      </c>
      <c r="E1309" t="s">
        <v>47</v>
      </c>
      <c r="F1309">
        <v>2021</v>
      </c>
      <c r="G1309" t="s">
        <v>19</v>
      </c>
      <c r="H1309" s="21">
        <v>1463.53</v>
      </c>
    </row>
    <row r="1310" spans="1:8">
      <c r="A1310">
        <v>4622</v>
      </c>
      <c r="B1310" t="s">
        <v>13</v>
      </c>
      <c r="C1310" s="123">
        <v>1904</v>
      </c>
      <c r="D1310" s="2">
        <v>144</v>
      </c>
      <c r="E1310" t="s">
        <v>47</v>
      </c>
      <c r="F1310">
        <v>2021</v>
      </c>
      <c r="G1310" t="s">
        <v>19</v>
      </c>
      <c r="H1310" s="21">
        <v>1518.13</v>
      </c>
    </row>
    <row r="1311" spans="1:8">
      <c r="A1311">
        <v>4641</v>
      </c>
      <c r="B1311" t="s">
        <v>13</v>
      </c>
      <c r="C1311" s="123">
        <v>1904</v>
      </c>
      <c r="D1311" s="2">
        <v>144</v>
      </c>
      <c r="E1311" t="s">
        <v>47</v>
      </c>
      <c r="F1311">
        <v>2021</v>
      </c>
      <c r="G1311" t="s">
        <v>19</v>
      </c>
      <c r="H1311" s="21">
        <v>221.63</v>
      </c>
    </row>
    <row r="1312" spans="1:8">
      <c r="A1312">
        <v>4643</v>
      </c>
      <c r="B1312" t="s">
        <v>13</v>
      </c>
      <c r="C1312" s="123">
        <v>1904</v>
      </c>
      <c r="D1312" s="2">
        <v>144</v>
      </c>
      <c r="E1312" t="s">
        <v>47</v>
      </c>
      <c r="F1312">
        <v>2021</v>
      </c>
      <c r="G1312" t="s">
        <v>19</v>
      </c>
      <c r="H1312" s="21">
        <v>137.01</v>
      </c>
    </row>
    <row r="1313" spans="1:8">
      <c r="A1313">
        <v>4650</v>
      </c>
      <c r="B1313" t="s">
        <v>13</v>
      </c>
      <c r="C1313" s="123">
        <v>1904</v>
      </c>
      <c r="D1313" s="2">
        <v>144</v>
      </c>
      <c r="E1313" t="s">
        <v>47</v>
      </c>
      <c r="F1313">
        <v>2021</v>
      </c>
      <c r="G1313" t="s">
        <v>19</v>
      </c>
      <c r="H1313" s="21">
        <v>133.07</v>
      </c>
    </row>
    <row r="1314" spans="1:8">
      <c r="A1314">
        <v>4652</v>
      </c>
      <c r="B1314" t="s">
        <v>13</v>
      </c>
      <c r="C1314" s="123">
        <v>1904</v>
      </c>
      <c r="D1314" s="2">
        <v>144</v>
      </c>
      <c r="E1314" t="s">
        <v>47</v>
      </c>
      <c r="F1314">
        <v>2021</v>
      </c>
      <c r="G1314" t="s">
        <v>19</v>
      </c>
      <c r="H1314" s="21">
        <v>127.68</v>
      </c>
    </row>
    <row r="1315" spans="1:8">
      <c r="A1315">
        <v>4671</v>
      </c>
      <c r="B1315" t="s">
        <v>13</v>
      </c>
      <c r="C1315" s="123">
        <v>1904</v>
      </c>
      <c r="D1315" s="2">
        <v>144</v>
      </c>
      <c r="E1315" t="s">
        <v>47</v>
      </c>
      <c r="F1315">
        <v>2021</v>
      </c>
      <c r="G1315" t="s">
        <v>19</v>
      </c>
      <c r="H1315" s="21">
        <v>164.33</v>
      </c>
    </row>
    <row r="1316" spans="1:8">
      <c r="A1316">
        <v>4687</v>
      </c>
      <c r="B1316" t="s">
        <v>13</v>
      </c>
      <c r="C1316" s="123">
        <v>1904</v>
      </c>
      <c r="D1316" s="2">
        <v>144</v>
      </c>
      <c r="E1316" t="s">
        <v>47</v>
      </c>
      <c r="F1316">
        <v>2021</v>
      </c>
      <c r="G1316" t="s">
        <v>19</v>
      </c>
      <c r="H1316" s="21">
        <v>1043.45</v>
      </c>
    </row>
    <row r="1317" spans="1:8">
      <c r="A1317">
        <v>4714</v>
      </c>
      <c r="B1317" t="s">
        <v>13</v>
      </c>
      <c r="C1317" s="123">
        <v>1904</v>
      </c>
      <c r="D1317" s="2">
        <v>144</v>
      </c>
      <c r="E1317" t="s">
        <v>47</v>
      </c>
      <c r="F1317">
        <v>2021</v>
      </c>
      <c r="G1317" t="s">
        <v>19</v>
      </c>
      <c r="H1317" s="21">
        <v>1489.07</v>
      </c>
    </row>
    <row r="1318" spans="1:8">
      <c r="A1318">
        <v>4761</v>
      </c>
      <c r="B1318" t="s">
        <v>13</v>
      </c>
      <c r="C1318" s="123">
        <v>1904</v>
      </c>
      <c r="D1318" s="2">
        <v>144</v>
      </c>
      <c r="E1318" t="s">
        <v>47</v>
      </c>
      <c r="F1318">
        <v>2021</v>
      </c>
      <c r="G1318" t="s">
        <v>19</v>
      </c>
      <c r="H1318" s="21">
        <v>1697.06</v>
      </c>
    </row>
    <row r="1319" spans="1:8">
      <c r="A1319">
        <v>4767</v>
      </c>
      <c r="B1319" t="s">
        <v>13</v>
      </c>
      <c r="C1319" s="123">
        <v>1904</v>
      </c>
      <c r="D1319" s="2">
        <v>144</v>
      </c>
      <c r="E1319" t="s">
        <v>47</v>
      </c>
      <c r="F1319">
        <v>2021</v>
      </c>
      <c r="G1319" t="s">
        <v>19</v>
      </c>
      <c r="H1319" s="21">
        <v>31.15</v>
      </c>
    </row>
    <row r="1320" spans="1:8">
      <c r="A1320">
        <v>4777</v>
      </c>
      <c r="B1320" t="s">
        <v>13</v>
      </c>
      <c r="C1320" s="123">
        <v>1904</v>
      </c>
      <c r="D1320" s="2">
        <v>144</v>
      </c>
      <c r="E1320" t="s">
        <v>47</v>
      </c>
      <c r="F1320">
        <v>2021</v>
      </c>
      <c r="G1320" t="s">
        <v>19</v>
      </c>
      <c r="H1320" s="21">
        <v>270.14</v>
      </c>
    </row>
    <row r="1321" spans="1:8">
      <c r="A1321">
        <v>4778</v>
      </c>
      <c r="B1321" t="s">
        <v>13</v>
      </c>
      <c r="C1321" s="123">
        <v>1904</v>
      </c>
      <c r="D1321" s="2">
        <v>144</v>
      </c>
      <c r="E1321" t="s">
        <v>47</v>
      </c>
      <c r="F1321">
        <v>2021</v>
      </c>
      <c r="G1321" t="s">
        <v>19</v>
      </c>
      <c r="H1321" s="21">
        <v>80.55</v>
      </c>
    </row>
    <row r="1322" spans="1:8">
      <c r="A1322">
        <v>4781</v>
      </c>
      <c r="B1322" t="s">
        <v>13</v>
      </c>
      <c r="C1322" s="123">
        <v>1904</v>
      </c>
      <c r="D1322" s="2">
        <v>144</v>
      </c>
      <c r="E1322" t="s">
        <v>47</v>
      </c>
      <c r="F1322">
        <v>2021</v>
      </c>
      <c r="G1322" t="s">
        <v>19</v>
      </c>
      <c r="H1322" s="21">
        <v>133.22999999999999</v>
      </c>
    </row>
    <row r="1323" spans="1:8">
      <c r="A1323">
        <v>4795</v>
      </c>
      <c r="B1323" t="s">
        <v>13</v>
      </c>
      <c r="C1323" s="123">
        <v>1904</v>
      </c>
      <c r="D1323" s="2">
        <v>144</v>
      </c>
      <c r="E1323" t="s">
        <v>47</v>
      </c>
      <c r="F1323">
        <v>2021</v>
      </c>
      <c r="G1323" t="s">
        <v>19</v>
      </c>
      <c r="H1323" s="21">
        <v>43.55</v>
      </c>
    </row>
    <row r="1324" spans="1:8">
      <c r="A1324">
        <v>4802</v>
      </c>
      <c r="B1324" t="s">
        <v>13</v>
      </c>
      <c r="C1324" s="123">
        <v>1904</v>
      </c>
      <c r="D1324" s="2">
        <v>144</v>
      </c>
      <c r="E1324" t="s">
        <v>47</v>
      </c>
      <c r="F1324">
        <v>2021</v>
      </c>
      <c r="G1324" t="s">
        <v>19</v>
      </c>
      <c r="H1324" s="21">
        <v>1428.09</v>
      </c>
    </row>
    <row r="1325" spans="1:8">
      <c r="A1325">
        <v>4811</v>
      </c>
      <c r="B1325" t="s">
        <v>13</v>
      </c>
      <c r="C1325" s="123">
        <v>1904</v>
      </c>
      <c r="D1325" s="2">
        <v>144</v>
      </c>
      <c r="E1325" t="s">
        <v>47</v>
      </c>
      <c r="F1325">
        <v>2021</v>
      </c>
      <c r="G1325" t="s">
        <v>19</v>
      </c>
      <c r="H1325" s="21">
        <v>208.79</v>
      </c>
    </row>
    <row r="1326" spans="1:8">
      <c r="A1326">
        <v>4814</v>
      </c>
      <c r="B1326" t="s">
        <v>13</v>
      </c>
      <c r="C1326" s="123">
        <v>1904</v>
      </c>
      <c r="D1326" s="2">
        <v>144</v>
      </c>
      <c r="E1326" t="s">
        <v>47</v>
      </c>
      <c r="F1326">
        <v>2021</v>
      </c>
      <c r="G1326" t="s">
        <v>19</v>
      </c>
      <c r="H1326" s="21">
        <v>226.87</v>
      </c>
    </row>
    <row r="1327" spans="1:8">
      <c r="A1327">
        <v>4816</v>
      </c>
      <c r="B1327" t="s">
        <v>13</v>
      </c>
      <c r="C1327" s="123">
        <v>1904</v>
      </c>
      <c r="D1327" s="2">
        <v>144</v>
      </c>
      <c r="E1327" t="s">
        <v>47</v>
      </c>
      <c r="F1327">
        <v>2021</v>
      </c>
      <c r="G1327" t="s">
        <v>19</v>
      </c>
      <c r="H1327" s="21">
        <v>176.97</v>
      </c>
    </row>
    <row r="1328" spans="1:8">
      <c r="A1328">
        <v>4818</v>
      </c>
      <c r="B1328" t="s">
        <v>13</v>
      </c>
      <c r="C1328" s="123">
        <v>1904</v>
      </c>
      <c r="D1328" s="2">
        <v>144</v>
      </c>
      <c r="E1328" t="s">
        <v>47</v>
      </c>
      <c r="F1328">
        <v>2021</v>
      </c>
      <c r="G1328" t="s">
        <v>19</v>
      </c>
      <c r="H1328" s="21">
        <v>1559.06</v>
      </c>
    </row>
    <row r="1329" spans="1:8">
      <c r="A1329">
        <v>4823</v>
      </c>
      <c r="B1329" t="s">
        <v>13</v>
      </c>
      <c r="C1329" s="123">
        <v>1904</v>
      </c>
      <c r="D1329" s="2">
        <v>144</v>
      </c>
      <c r="E1329" t="s">
        <v>47</v>
      </c>
      <c r="F1329">
        <v>2021</v>
      </c>
      <c r="G1329" t="s">
        <v>19</v>
      </c>
      <c r="H1329" s="21">
        <v>1539.65</v>
      </c>
    </row>
    <row r="1330" spans="1:8">
      <c r="A1330">
        <v>4824</v>
      </c>
      <c r="B1330" t="s">
        <v>13</v>
      </c>
      <c r="C1330" s="123">
        <v>1904</v>
      </c>
      <c r="D1330" s="2">
        <v>144</v>
      </c>
      <c r="E1330" t="s">
        <v>47</v>
      </c>
      <c r="F1330">
        <v>2021</v>
      </c>
      <c r="G1330" t="s">
        <v>19</v>
      </c>
      <c r="H1330" s="21">
        <v>0.01</v>
      </c>
    </row>
    <row r="1331" spans="1:8">
      <c r="A1331">
        <v>4826</v>
      </c>
      <c r="B1331" t="s">
        <v>13</v>
      </c>
      <c r="C1331" s="123">
        <v>1904</v>
      </c>
      <c r="D1331" s="2">
        <v>144</v>
      </c>
      <c r="E1331" t="s">
        <v>47</v>
      </c>
      <c r="F1331">
        <v>2021</v>
      </c>
      <c r="G1331" t="s">
        <v>19</v>
      </c>
      <c r="H1331" s="21">
        <v>140.32</v>
      </c>
    </row>
    <row r="1332" spans="1:8">
      <c r="A1332">
        <v>4827</v>
      </c>
      <c r="B1332" t="s">
        <v>13</v>
      </c>
      <c r="C1332" s="123">
        <v>1904</v>
      </c>
      <c r="D1332" s="2">
        <v>144</v>
      </c>
      <c r="E1332" t="s">
        <v>47</v>
      </c>
      <c r="F1332">
        <v>2021</v>
      </c>
      <c r="G1332" t="s">
        <v>19</v>
      </c>
      <c r="H1332" s="21">
        <v>264.70999999999998</v>
      </c>
    </row>
    <row r="1333" spans="1:8">
      <c r="A1333">
        <v>4857</v>
      </c>
      <c r="B1333" t="s">
        <v>13</v>
      </c>
      <c r="C1333" s="123">
        <v>1904</v>
      </c>
      <c r="D1333" s="2">
        <v>144</v>
      </c>
      <c r="E1333" t="s">
        <v>47</v>
      </c>
      <c r="F1333">
        <v>2021</v>
      </c>
      <c r="G1333" t="s">
        <v>19</v>
      </c>
      <c r="H1333" s="21">
        <v>140.32</v>
      </c>
    </row>
    <row r="1334" spans="1:8">
      <c r="A1334">
        <v>4890</v>
      </c>
      <c r="B1334" t="s">
        <v>13</v>
      </c>
      <c r="C1334" s="123">
        <v>1904</v>
      </c>
      <c r="D1334" s="2">
        <v>144</v>
      </c>
      <c r="E1334" t="s">
        <v>47</v>
      </c>
      <c r="F1334">
        <v>2021</v>
      </c>
      <c r="G1334" t="s">
        <v>19</v>
      </c>
      <c r="H1334" s="21">
        <v>1253.3</v>
      </c>
    </row>
    <row r="1335" spans="1:8">
      <c r="A1335">
        <v>4894</v>
      </c>
      <c r="B1335" t="s">
        <v>13</v>
      </c>
      <c r="C1335" s="123">
        <v>1904</v>
      </c>
      <c r="D1335" s="2">
        <v>144</v>
      </c>
      <c r="E1335" t="s">
        <v>47</v>
      </c>
      <c r="F1335">
        <v>2021</v>
      </c>
      <c r="G1335" t="s">
        <v>19</v>
      </c>
      <c r="H1335" s="21">
        <v>1391.5</v>
      </c>
    </row>
    <row r="1336" spans="1:8">
      <c r="A1336">
        <v>4913</v>
      </c>
      <c r="B1336" t="s">
        <v>13</v>
      </c>
      <c r="C1336" s="123">
        <v>1904</v>
      </c>
      <c r="D1336" s="2">
        <v>144</v>
      </c>
      <c r="E1336" t="s">
        <v>47</v>
      </c>
      <c r="F1336">
        <v>2021</v>
      </c>
      <c r="G1336" t="s">
        <v>19</v>
      </c>
      <c r="H1336" s="21">
        <v>140.30000000000001</v>
      </c>
    </row>
    <row r="1337" spans="1:8">
      <c r="A1337">
        <v>4917</v>
      </c>
      <c r="B1337" t="s">
        <v>13</v>
      </c>
      <c r="C1337" s="123">
        <v>1904</v>
      </c>
      <c r="D1337" s="2">
        <v>144</v>
      </c>
      <c r="E1337" t="s">
        <v>47</v>
      </c>
      <c r="F1337">
        <v>2021</v>
      </c>
      <c r="G1337" t="s">
        <v>19</v>
      </c>
      <c r="H1337" s="21">
        <v>1492.12</v>
      </c>
    </row>
    <row r="1338" spans="1:8">
      <c r="A1338">
        <v>4931</v>
      </c>
      <c r="B1338" t="s">
        <v>13</v>
      </c>
      <c r="C1338" s="123">
        <v>1904</v>
      </c>
      <c r="D1338" s="2">
        <v>144</v>
      </c>
      <c r="E1338" t="s">
        <v>47</v>
      </c>
      <c r="F1338">
        <v>2021</v>
      </c>
      <c r="G1338" t="s">
        <v>19</v>
      </c>
      <c r="H1338" s="21">
        <v>61.49</v>
      </c>
    </row>
    <row r="1339" spans="1:8">
      <c r="A1339">
        <v>4941</v>
      </c>
      <c r="B1339" t="s">
        <v>13</v>
      </c>
      <c r="C1339" s="123">
        <v>1904</v>
      </c>
      <c r="D1339" s="2">
        <v>144</v>
      </c>
      <c r="E1339" t="s">
        <v>47</v>
      </c>
      <c r="F1339">
        <v>2021</v>
      </c>
      <c r="G1339" t="s">
        <v>19</v>
      </c>
      <c r="H1339" s="21">
        <v>153.66999999999999</v>
      </c>
    </row>
    <row r="1340" spans="1:8">
      <c r="A1340">
        <v>4942</v>
      </c>
      <c r="B1340" t="s">
        <v>13</v>
      </c>
      <c r="C1340" s="123">
        <v>1904</v>
      </c>
      <c r="D1340" s="2">
        <v>144</v>
      </c>
      <c r="E1340" t="s">
        <v>47</v>
      </c>
      <c r="F1340">
        <v>2021</v>
      </c>
      <c r="G1340" t="s">
        <v>19</v>
      </c>
      <c r="H1340" s="21">
        <v>1574.34</v>
      </c>
    </row>
    <row r="1341" spans="1:8">
      <c r="A1341">
        <v>4946</v>
      </c>
      <c r="B1341" t="s">
        <v>13</v>
      </c>
      <c r="C1341" s="123">
        <v>1904</v>
      </c>
      <c r="D1341" s="2">
        <v>144</v>
      </c>
      <c r="E1341" t="s">
        <v>47</v>
      </c>
      <c r="F1341">
        <v>2021</v>
      </c>
      <c r="G1341" t="s">
        <v>19</v>
      </c>
      <c r="H1341" s="21">
        <v>18.36</v>
      </c>
    </row>
    <row r="1342" spans="1:8">
      <c r="A1342">
        <v>4950</v>
      </c>
      <c r="B1342" t="s">
        <v>13</v>
      </c>
      <c r="C1342" s="123">
        <v>1904</v>
      </c>
      <c r="D1342" s="2">
        <v>144</v>
      </c>
      <c r="E1342" t="s">
        <v>47</v>
      </c>
      <c r="F1342">
        <v>2021</v>
      </c>
      <c r="G1342" t="s">
        <v>19</v>
      </c>
      <c r="H1342" s="21">
        <v>128.21</v>
      </c>
    </row>
    <row r="1343" spans="1:8">
      <c r="A1343">
        <v>4990</v>
      </c>
      <c r="B1343" t="s">
        <v>14</v>
      </c>
      <c r="C1343" s="123">
        <v>1904</v>
      </c>
      <c r="D1343" s="2">
        <v>133</v>
      </c>
      <c r="E1343" t="s">
        <v>47</v>
      </c>
      <c r="F1343">
        <v>2021</v>
      </c>
      <c r="G1343" t="s">
        <v>19</v>
      </c>
      <c r="H1343" s="21">
        <v>1454.67</v>
      </c>
    </row>
    <row r="1344" spans="1:8">
      <c r="A1344">
        <v>4996</v>
      </c>
      <c r="B1344" t="s">
        <v>14</v>
      </c>
      <c r="C1344" s="123">
        <v>1904</v>
      </c>
      <c r="D1344" s="2">
        <v>133</v>
      </c>
      <c r="E1344" t="s">
        <v>47</v>
      </c>
      <c r="F1344">
        <v>2021</v>
      </c>
      <c r="G1344" t="s">
        <v>19</v>
      </c>
      <c r="H1344" s="21">
        <v>3.64</v>
      </c>
    </row>
    <row r="1345" spans="1:8">
      <c r="A1345">
        <v>5007</v>
      </c>
      <c r="B1345" t="s">
        <v>14</v>
      </c>
      <c r="C1345" s="123">
        <v>1904</v>
      </c>
      <c r="D1345" s="2">
        <v>133</v>
      </c>
      <c r="E1345" t="s">
        <v>47</v>
      </c>
      <c r="F1345">
        <v>2021</v>
      </c>
      <c r="G1345" t="s">
        <v>22</v>
      </c>
      <c r="H1345" s="21">
        <v>1.0900000000000001</v>
      </c>
    </row>
    <row r="1346" spans="1:8">
      <c r="A1346">
        <v>5018</v>
      </c>
      <c r="B1346" t="s">
        <v>14</v>
      </c>
      <c r="C1346" s="123">
        <v>1904</v>
      </c>
      <c r="D1346" s="2">
        <v>133</v>
      </c>
      <c r="E1346" t="s">
        <v>47</v>
      </c>
      <c r="F1346">
        <v>2021</v>
      </c>
      <c r="G1346" t="s">
        <v>19</v>
      </c>
      <c r="H1346" s="21">
        <v>1263.1600000000001</v>
      </c>
    </row>
    <row r="1347" spans="1:8">
      <c r="A1347">
        <v>5021</v>
      </c>
      <c r="B1347" t="s">
        <v>14</v>
      </c>
      <c r="C1347" s="123">
        <v>1904</v>
      </c>
      <c r="D1347" s="2">
        <v>133</v>
      </c>
      <c r="E1347" t="s">
        <v>47</v>
      </c>
      <c r="F1347">
        <v>2021</v>
      </c>
      <c r="G1347" t="s">
        <v>22</v>
      </c>
      <c r="H1347" s="21">
        <v>36.25</v>
      </c>
    </row>
    <row r="1348" spans="1:8">
      <c r="A1348">
        <v>5034</v>
      </c>
      <c r="B1348" t="s">
        <v>14</v>
      </c>
      <c r="C1348" s="123">
        <v>1904</v>
      </c>
      <c r="D1348" s="2">
        <v>133</v>
      </c>
      <c r="E1348" t="s">
        <v>47</v>
      </c>
      <c r="F1348">
        <v>2021</v>
      </c>
      <c r="G1348" t="s">
        <v>19</v>
      </c>
      <c r="H1348" s="21">
        <v>1284.97</v>
      </c>
    </row>
    <row r="1349" spans="1:8">
      <c r="A1349">
        <v>5037</v>
      </c>
      <c r="B1349" t="s">
        <v>14</v>
      </c>
      <c r="C1349" s="123">
        <v>1904</v>
      </c>
      <c r="D1349" s="2">
        <v>133</v>
      </c>
      <c r="E1349" t="s">
        <v>47</v>
      </c>
      <c r="F1349">
        <v>2021</v>
      </c>
      <c r="G1349" t="s">
        <v>19</v>
      </c>
      <c r="H1349" s="21">
        <v>290.49</v>
      </c>
    </row>
    <row r="1350" spans="1:8">
      <c r="A1350">
        <v>5041</v>
      </c>
      <c r="B1350" t="s">
        <v>14</v>
      </c>
      <c r="C1350" s="123">
        <v>1904</v>
      </c>
      <c r="D1350" s="2">
        <v>133</v>
      </c>
      <c r="E1350" t="s">
        <v>47</v>
      </c>
      <c r="F1350">
        <v>2021</v>
      </c>
      <c r="G1350" t="s">
        <v>19</v>
      </c>
      <c r="H1350" s="21">
        <v>34.06</v>
      </c>
    </row>
    <row r="1351" spans="1:8">
      <c r="A1351">
        <v>5047</v>
      </c>
      <c r="B1351" t="s">
        <v>14</v>
      </c>
      <c r="C1351" s="123">
        <v>1904</v>
      </c>
      <c r="D1351" s="2">
        <v>133</v>
      </c>
      <c r="E1351" t="s">
        <v>47</v>
      </c>
      <c r="F1351">
        <v>2021</v>
      </c>
      <c r="G1351" t="s">
        <v>19</v>
      </c>
      <c r="H1351" s="21">
        <v>136.24</v>
      </c>
    </row>
    <row r="1352" spans="1:8">
      <c r="A1352">
        <v>5098</v>
      </c>
      <c r="B1352" t="s">
        <v>14</v>
      </c>
      <c r="C1352" s="123">
        <v>1904</v>
      </c>
      <c r="D1352" s="2">
        <v>133</v>
      </c>
      <c r="E1352" t="s">
        <v>47</v>
      </c>
      <c r="F1352">
        <v>2021</v>
      </c>
      <c r="G1352" t="s">
        <v>19</v>
      </c>
      <c r="H1352" s="21">
        <v>34.840000000000003</v>
      </c>
    </row>
    <row r="1353" spans="1:8">
      <c r="A1353">
        <v>5109</v>
      </c>
      <c r="B1353" t="s">
        <v>14</v>
      </c>
      <c r="C1353" s="123">
        <v>1904</v>
      </c>
      <c r="D1353" s="2">
        <v>133</v>
      </c>
      <c r="E1353" t="s">
        <v>47</v>
      </c>
      <c r="F1353">
        <v>2021</v>
      </c>
      <c r="G1353" t="s">
        <v>19</v>
      </c>
      <c r="H1353" s="21">
        <v>1355.53</v>
      </c>
    </row>
    <row r="1354" spans="1:8">
      <c r="A1354">
        <v>5110</v>
      </c>
      <c r="B1354" t="s">
        <v>14</v>
      </c>
      <c r="C1354" s="123">
        <v>1904</v>
      </c>
      <c r="D1354" s="2">
        <v>133</v>
      </c>
      <c r="E1354" t="s">
        <v>47</v>
      </c>
      <c r="F1354">
        <v>2021</v>
      </c>
      <c r="G1354" t="s">
        <v>19</v>
      </c>
      <c r="H1354" s="21">
        <v>1343.12</v>
      </c>
    </row>
    <row r="1355" spans="1:8">
      <c r="A1355">
        <v>5117</v>
      </c>
      <c r="B1355" t="s">
        <v>14</v>
      </c>
      <c r="C1355" s="123">
        <v>1904</v>
      </c>
      <c r="D1355" s="2">
        <v>133</v>
      </c>
      <c r="E1355" t="s">
        <v>47</v>
      </c>
      <c r="F1355">
        <v>2021</v>
      </c>
      <c r="G1355" t="s">
        <v>19</v>
      </c>
      <c r="H1355" s="21">
        <v>1563.76</v>
      </c>
    </row>
    <row r="1356" spans="1:8">
      <c r="A1356">
        <v>5128</v>
      </c>
      <c r="B1356" t="s">
        <v>14</v>
      </c>
      <c r="C1356" s="123">
        <v>1904</v>
      </c>
      <c r="D1356" s="2">
        <v>133</v>
      </c>
      <c r="E1356" t="s">
        <v>47</v>
      </c>
      <c r="F1356">
        <v>2021</v>
      </c>
      <c r="G1356" t="s">
        <v>19</v>
      </c>
      <c r="H1356" s="21">
        <v>117.89</v>
      </c>
    </row>
    <row r="1357" spans="1:8">
      <c r="A1357">
        <v>5152</v>
      </c>
      <c r="B1357" t="s">
        <v>14</v>
      </c>
      <c r="C1357" s="123">
        <v>1904</v>
      </c>
      <c r="D1357" s="2">
        <v>133</v>
      </c>
      <c r="E1357" t="s">
        <v>47</v>
      </c>
      <c r="F1357">
        <v>2021</v>
      </c>
      <c r="G1357" t="s">
        <v>22</v>
      </c>
      <c r="H1357" s="21">
        <v>7.25</v>
      </c>
    </row>
    <row r="1358" spans="1:8">
      <c r="A1358">
        <v>5154</v>
      </c>
      <c r="B1358" t="s">
        <v>14</v>
      </c>
      <c r="C1358" s="123">
        <v>1904</v>
      </c>
      <c r="D1358" s="2">
        <v>133</v>
      </c>
      <c r="E1358" t="s">
        <v>47</v>
      </c>
      <c r="F1358">
        <v>2021</v>
      </c>
      <c r="G1358" t="s">
        <v>19</v>
      </c>
      <c r="H1358" s="21">
        <v>1213.42</v>
      </c>
    </row>
    <row r="1359" spans="1:8">
      <c r="A1359">
        <v>5160</v>
      </c>
      <c r="B1359" t="s">
        <v>14</v>
      </c>
      <c r="C1359" s="123">
        <v>1904</v>
      </c>
      <c r="D1359" s="2">
        <v>133</v>
      </c>
      <c r="E1359" t="s">
        <v>47</v>
      </c>
      <c r="F1359">
        <v>2021</v>
      </c>
      <c r="G1359" t="s">
        <v>19</v>
      </c>
      <c r="H1359" s="21">
        <v>1317.89</v>
      </c>
    </row>
    <row r="1360" spans="1:8">
      <c r="A1360">
        <v>5161</v>
      </c>
      <c r="B1360" t="s">
        <v>14</v>
      </c>
      <c r="C1360" s="123">
        <v>1904</v>
      </c>
      <c r="D1360" s="2">
        <v>133</v>
      </c>
      <c r="E1360" t="s">
        <v>47</v>
      </c>
      <c r="F1360">
        <v>2021</v>
      </c>
      <c r="G1360" t="s">
        <v>22</v>
      </c>
      <c r="H1360" s="21">
        <v>17.03</v>
      </c>
    </row>
    <row r="1361" spans="1:8">
      <c r="A1361">
        <v>5168</v>
      </c>
      <c r="B1361" t="s">
        <v>14</v>
      </c>
      <c r="C1361" s="123">
        <v>1904</v>
      </c>
      <c r="D1361" s="2">
        <v>133</v>
      </c>
      <c r="E1361" t="s">
        <v>47</v>
      </c>
      <c r="F1361">
        <v>2021</v>
      </c>
      <c r="G1361" t="s">
        <v>19</v>
      </c>
      <c r="H1361" s="21">
        <v>61.74</v>
      </c>
    </row>
    <row r="1362" spans="1:8">
      <c r="A1362">
        <v>5176</v>
      </c>
      <c r="B1362" t="s">
        <v>14</v>
      </c>
      <c r="C1362" s="123">
        <v>1904</v>
      </c>
      <c r="D1362" s="2">
        <v>133</v>
      </c>
      <c r="E1362" t="s">
        <v>47</v>
      </c>
      <c r="F1362">
        <v>2021</v>
      </c>
      <c r="G1362" t="s">
        <v>19</v>
      </c>
      <c r="H1362" s="21">
        <v>59.01</v>
      </c>
    </row>
    <row r="1363" spans="1:8">
      <c r="A1363">
        <v>5178</v>
      </c>
      <c r="B1363" t="s">
        <v>14</v>
      </c>
      <c r="C1363" s="123">
        <v>1904</v>
      </c>
      <c r="D1363" s="2">
        <v>133</v>
      </c>
      <c r="E1363" t="s">
        <v>47</v>
      </c>
      <c r="F1363">
        <v>2021</v>
      </c>
      <c r="G1363" t="s">
        <v>22</v>
      </c>
      <c r="H1363" s="21">
        <v>15.14</v>
      </c>
    </row>
    <row r="1364" spans="1:8">
      <c r="A1364">
        <v>5210</v>
      </c>
      <c r="B1364" t="s">
        <v>14</v>
      </c>
      <c r="C1364" s="123">
        <v>1904</v>
      </c>
      <c r="D1364" s="2">
        <v>133</v>
      </c>
      <c r="E1364" t="s">
        <v>47</v>
      </c>
      <c r="F1364">
        <v>2021</v>
      </c>
      <c r="G1364" t="s">
        <v>19</v>
      </c>
      <c r="H1364" s="21">
        <v>73.27</v>
      </c>
    </row>
    <row r="1365" spans="1:8">
      <c r="A1365">
        <v>5217</v>
      </c>
      <c r="B1365" t="s">
        <v>14</v>
      </c>
      <c r="C1365" s="123">
        <v>1904</v>
      </c>
      <c r="D1365" s="2">
        <v>133</v>
      </c>
      <c r="E1365" t="s">
        <v>47</v>
      </c>
      <c r="F1365">
        <v>2021</v>
      </c>
      <c r="G1365" t="s">
        <v>22</v>
      </c>
      <c r="H1365" s="21">
        <v>7.25</v>
      </c>
    </row>
    <row r="1366" spans="1:8">
      <c r="A1366">
        <v>5225</v>
      </c>
      <c r="B1366" t="s">
        <v>14</v>
      </c>
      <c r="C1366" s="123">
        <v>1904</v>
      </c>
      <c r="D1366" s="2">
        <v>133</v>
      </c>
      <c r="E1366" t="s">
        <v>47</v>
      </c>
      <c r="F1366">
        <v>2021</v>
      </c>
      <c r="G1366" t="s">
        <v>19</v>
      </c>
      <c r="H1366" s="21">
        <v>60.44</v>
      </c>
    </row>
    <row r="1367" spans="1:8">
      <c r="A1367">
        <v>5250</v>
      </c>
      <c r="B1367" t="s">
        <v>14</v>
      </c>
      <c r="C1367" s="123">
        <v>1904</v>
      </c>
      <c r="D1367" s="2">
        <v>133</v>
      </c>
      <c r="E1367" t="s">
        <v>47</v>
      </c>
      <c r="F1367">
        <v>2021</v>
      </c>
      <c r="G1367" t="s">
        <v>19</v>
      </c>
      <c r="H1367" s="21">
        <v>1307.4100000000001</v>
      </c>
    </row>
    <row r="1368" spans="1:8">
      <c r="A1368">
        <v>5253</v>
      </c>
      <c r="B1368" t="s">
        <v>14</v>
      </c>
      <c r="C1368" s="123">
        <v>1904</v>
      </c>
      <c r="D1368" s="2">
        <v>133</v>
      </c>
      <c r="E1368" t="s">
        <v>47</v>
      </c>
      <c r="F1368">
        <v>2021</v>
      </c>
      <c r="G1368" t="s">
        <v>19</v>
      </c>
      <c r="H1368" s="21">
        <v>90.06</v>
      </c>
    </row>
    <row r="1369" spans="1:8">
      <c r="A1369">
        <v>5258</v>
      </c>
      <c r="B1369" t="s">
        <v>14</v>
      </c>
      <c r="C1369" s="123">
        <v>1904</v>
      </c>
      <c r="D1369" s="2">
        <v>133</v>
      </c>
      <c r="E1369" t="s">
        <v>47</v>
      </c>
      <c r="F1369">
        <v>2021</v>
      </c>
      <c r="G1369" t="s">
        <v>19</v>
      </c>
      <c r="H1369" s="21">
        <v>1116.97</v>
      </c>
    </row>
    <row r="1370" spans="1:8">
      <c r="A1370">
        <v>5279</v>
      </c>
      <c r="B1370" t="s">
        <v>14</v>
      </c>
      <c r="C1370" s="123">
        <v>1904</v>
      </c>
      <c r="D1370" s="2">
        <v>133</v>
      </c>
      <c r="E1370" t="s">
        <v>47</v>
      </c>
      <c r="F1370">
        <v>2021</v>
      </c>
      <c r="G1370" t="s">
        <v>19</v>
      </c>
      <c r="H1370" s="21">
        <v>167.24</v>
      </c>
    </row>
    <row r="1371" spans="1:8">
      <c r="A1371">
        <v>5284</v>
      </c>
      <c r="B1371" t="s">
        <v>14</v>
      </c>
      <c r="C1371" s="123">
        <v>1904</v>
      </c>
      <c r="D1371" s="2">
        <v>133</v>
      </c>
      <c r="E1371" t="s">
        <v>47</v>
      </c>
      <c r="F1371">
        <v>2021</v>
      </c>
      <c r="G1371" t="s">
        <v>19</v>
      </c>
      <c r="H1371" s="21">
        <v>1354.42</v>
      </c>
    </row>
    <row r="1372" spans="1:8">
      <c r="A1372">
        <v>5290</v>
      </c>
      <c r="B1372" t="s">
        <v>14</v>
      </c>
      <c r="C1372" s="123">
        <v>1904</v>
      </c>
      <c r="D1372" s="2">
        <v>133</v>
      </c>
      <c r="E1372" t="s">
        <v>47</v>
      </c>
      <c r="F1372">
        <v>2021</v>
      </c>
      <c r="G1372" t="s">
        <v>19</v>
      </c>
      <c r="H1372" s="21">
        <v>1253.99</v>
      </c>
    </row>
    <row r="1373" spans="1:8">
      <c r="A1373">
        <v>5299</v>
      </c>
      <c r="B1373" t="s">
        <v>14</v>
      </c>
      <c r="C1373" s="123">
        <v>1904</v>
      </c>
      <c r="D1373" s="2">
        <v>144</v>
      </c>
      <c r="E1373" t="s">
        <v>47</v>
      </c>
      <c r="F1373">
        <v>2021</v>
      </c>
      <c r="G1373" t="s">
        <v>19</v>
      </c>
      <c r="H1373" s="21">
        <v>866.87</v>
      </c>
    </row>
    <row r="1374" spans="1:8">
      <c r="A1374">
        <v>5305</v>
      </c>
      <c r="B1374" t="s">
        <v>14</v>
      </c>
      <c r="C1374" s="123">
        <v>1904</v>
      </c>
      <c r="D1374" s="2">
        <v>144</v>
      </c>
      <c r="E1374" t="s">
        <v>47</v>
      </c>
      <c r="F1374">
        <v>2021</v>
      </c>
      <c r="G1374" t="s">
        <v>19</v>
      </c>
      <c r="H1374" s="21">
        <v>797.28</v>
      </c>
    </row>
    <row r="1375" spans="1:8">
      <c r="A1375">
        <v>5311</v>
      </c>
      <c r="B1375" t="s">
        <v>14</v>
      </c>
      <c r="C1375" s="123">
        <v>1904</v>
      </c>
      <c r="D1375" s="2">
        <v>144</v>
      </c>
      <c r="E1375" t="s">
        <v>47</v>
      </c>
      <c r="F1375">
        <v>2021</v>
      </c>
      <c r="G1375" t="s">
        <v>19</v>
      </c>
      <c r="H1375" s="21">
        <v>677.72</v>
      </c>
    </row>
    <row r="1376" spans="1:8">
      <c r="A1376">
        <v>5317</v>
      </c>
      <c r="B1376" t="s">
        <v>14</v>
      </c>
      <c r="C1376" s="123">
        <v>1904</v>
      </c>
      <c r="D1376" s="2">
        <v>144</v>
      </c>
      <c r="E1376" t="s">
        <v>47</v>
      </c>
      <c r="F1376">
        <v>2021</v>
      </c>
      <c r="G1376" t="s">
        <v>19</v>
      </c>
      <c r="H1376" s="21">
        <v>8.84</v>
      </c>
    </row>
    <row r="1377" spans="1:8">
      <c r="A1377">
        <v>5327</v>
      </c>
      <c r="B1377" t="s">
        <v>14</v>
      </c>
      <c r="C1377" s="123">
        <v>1904</v>
      </c>
      <c r="D1377" s="2">
        <v>144</v>
      </c>
      <c r="E1377" t="s">
        <v>47</v>
      </c>
      <c r="F1377">
        <v>2021</v>
      </c>
      <c r="G1377" t="s">
        <v>19</v>
      </c>
      <c r="H1377" s="21">
        <v>464.16</v>
      </c>
    </row>
    <row r="1378" spans="1:8">
      <c r="A1378">
        <v>5351</v>
      </c>
      <c r="B1378" t="s">
        <v>14</v>
      </c>
      <c r="C1378" s="123">
        <v>1904</v>
      </c>
      <c r="D1378" s="2">
        <v>144</v>
      </c>
      <c r="E1378" t="s">
        <v>47</v>
      </c>
      <c r="F1378">
        <v>2021</v>
      </c>
      <c r="G1378" t="s">
        <v>22</v>
      </c>
      <c r="H1378" s="21">
        <v>12.88</v>
      </c>
    </row>
    <row r="1379" spans="1:8">
      <c r="A1379">
        <v>5355</v>
      </c>
      <c r="B1379" t="s">
        <v>14</v>
      </c>
      <c r="C1379" s="123">
        <v>1904</v>
      </c>
      <c r="D1379" s="2">
        <v>144</v>
      </c>
      <c r="E1379" t="s">
        <v>47</v>
      </c>
      <c r="F1379">
        <v>2021</v>
      </c>
      <c r="G1379" t="s">
        <v>22</v>
      </c>
      <c r="H1379" s="21">
        <v>10.119999999999999</v>
      </c>
    </row>
    <row r="1380" spans="1:8">
      <c r="A1380">
        <v>5362</v>
      </c>
      <c r="B1380" t="s">
        <v>14</v>
      </c>
      <c r="C1380" s="123">
        <v>1904</v>
      </c>
      <c r="D1380" s="2">
        <v>144</v>
      </c>
      <c r="E1380" t="s">
        <v>47</v>
      </c>
      <c r="F1380">
        <v>2021</v>
      </c>
      <c r="G1380" t="s">
        <v>19</v>
      </c>
      <c r="H1380" s="21">
        <v>943.85</v>
      </c>
    </row>
    <row r="1381" spans="1:8">
      <c r="A1381">
        <v>5369</v>
      </c>
      <c r="B1381" t="s">
        <v>14</v>
      </c>
      <c r="C1381" s="123">
        <v>1904</v>
      </c>
      <c r="D1381" s="2">
        <v>144</v>
      </c>
      <c r="E1381" t="s">
        <v>47</v>
      </c>
      <c r="F1381">
        <v>2021</v>
      </c>
      <c r="G1381" t="s">
        <v>19</v>
      </c>
      <c r="H1381" s="21">
        <v>106.3</v>
      </c>
    </row>
    <row r="1382" spans="1:8">
      <c r="A1382">
        <v>5374</v>
      </c>
      <c r="B1382" t="s">
        <v>14</v>
      </c>
      <c r="C1382" s="123">
        <v>1904</v>
      </c>
      <c r="D1382" s="2">
        <v>144</v>
      </c>
      <c r="E1382" t="s">
        <v>47</v>
      </c>
      <c r="F1382">
        <v>2021</v>
      </c>
      <c r="G1382" t="s">
        <v>22</v>
      </c>
      <c r="H1382" s="21">
        <v>166.27</v>
      </c>
    </row>
    <row r="1383" spans="1:8">
      <c r="A1383">
        <v>5400</v>
      </c>
      <c r="B1383" t="s">
        <v>14</v>
      </c>
      <c r="C1383" s="123">
        <v>1904</v>
      </c>
      <c r="D1383" s="2">
        <v>144</v>
      </c>
      <c r="E1383" t="s">
        <v>47</v>
      </c>
      <c r="F1383">
        <v>2021</v>
      </c>
      <c r="G1383" t="s">
        <v>19</v>
      </c>
      <c r="H1383" s="21">
        <v>785.15</v>
      </c>
    </row>
    <row r="1384" spans="1:8">
      <c r="A1384">
        <v>5414</v>
      </c>
      <c r="B1384" t="s">
        <v>14</v>
      </c>
      <c r="C1384" s="123">
        <v>1904</v>
      </c>
      <c r="D1384" s="2">
        <v>144</v>
      </c>
      <c r="E1384" t="s">
        <v>47</v>
      </c>
      <c r="F1384">
        <v>2021</v>
      </c>
      <c r="G1384" t="s">
        <v>22</v>
      </c>
      <c r="H1384" s="21">
        <v>25.55</v>
      </c>
    </row>
    <row r="1385" spans="1:8">
      <c r="A1385">
        <v>5437</v>
      </c>
      <c r="B1385" t="s">
        <v>14</v>
      </c>
      <c r="C1385" s="123">
        <v>1904</v>
      </c>
      <c r="D1385" s="2">
        <v>144</v>
      </c>
      <c r="E1385" t="s">
        <v>47</v>
      </c>
      <c r="F1385">
        <v>2021</v>
      </c>
      <c r="G1385" t="s">
        <v>19</v>
      </c>
      <c r="H1385" s="21">
        <v>37.24</v>
      </c>
    </row>
    <row r="1386" spans="1:8">
      <c r="A1386">
        <v>5443</v>
      </c>
      <c r="B1386" t="s">
        <v>14</v>
      </c>
      <c r="C1386" s="123">
        <v>1904</v>
      </c>
      <c r="D1386" s="2">
        <v>144</v>
      </c>
      <c r="E1386" t="s">
        <v>47</v>
      </c>
      <c r="F1386">
        <v>2021</v>
      </c>
      <c r="G1386" t="s">
        <v>19</v>
      </c>
      <c r="H1386" s="21">
        <v>8.86</v>
      </c>
    </row>
    <row r="1387" spans="1:8">
      <c r="A1387">
        <v>5445</v>
      </c>
      <c r="B1387" t="s">
        <v>14</v>
      </c>
      <c r="C1387" s="123">
        <v>1904</v>
      </c>
      <c r="D1387" s="2">
        <v>144</v>
      </c>
      <c r="E1387" t="s">
        <v>47</v>
      </c>
      <c r="F1387">
        <v>2021</v>
      </c>
      <c r="G1387" t="s">
        <v>19</v>
      </c>
      <c r="H1387" s="21">
        <v>8.84</v>
      </c>
    </row>
    <row r="1388" spans="1:8">
      <c r="A1388">
        <v>5447</v>
      </c>
      <c r="B1388" t="s">
        <v>14</v>
      </c>
      <c r="C1388" s="123">
        <v>1904</v>
      </c>
      <c r="D1388" s="2">
        <v>144</v>
      </c>
      <c r="E1388" t="s">
        <v>47</v>
      </c>
      <c r="F1388">
        <v>2021</v>
      </c>
      <c r="G1388" t="s">
        <v>19</v>
      </c>
      <c r="H1388" s="21">
        <v>71.739999999999995</v>
      </c>
    </row>
    <row r="1389" spans="1:8">
      <c r="A1389">
        <v>5466</v>
      </c>
      <c r="B1389" t="s">
        <v>14</v>
      </c>
      <c r="C1389" s="123">
        <v>1904</v>
      </c>
      <c r="D1389" s="2">
        <v>144</v>
      </c>
      <c r="E1389" t="s">
        <v>47</v>
      </c>
      <c r="F1389">
        <v>2021</v>
      </c>
      <c r="G1389" t="s">
        <v>19</v>
      </c>
      <c r="H1389" s="21">
        <v>30.56</v>
      </c>
    </row>
    <row r="1390" spans="1:8">
      <c r="A1390">
        <v>5476</v>
      </c>
      <c r="B1390" t="s">
        <v>14</v>
      </c>
      <c r="C1390" s="123">
        <v>1904</v>
      </c>
      <c r="D1390" s="2">
        <v>144</v>
      </c>
      <c r="E1390" t="s">
        <v>47</v>
      </c>
      <c r="F1390">
        <v>2021</v>
      </c>
      <c r="G1390" t="s">
        <v>19</v>
      </c>
      <c r="H1390" s="21">
        <v>488.55</v>
      </c>
    </row>
    <row r="1391" spans="1:8">
      <c r="A1391">
        <v>5511</v>
      </c>
      <c r="B1391" t="s">
        <v>14</v>
      </c>
      <c r="C1391" s="123">
        <v>1904</v>
      </c>
      <c r="D1391" s="2">
        <v>144</v>
      </c>
      <c r="E1391" t="s">
        <v>47</v>
      </c>
      <c r="F1391">
        <v>2021</v>
      </c>
      <c r="G1391" t="s">
        <v>19</v>
      </c>
      <c r="H1391" s="21">
        <v>9.7200000000000006</v>
      </c>
    </row>
    <row r="1392" spans="1:8">
      <c r="A1392">
        <v>5540</v>
      </c>
      <c r="B1392" t="s">
        <v>14</v>
      </c>
      <c r="C1392" s="123">
        <v>1904</v>
      </c>
      <c r="D1392" s="2">
        <v>144</v>
      </c>
      <c r="E1392" t="s">
        <v>47</v>
      </c>
      <c r="F1392">
        <v>2021</v>
      </c>
      <c r="G1392" t="s">
        <v>19</v>
      </c>
      <c r="H1392" s="21">
        <v>9.33</v>
      </c>
    </row>
    <row r="1393" spans="1:8">
      <c r="A1393">
        <v>5541</v>
      </c>
      <c r="B1393" t="s">
        <v>14</v>
      </c>
      <c r="C1393" s="123">
        <v>1904</v>
      </c>
      <c r="D1393" s="2">
        <v>144</v>
      </c>
      <c r="E1393" t="s">
        <v>47</v>
      </c>
      <c r="F1393">
        <v>2021</v>
      </c>
      <c r="G1393" t="s">
        <v>19</v>
      </c>
      <c r="H1393" s="21">
        <v>517.59</v>
      </c>
    </row>
    <row r="1394" spans="1:8">
      <c r="A1394">
        <v>5546</v>
      </c>
      <c r="B1394" t="s">
        <v>14</v>
      </c>
      <c r="C1394" s="123">
        <v>1904</v>
      </c>
      <c r="D1394" s="2">
        <v>144</v>
      </c>
      <c r="E1394" t="s">
        <v>47</v>
      </c>
      <c r="F1394">
        <v>2021</v>
      </c>
      <c r="G1394" t="s">
        <v>19</v>
      </c>
      <c r="H1394" s="21">
        <v>565</v>
      </c>
    </row>
    <row r="1395" spans="1:8">
      <c r="A1395">
        <v>5570</v>
      </c>
      <c r="B1395" t="s">
        <v>14</v>
      </c>
      <c r="C1395" s="123">
        <v>1904</v>
      </c>
      <c r="D1395" s="2">
        <v>144</v>
      </c>
      <c r="E1395" t="s">
        <v>47</v>
      </c>
      <c r="F1395">
        <v>2021</v>
      </c>
      <c r="G1395" t="s">
        <v>19</v>
      </c>
      <c r="H1395" s="21">
        <v>9.33</v>
      </c>
    </row>
    <row r="1396" spans="1:8">
      <c r="A1396">
        <v>5619</v>
      </c>
      <c r="B1396" t="s">
        <v>14</v>
      </c>
      <c r="C1396" s="123">
        <v>1904</v>
      </c>
      <c r="D1396" s="2">
        <v>144</v>
      </c>
      <c r="E1396" t="s">
        <v>47</v>
      </c>
      <c r="F1396">
        <v>2021</v>
      </c>
      <c r="G1396" t="s">
        <v>19</v>
      </c>
      <c r="H1396" s="21">
        <v>552.22</v>
      </c>
    </row>
    <row r="1397" spans="1:8">
      <c r="A1397">
        <v>5622</v>
      </c>
      <c r="B1397" t="s">
        <v>14</v>
      </c>
      <c r="C1397" s="123">
        <v>1904</v>
      </c>
      <c r="D1397" s="2">
        <v>144</v>
      </c>
      <c r="E1397" t="s">
        <v>47</v>
      </c>
      <c r="F1397">
        <v>2021</v>
      </c>
      <c r="G1397" t="s">
        <v>19</v>
      </c>
      <c r="H1397" s="21">
        <v>45.62</v>
      </c>
    </row>
    <row r="1398" spans="1:8">
      <c r="A1398">
        <v>5641</v>
      </c>
      <c r="B1398" t="s">
        <v>14</v>
      </c>
      <c r="C1398" s="123">
        <v>1904</v>
      </c>
      <c r="D1398" s="2">
        <v>144</v>
      </c>
      <c r="E1398" t="s">
        <v>47</v>
      </c>
      <c r="F1398">
        <v>2021</v>
      </c>
      <c r="G1398" t="s">
        <v>19</v>
      </c>
      <c r="H1398" s="21">
        <v>286.41000000000003</v>
      </c>
    </row>
    <row r="1399" spans="1:8">
      <c r="A1399">
        <v>5643</v>
      </c>
      <c r="B1399" t="s">
        <v>14</v>
      </c>
      <c r="C1399" s="123">
        <v>1904</v>
      </c>
      <c r="D1399" s="2">
        <v>144</v>
      </c>
      <c r="E1399" t="s">
        <v>47</v>
      </c>
      <c r="F1399">
        <v>2021</v>
      </c>
      <c r="G1399" t="s">
        <v>19</v>
      </c>
      <c r="H1399" s="21">
        <v>737.24</v>
      </c>
    </row>
    <row r="1400" spans="1:8">
      <c r="A1400">
        <v>5652</v>
      </c>
      <c r="B1400" t="s">
        <v>14</v>
      </c>
      <c r="C1400" s="123">
        <v>1904</v>
      </c>
      <c r="D1400" s="2">
        <v>144</v>
      </c>
      <c r="E1400" t="s">
        <v>47</v>
      </c>
      <c r="F1400">
        <v>2021</v>
      </c>
      <c r="G1400" t="s">
        <v>19</v>
      </c>
      <c r="H1400" s="21">
        <v>465.17</v>
      </c>
    </row>
    <row r="1401" spans="1:8">
      <c r="A1401">
        <v>5675</v>
      </c>
      <c r="B1401" t="s">
        <v>14</v>
      </c>
      <c r="C1401" s="123">
        <v>1904</v>
      </c>
      <c r="D1401" s="2">
        <v>144</v>
      </c>
      <c r="E1401" t="s">
        <v>47</v>
      </c>
      <c r="F1401">
        <v>2021</v>
      </c>
      <c r="G1401" t="s">
        <v>22</v>
      </c>
      <c r="H1401" s="21">
        <v>364.46</v>
      </c>
    </row>
    <row r="1402" spans="1:8">
      <c r="A1402">
        <v>5686</v>
      </c>
      <c r="B1402" t="s">
        <v>14</v>
      </c>
      <c r="C1402" s="123">
        <v>1904</v>
      </c>
      <c r="D1402" s="2">
        <v>144</v>
      </c>
      <c r="E1402" t="s">
        <v>47</v>
      </c>
      <c r="F1402">
        <v>2021</v>
      </c>
      <c r="G1402" t="s">
        <v>19</v>
      </c>
      <c r="H1402" s="21">
        <v>45.67</v>
      </c>
    </row>
    <row r="1403" spans="1:8">
      <c r="A1403">
        <v>5719</v>
      </c>
      <c r="B1403" t="s">
        <v>14</v>
      </c>
      <c r="C1403" s="123">
        <v>1904</v>
      </c>
      <c r="D1403" s="2">
        <v>144</v>
      </c>
      <c r="E1403" t="s">
        <v>47</v>
      </c>
      <c r="F1403">
        <v>2021</v>
      </c>
      <c r="G1403" t="s">
        <v>19</v>
      </c>
      <c r="H1403" s="21">
        <v>483.95</v>
      </c>
    </row>
    <row r="1404" spans="1:8">
      <c r="A1404">
        <v>5745</v>
      </c>
      <c r="B1404" t="s">
        <v>14</v>
      </c>
      <c r="C1404" s="123">
        <v>1904</v>
      </c>
      <c r="D1404" s="2">
        <v>144</v>
      </c>
      <c r="E1404" t="s">
        <v>47</v>
      </c>
      <c r="F1404">
        <v>2021</v>
      </c>
      <c r="G1404" t="s">
        <v>19</v>
      </c>
      <c r="H1404" s="21">
        <v>867.44</v>
      </c>
    </row>
    <row r="1405" spans="1:8">
      <c r="A1405">
        <v>5754</v>
      </c>
      <c r="B1405" t="s">
        <v>14</v>
      </c>
      <c r="C1405" s="123">
        <v>1904</v>
      </c>
      <c r="D1405" s="2">
        <v>144</v>
      </c>
      <c r="E1405" t="s">
        <v>47</v>
      </c>
      <c r="F1405">
        <v>2021</v>
      </c>
      <c r="G1405" t="s">
        <v>22</v>
      </c>
      <c r="H1405" s="21">
        <v>7.25</v>
      </c>
    </row>
    <row r="1406" spans="1:8">
      <c r="A1406">
        <v>5757</v>
      </c>
      <c r="B1406" t="s">
        <v>15</v>
      </c>
      <c r="C1406" s="123">
        <v>1904</v>
      </c>
      <c r="D1406" s="2">
        <v>133</v>
      </c>
      <c r="E1406" t="s">
        <v>47</v>
      </c>
      <c r="F1406">
        <v>2021</v>
      </c>
      <c r="G1406" t="s">
        <v>19</v>
      </c>
      <c r="H1406" s="21">
        <v>131.9</v>
      </c>
    </row>
    <row r="1407" spans="1:8">
      <c r="A1407">
        <v>5761</v>
      </c>
      <c r="B1407" t="s">
        <v>15</v>
      </c>
      <c r="C1407" s="123">
        <v>1904</v>
      </c>
      <c r="D1407" s="2">
        <v>133</v>
      </c>
      <c r="E1407" t="s">
        <v>47</v>
      </c>
      <c r="F1407">
        <v>2021</v>
      </c>
      <c r="G1407" t="s">
        <v>19</v>
      </c>
      <c r="H1407" s="21">
        <v>5.05</v>
      </c>
    </row>
    <row r="1408" spans="1:8">
      <c r="A1408">
        <v>5762</v>
      </c>
      <c r="B1408" t="s">
        <v>15</v>
      </c>
      <c r="C1408" s="123">
        <v>1904</v>
      </c>
      <c r="D1408" s="2">
        <v>133</v>
      </c>
      <c r="E1408" t="s">
        <v>47</v>
      </c>
      <c r="F1408">
        <v>2021</v>
      </c>
      <c r="G1408" t="s">
        <v>19</v>
      </c>
      <c r="H1408" s="21">
        <v>35.53</v>
      </c>
    </row>
    <row r="1409" spans="1:8">
      <c r="A1409">
        <v>5775</v>
      </c>
      <c r="B1409" t="s">
        <v>15</v>
      </c>
      <c r="C1409" s="123">
        <v>1904</v>
      </c>
      <c r="D1409" s="2">
        <v>133</v>
      </c>
      <c r="E1409" t="s">
        <v>47</v>
      </c>
      <c r="F1409">
        <v>2021</v>
      </c>
      <c r="G1409" t="s">
        <v>19</v>
      </c>
      <c r="H1409" s="21">
        <v>111.07</v>
      </c>
    </row>
    <row r="1410" spans="1:8">
      <c r="A1410">
        <v>5783</v>
      </c>
      <c r="B1410" t="s">
        <v>15</v>
      </c>
      <c r="C1410" s="123">
        <v>1904</v>
      </c>
      <c r="D1410" s="2">
        <v>133</v>
      </c>
      <c r="E1410" t="s">
        <v>47</v>
      </c>
      <c r="F1410">
        <v>2021</v>
      </c>
      <c r="G1410" t="s">
        <v>19</v>
      </c>
      <c r="H1410" s="21">
        <v>36.24</v>
      </c>
    </row>
    <row r="1411" spans="1:8">
      <c r="A1411">
        <v>5800</v>
      </c>
      <c r="B1411" t="s">
        <v>15</v>
      </c>
      <c r="C1411" s="123">
        <v>1904</v>
      </c>
      <c r="D1411" s="2">
        <v>133</v>
      </c>
      <c r="E1411" t="s">
        <v>47</v>
      </c>
      <c r="F1411">
        <v>2021</v>
      </c>
      <c r="G1411" t="s">
        <v>19</v>
      </c>
      <c r="H1411" s="21">
        <v>139</v>
      </c>
    </row>
    <row r="1412" spans="1:8">
      <c r="A1412">
        <v>5804</v>
      </c>
      <c r="B1412" t="s">
        <v>15</v>
      </c>
      <c r="C1412" s="123">
        <v>1904</v>
      </c>
      <c r="D1412" s="2">
        <v>133</v>
      </c>
      <c r="E1412" t="s">
        <v>47</v>
      </c>
      <c r="F1412">
        <v>2021</v>
      </c>
      <c r="G1412" t="s">
        <v>19</v>
      </c>
      <c r="H1412" s="21">
        <v>16.350000000000001</v>
      </c>
    </row>
    <row r="1413" spans="1:8">
      <c r="A1413">
        <v>5814</v>
      </c>
      <c r="B1413" t="s">
        <v>15</v>
      </c>
      <c r="C1413" s="123">
        <v>1904</v>
      </c>
      <c r="D1413" s="2">
        <v>133</v>
      </c>
      <c r="E1413" t="s">
        <v>47</v>
      </c>
      <c r="F1413">
        <v>2021</v>
      </c>
      <c r="G1413" t="s">
        <v>19</v>
      </c>
      <c r="H1413" s="21">
        <v>178.27</v>
      </c>
    </row>
    <row r="1414" spans="1:8">
      <c r="A1414">
        <v>5817</v>
      </c>
      <c r="B1414" t="s">
        <v>15</v>
      </c>
      <c r="C1414" s="123">
        <v>1904</v>
      </c>
      <c r="D1414" s="2">
        <v>133</v>
      </c>
      <c r="E1414" t="s">
        <v>47</v>
      </c>
      <c r="F1414">
        <v>2021</v>
      </c>
      <c r="G1414" t="s">
        <v>19</v>
      </c>
      <c r="H1414" s="21">
        <v>21.02</v>
      </c>
    </row>
    <row r="1415" spans="1:8">
      <c r="A1415">
        <v>5819</v>
      </c>
      <c r="B1415" t="s">
        <v>15</v>
      </c>
      <c r="C1415" s="123">
        <v>1904</v>
      </c>
      <c r="D1415" s="2">
        <v>133</v>
      </c>
      <c r="E1415" t="s">
        <v>47</v>
      </c>
      <c r="F1415">
        <v>2021</v>
      </c>
      <c r="G1415" t="s">
        <v>19</v>
      </c>
      <c r="H1415" s="21">
        <v>124.17</v>
      </c>
    </row>
    <row r="1416" spans="1:8">
      <c r="A1416">
        <v>5835</v>
      </c>
      <c r="B1416" t="s">
        <v>15</v>
      </c>
      <c r="C1416" s="123">
        <v>1904</v>
      </c>
      <c r="D1416" s="2">
        <v>133</v>
      </c>
      <c r="E1416" t="s">
        <v>47</v>
      </c>
      <c r="F1416">
        <v>2021</v>
      </c>
      <c r="G1416" t="s">
        <v>19</v>
      </c>
      <c r="H1416" s="21">
        <v>118.55</v>
      </c>
    </row>
    <row r="1417" spans="1:8">
      <c r="A1417">
        <v>5848</v>
      </c>
      <c r="B1417" t="s">
        <v>15</v>
      </c>
      <c r="C1417" s="123">
        <v>1904</v>
      </c>
      <c r="D1417" s="2">
        <v>133</v>
      </c>
      <c r="E1417" t="s">
        <v>47</v>
      </c>
      <c r="F1417">
        <v>2021</v>
      </c>
      <c r="G1417" t="s">
        <v>19</v>
      </c>
      <c r="H1417" s="21">
        <v>102.98</v>
      </c>
    </row>
    <row r="1418" spans="1:8">
      <c r="A1418">
        <v>5850</v>
      </c>
      <c r="B1418" t="s">
        <v>15</v>
      </c>
      <c r="C1418" s="123">
        <v>1904</v>
      </c>
      <c r="D1418" s="2">
        <v>133</v>
      </c>
      <c r="E1418" t="s">
        <v>47</v>
      </c>
      <c r="F1418">
        <v>2021</v>
      </c>
      <c r="G1418" t="s">
        <v>19</v>
      </c>
      <c r="H1418" s="21">
        <v>80.099999999999994</v>
      </c>
    </row>
    <row r="1419" spans="1:8">
      <c r="A1419">
        <v>5853</v>
      </c>
      <c r="B1419" t="s">
        <v>15</v>
      </c>
      <c r="C1419" s="123">
        <v>1904</v>
      </c>
      <c r="D1419" s="2">
        <v>133</v>
      </c>
      <c r="E1419" t="s">
        <v>47</v>
      </c>
      <c r="F1419">
        <v>2021</v>
      </c>
      <c r="G1419" t="s">
        <v>19</v>
      </c>
      <c r="H1419" s="21">
        <v>23.59</v>
      </c>
    </row>
    <row r="1420" spans="1:8">
      <c r="A1420">
        <v>5859</v>
      </c>
      <c r="B1420" t="s">
        <v>15</v>
      </c>
      <c r="C1420" s="123">
        <v>1904</v>
      </c>
      <c r="D1420" s="2">
        <v>133</v>
      </c>
      <c r="E1420" t="s">
        <v>47</v>
      </c>
      <c r="F1420">
        <v>2021</v>
      </c>
      <c r="G1420" t="s">
        <v>19</v>
      </c>
      <c r="H1420" s="21">
        <v>22.96</v>
      </c>
    </row>
    <row r="1421" spans="1:8">
      <c r="A1421">
        <v>5864</v>
      </c>
      <c r="B1421" t="s">
        <v>15</v>
      </c>
      <c r="C1421" s="123">
        <v>1904</v>
      </c>
      <c r="D1421" s="2">
        <v>133</v>
      </c>
      <c r="E1421" t="s">
        <v>47</v>
      </c>
      <c r="F1421">
        <v>2021</v>
      </c>
      <c r="G1421" t="s">
        <v>19</v>
      </c>
      <c r="H1421" s="21">
        <v>143.44999999999999</v>
      </c>
    </row>
    <row r="1422" spans="1:8">
      <c r="A1422">
        <v>5872</v>
      </c>
      <c r="B1422" t="s">
        <v>15</v>
      </c>
      <c r="C1422" s="123">
        <v>1904</v>
      </c>
      <c r="D1422" s="2">
        <v>133</v>
      </c>
      <c r="E1422" t="s">
        <v>47</v>
      </c>
      <c r="F1422">
        <v>2021</v>
      </c>
      <c r="G1422" t="s">
        <v>19</v>
      </c>
      <c r="H1422" s="21">
        <v>5.81</v>
      </c>
    </row>
    <row r="1423" spans="1:8">
      <c r="A1423">
        <v>5873</v>
      </c>
      <c r="B1423" t="s">
        <v>15</v>
      </c>
      <c r="C1423" s="123">
        <v>1904</v>
      </c>
      <c r="D1423" s="2">
        <v>133</v>
      </c>
      <c r="E1423" t="s">
        <v>47</v>
      </c>
      <c r="F1423">
        <v>2021</v>
      </c>
      <c r="G1423" t="s">
        <v>19</v>
      </c>
      <c r="H1423" s="21">
        <v>117.54</v>
      </c>
    </row>
    <row r="1424" spans="1:8">
      <c r="A1424">
        <v>5874</v>
      </c>
      <c r="B1424" t="s">
        <v>15</v>
      </c>
      <c r="C1424" s="123">
        <v>1904</v>
      </c>
      <c r="D1424" s="2">
        <v>133</v>
      </c>
      <c r="E1424" t="s">
        <v>47</v>
      </c>
      <c r="F1424">
        <v>2021</v>
      </c>
      <c r="G1424" t="s">
        <v>19</v>
      </c>
      <c r="H1424" s="21">
        <v>136.30000000000001</v>
      </c>
    </row>
    <row r="1425" spans="1:8">
      <c r="A1425">
        <v>5892</v>
      </c>
      <c r="B1425" t="s">
        <v>15</v>
      </c>
      <c r="C1425" s="123">
        <v>1904</v>
      </c>
      <c r="D1425" s="2">
        <v>133</v>
      </c>
      <c r="E1425" t="s">
        <v>47</v>
      </c>
      <c r="F1425">
        <v>2021</v>
      </c>
      <c r="G1425" t="s">
        <v>19</v>
      </c>
      <c r="H1425" s="21">
        <v>43.48</v>
      </c>
    </row>
    <row r="1426" spans="1:8">
      <c r="A1426">
        <v>5915</v>
      </c>
      <c r="B1426" t="s">
        <v>15</v>
      </c>
      <c r="C1426" s="123">
        <v>1904</v>
      </c>
      <c r="D1426" s="2">
        <v>133</v>
      </c>
      <c r="E1426" t="s">
        <v>47</v>
      </c>
      <c r="F1426">
        <v>2021</v>
      </c>
      <c r="G1426" t="s">
        <v>19</v>
      </c>
      <c r="H1426" s="21">
        <v>62.09</v>
      </c>
    </row>
    <row r="1427" spans="1:8">
      <c r="A1427">
        <v>5919</v>
      </c>
      <c r="B1427" t="s">
        <v>15</v>
      </c>
      <c r="C1427" s="123">
        <v>1904</v>
      </c>
      <c r="D1427" s="2">
        <v>133</v>
      </c>
      <c r="E1427" t="s">
        <v>47</v>
      </c>
      <c r="F1427">
        <v>2021</v>
      </c>
      <c r="G1427" t="s">
        <v>19</v>
      </c>
      <c r="H1427" s="21">
        <v>105.5</v>
      </c>
    </row>
    <row r="1428" spans="1:8">
      <c r="A1428">
        <v>5922</v>
      </c>
      <c r="B1428" t="s">
        <v>15</v>
      </c>
      <c r="C1428" s="123">
        <v>1904</v>
      </c>
      <c r="D1428" s="2">
        <v>133</v>
      </c>
      <c r="E1428" t="s">
        <v>47</v>
      </c>
      <c r="F1428">
        <v>2021</v>
      </c>
      <c r="G1428" t="s">
        <v>19</v>
      </c>
      <c r="H1428" s="21">
        <v>138.54</v>
      </c>
    </row>
    <row r="1429" spans="1:8">
      <c r="A1429">
        <v>5926</v>
      </c>
      <c r="B1429" t="s">
        <v>15</v>
      </c>
      <c r="C1429" s="123">
        <v>1904</v>
      </c>
      <c r="D1429" s="2">
        <v>133</v>
      </c>
      <c r="E1429" t="s">
        <v>47</v>
      </c>
      <c r="F1429">
        <v>2021</v>
      </c>
      <c r="G1429" t="s">
        <v>19</v>
      </c>
      <c r="H1429" s="21">
        <v>88.97</v>
      </c>
    </row>
    <row r="1430" spans="1:8">
      <c r="A1430">
        <v>5940</v>
      </c>
      <c r="B1430" t="s">
        <v>15</v>
      </c>
      <c r="C1430" s="123">
        <v>1904</v>
      </c>
      <c r="D1430" s="2">
        <v>133</v>
      </c>
      <c r="E1430" t="s">
        <v>47</v>
      </c>
      <c r="F1430">
        <v>2021</v>
      </c>
      <c r="G1430" t="s">
        <v>19</v>
      </c>
      <c r="H1430" s="21">
        <v>-0.27</v>
      </c>
    </row>
    <row r="1431" spans="1:8">
      <c r="A1431">
        <v>5941</v>
      </c>
      <c r="B1431" t="s">
        <v>15</v>
      </c>
      <c r="C1431" s="123">
        <v>1904</v>
      </c>
      <c r="D1431" s="2">
        <v>133</v>
      </c>
      <c r="E1431" t="s">
        <v>47</v>
      </c>
      <c r="F1431">
        <v>2021</v>
      </c>
      <c r="G1431" t="s">
        <v>19</v>
      </c>
      <c r="H1431" s="21">
        <v>76.900000000000006</v>
      </c>
    </row>
    <row r="1432" spans="1:8">
      <c r="A1432">
        <v>5943</v>
      </c>
      <c r="B1432" t="s">
        <v>15</v>
      </c>
      <c r="C1432" s="123">
        <v>1904</v>
      </c>
      <c r="D1432" s="2">
        <v>133</v>
      </c>
      <c r="E1432" t="s">
        <v>47</v>
      </c>
      <c r="F1432">
        <v>2021</v>
      </c>
      <c r="G1432" t="s">
        <v>22</v>
      </c>
      <c r="H1432" s="21">
        <v>-9.67</v>
      </c>
    </row>
    <row r="1433" spans="1:8">
      <c r="A1433">
        <v>5950</v>
      </c>
      <c r="B1433" t="s">
        <v>15</v>
      </c>
      <c r="C1433" s="123">
        <v>1904</v>
      </c>
      <c r="D1433" s="2">
        <v>144</v>
      </c>
      <c r="E1433" t="s">
        <v>47</v>
      </c>
      <c r="F1433">
        <v>2021</v>
      </c>
      <c r="G1433" t="s">
        <v>22</v>
      </c>
      <c r="H1433" s="21">
        <v>16.309999999999999</v>
      </c>
    </row>
    <row r="1434" spans="1:8">
      <c r="A1434">
        <v>5953</v>
      </c>
      <c r="B1434" t="s">
        <v>15</v>
      </c>
      <c r="C1434" s="123">
        <v>1904</v>
      </c>
      <c r="D1434" s="2">
        <v>144</v>
      </c>
      <c r="E1434" t="s">
        <v>47</v>
      </c>
      <c r="F1434">
        <v>2021</v>
      </c>
      <c r="G1434" t="s">
        <v>22</v>
      </c>
      <c r="H1434" s="21">
        <v>92.08</v>
      </c>
    </row>
    <row r="1435" spans="1:8">
      <c r="A1435">
        <v>5954</v>
      </c>
      <c r="B1435" t="s">
        <v>15</v>
      </c>
      <c r="C1435" s="123">
        <v>1904</v>
      </c>
      <c r="D1435" s="2">
        <v>144</v>
      </c>
      <c r="E1435" t="s">
        <v>47</v>
      </c>
      <c r="F1435">
        <v>2021</v>
      </c>
      <c r="G1435" t="s">
        <v>19</v>
      </c>
      <c r="H1435" s="21">
        <v>991.77</v>
      </c>
    </row>
    <row r="1436" spans="1:8">
      <c r="A1436">
        <v>5965</v>
      </c>
      <c r="B1436" t="s">
        <v>15</v>
      </c>
      <c r="C1436" s="123">
        <v>1904</v>
      </c>
      <c r="D1436" s="2">
        <v>144</v>
      </c>
      <c r="E1436" t="s">
        <v>47</v>
      </c>
      <c r="F1436">
        <v>2021</v>
      </c>
      <c r="G1436" t="s">
        <v>19</v>
      </c>
      <c r="H1436" s="21">
        <v>-15.28</v>
      </c>
    </row>
    <row r="1437" spans="1:8">
      <c r="A1437">
        <v>5972</v>
      </c>
      <c r="B1437" t="s">
        <v>15</v>
      </c>
      <c r="C1437" s="123">
        <v>1904</v>
      </c>
      <c r="D1437" s="2">
        <v>144</v>
      </c>
      <c r="E1437" t="s">
        <v>47</v>
      </c>
      <c r="F1437">
        <v>2021</v>
      </c>
      <c r="G1437" t="s">
        <v>19</v>
      </c>
      <c r="H1437" s="21">
        <v>1214.8800000000001</v>
      </c>
    </row>
    <row r="1438" spans="1:8">
      <c r="A1438">
        <v>5973</v>
      </c>
      <c r="B1438" t="s">
        <v>15</v>
      </c>
      <c r="C1438" s="123">
        <v>1904</v>
      </c>
      <c r="D1438" s="2">
        <v>144</v>
      </c>
      <c r="E1438" t="s">
        <v>47</v>
      </c>
      <c r="F1438">
        <v>2021</v>
      </c>
      <c r="G1438" t="s">
        <v>22</v>
      </c>
      <c r="H1438" s="21">
        <v>16.32</v>
      </c>
    </row>
    <row r="1439" spans="1:8">
      <c r="A1439">
        <v>5980</v>
      </c>
      <c r="B1439" t="s">
        <v>15</v>
      </c>
      <c r="C1439" s="123">
        <v>1904</v>
      </c>
      <c r="D1439" s="2">
        <v>144</v>
      </c>
      <c r="E1439" t="s">
        <v>47</v>
      </c>
      <c r="F1439">
        <v>2021</v>
      </c>
      <c r="G1439" t="s">
        <v>19</v>
      </c>
      <c r="H1439" s="21">
        <v>1147.81</v>
      </c>
    </row>
    <row r="1440" spans="1:8">
      <c r="A1440">
        <v>6002</v>
      </c>
      <c r="B1440" t="s">
        <v>15</v>
      </c>
      <c r="C1440" s="123">
        <v>1904</v>
      </c>
      <c r="D1440" s="2">
        <v>144</v>
      </c>
      <c r="E1440" t="s">
        <v>47</v>
      </c>
      <c r="F1440">
        <v>2021</v>
      </c>
      <c r="G1440" t="s">
        <v>19</v>
      </c>
      <c r="H1440" s="21">
        <v>17.64</v>
      </c>
    </row>
    <row r="1441" spans="1:8">
      <c r="A1441">
        <v>6010</v>
      </c>
      <c r="B1441" t="s">
        <v>15</v>
      </c>
      <c r="C1441" s="123">
        <v>1904</v>
      </c>
      <c r="D1441" s="2">
        <v>144</v>
      </c>
      <c r="E1441" t="s">
        <v>47</v>
      </c>
      <c r="F1441">
        <v>2021</v>
      </c>
      <c r="G1441" t="s">
        <v>19</v>
      </c>
      <c r="H1441" s="21">
        <v>17.72</v>
      </c>
    </row>
    <row r="1442" spans="1:8">
      <c r="A1442">
        <v>6011</v>
      </c>
      <c r="B1442" t="s">
        <v>15</v>
      </c>
      <c r="C1442" s="123">
        <v>1904</v>
      </c>
      <c r="D1442" s="2">
        <v>144</v>
      </c>
      <c r="E1442" t="s">
        <v>47</v>
      </c>
      <c r="F1442">
        <v>2021</v>
      </c>
      <c r="G1442" t="s">
        <v>19</v>
      </c>
      <c r="H1442" s="21">
        <v>213.89</v>
      </c>
    </row>
    <row r="1443" spans="1:8">
      <c r="A1443">
        <v>6015</v>
      </c>
      <c r="B1443" t="s">
        <v>15</v>
      </c>
      <c r="C1443" s="123">
        <v>1904</v>
      </c>
      <c r="D1443" s="2">
        <v>144</v>
      </c>
      <c r="E1443" t="s">
        <v>47</v>
      </c>
      <c r="F1443">
        <v>2021</v>
      </c>
      <c r="G1443" t="s">
        <v>19</v>
      </c>
      <c r="H1443" s="21">
        <v>465.65</v>
      </c>
    </row>
    <row r="1444" spans="1:8">
      <c r="A1444">
        <v>6020</v>
      </c>
      <c r="B1444" t="s">
        <v>15</v>
      </c>
      <c r="C1444" s="123">
        <v>1904</v>
      </c>
      <c r="D1444" s="2">
        <v>144</v>
      </c>
      <c r="E1444" t="s">
        <v>47</v>
      </c>
      <c r="F1444">
        <v>2021</v>
      </c>
      <c r="G1444" t="s">
        <v>19</v>
      </c>
      <c r="H1444" s="21">
        <v>17.55</v>
      </c>
    </row>
    <row r="1445" spans="1:8">
      <c r="A1445">
        <v>6025</v>
      </c>
      <c r="B1445" t="s">
        <v>15</v>
      </c>
      <c r="C1445" s="123">
        <v>1904</v>
      </c>
      <c r="D1445" s="2">
        <v>144</v>
      </c>
      <c r="E1445" t="s">
        <v>47</v>
      </c>
      <c r="F1445">
        <v>2021</v>
      </c>
      <c r="G1445" t="s">
        <v>19</v>
      </c>
      <c r="H1445" s="21">
        <v>1677.8</v>
      </c>
    </row>
    <row r="1446" spans="1:8">
      <c r="A1446">
        <v>6028</v>
      </c>
      <c r="B1446" t="s">
        <v>15</v>
      </c>
      <c r="C1446" s="123">
        <v>1904</v>
      </c>
      <c r="D1446" s="2">
        <v>144</v>
      </c>
      <c r="E1446" t="s">
        <v>47</v>
      </c>
      <c r="F1446">
        <v>2021</v>
      </c>
      <c r="G1446" t="s">
        <v>19</v>
      </c>
      <c r="H1446" s="21">
        <v>1220.1600000000001</v>
      </c>
    </row>
    <row r="1447" spans="1:8">
      <c r="A1447">
        <v>6033</v>
      </c>
      <c r="B1447" t="s">
        <v>15</v>
      </c>
      <c r="C1447" s="123">
        <v>1904</v>
      </c>
      <c r="D1447" s="2">
        <v>144</v>
      </c>
      <c r="E1447" t="s">
        <v>47</v>
      </c>
      <c r="F1447">
        <v>2021</v>
      </c>
      <c r="G1447" t="s">
        <v>22</v>
      </c>
      <c r="H1447" s="21">
        <v>16.309999999999999</v>
      </c>
    </row>
    <row r="1448" spans="1:8">
      <c r="A1448">
        <v>6049</v>
      </c>
      <c r="B1448" t="s">
        <v>15</v>
      </c>
      <c r="C1448" s="123">
        <v>1904</v>
      </c>
      <c r="D1448" s="2">
        <v>144</v>
      </c>
      <c r="E1448" t="s">
        <v>47</v>
      </c>
      <c r="F1448">
        <v>2021</v>
      </c>
      <c r="G1448" t="s">
        <v>19</v>
      </c>
      <c r="H1448" s="21">
        <v>140.54</v>
      </c>
    </row>
    <row r="1449" spans="1:8">
      <c r="A1449">
        <v>6059</v>
      </c>
      <c r="B1449" t="s">
        <v>15</v>
      </c>
      <c r="C1449" s="123">
        <v>1904</v>
      </c>
      <c r="D1449" s="2">
        <v>144</v>
      </c>
      <c r="E1449" t="s">
        <v>47</v>
      </c>
      <c r="F1449">
        <v>2021</v>
      </c>
      <c r="G1449" t="s">
        <v>19</v>
      </c>
      <c r="H1449" s="21">
        <v>17.47</v>
      </c>
    </row>
    <row r="1450" spans="1:8">
      <c r="A1450">
        <v>6064</v>
      </c>
      <c r="B1450" t="s">
        <v>15</v>
      </c>
      <c r="C1450" s="123">
        <v>1904</v>
      </c>
      <c r="D1450" s="2">
        <v>144</v>
      </c>
      <c r="E1450" t="s">
        <v>47</v>
      </c>
      <c r="F1450">
        <v>2021</v>
      </c>
      <c r="G1450" t="s">
        <v>19</v>
      </c>
      <c r="H1450" s="21">
        <v>1376.94</v>
      </c>
    </row>
    <row r="1451" spans="1:8">
      <c r="A1451">
        <v>6078</v>
      </c>
      <c r="B1451" t="s">
        <v>15</v>
      </c>
      <c r="C1451" s="123">
        <v>1904</v>
      </c>
      <c r="D1451" s="2">
        <v>144</v>
      </c>
      <c r="E1451" t="s">
        <v>47</v>
      </c>
      <c r="F1451">
        <v>2021</v>
      </c>
      <c r="G1451" t="s">
        <v>19</v>
      </c>
      <c r="H1451" s="21">
        <v>87.47</v>
      </c>
    </row>
    <row r="1452" spans="1:8">
      <c r="A1452">
        <v>6103</v>
      </c>
      <c r="B1452" t="s">
        <v>15</v>
      </c>
      <c r="C1452" s="123">
        <v>1904</v>
      </c>
      <c r="D1452" s="2">
        <v>144</v>
      </c>
      <c r="E1452" t="s">
        <v>47</v>
      </c>
      <c r="F1452">
        <v>2021</v>
      </c>
      <c r="G1452" t="s">
        <v>22</v>
      </c>
      <c r="H1452" s="21">
        <v>190.35</v>
      </c>
    </row>
    <row r="1453" spans="1:8">
      <c r="A1453">
        <v>6112</v>
      </c>
      <c r="B1453" t="s">
        <v>15</v>
      </c>
      <c r="C1453" s="123">
        <v>1904</v>
      </c>
      <c r="D1453" s="2">
        <v>144</v>
      </c>
      <c r="E1453" t="s">
        <v>47</v>
      </c>
      <c r="F1453">
        <v>2021</v>
      </c>
      <c r="G1453" t="s">
        <v>19</v>
      </c>
      <c r="H1453" s="21">
        <v>26.34</v>
      </c>
    </row>
    <row r="1454" spans="1:8">
      <c r="A1454">
        <v>6121</v>
      </c>
      <c r="B1454" t="s">
        <v>15</v>
      </c>
      <c r="C1454" s="123">
        <v>1904</v>
      </c>
      <c r="D1454" s="2">
        <v>144</v>
      </c>
      <c r="E1454" t="s">
        <v>47</v>
      </c>
      <c r="F1454">
        <v>2021</v>
      </c>
      <c r="G1454" t="s">
        <v>19</v>
      </c>
      <c r="H1454" s="21">
        <v>1358.79</v>
      </c>
    </row>
    <row r="1455" spans="1:8">
      <c r="A1455">
        <v>6135</v>
      </c>
      <c r="B1455" t="s">
        <v>15</v>
      </c>
      <c r="C1455" s="123">
        <v>1904</v>
      </c>
      <c r="D1455" s="2">
        <v>144</v>
      </c>
      <c r="E1455" t="s">
        <v>47</v>
      </c>
      <c r="F1455">
        <v>2021</v>
      </c>
      <c r="G1455" t="s">
        <v>19</v>
      </c>
      <c r="H1455" s="21">
        <v>67.680000000000007</v>
      </c>
    </row>
    <row r="1456" spans="1:8">
      <c r="A1456">
        <v>6137</v>
      </c>
      <c r="B1456" t="s">
        <v>15</v>
      </c>
      <c r="C1456" s="123">
        <v>1904</v>
      </c>
      <c r="D1456" s="2">
        <v>144</v>
      </c>
      <c r="E1456" t="s">
        <v>47</v>
      </c>
      <c r="F1456">
        <v>2021</v>
      </c>
      <c r="G1456" t="s">
        <v>19</v>
      </c>
      <c r="H1456" s="21">
        <v>1297.72</v>
      </c>
    </row>
    <row r="1457" spans="1:8">
      <c r="A1457">
        <v>6140</v>
      </c>
      <c r="B1457" t="s">
        <v>15</v>
      </c>
      <c r="C1457" s="123">
        <v>1904</v>
      </c>
      <c r="D1457" s="2">
        <v>144</v>
      </c>
      <c r="E1457" t="s">
        <v>47</v>
      </c>
      <c r="F1457">
        <v>2021</v>
      </c>
      <c r="G1457" t="s">
        <v>19</v>
      </c>
      <c r="H1457" s="21">
        <v>941.42</v>
      </c>
    </row>
    <row r="1458" spans="1:8">
      <c r="A1458">
        <v>6148</v>
      </c>
      <c r="B1458" t="s">
        <v>15</v>
      </c>
      <c r="C1458" s="123">
        <v>1904</v>
      </c>
      <c r="D1458" s="2">
        <v>144</v>
      </c>
      <c r="E1458" t="s">
        <v>47</v>
      </c>
      <c r="F1458">
        <v>2021</v>
      </c>
      <c r="G1458" t="s">
        <v>19</v>
      </c>
      <c r="H1458" s="21">
        <v>1522.91</v>
      </c>
    </row>
    <row r="1459" spans="1:8">
      <c r="A1459">
        <v>6162</v>
      </c>
      <c r="B1459" t="s">
        <v>15</v>
      </c>
      <c r="C1459" s="123">
        <v>1904</v>
      </c>
      <c r="D1459" s="2">
        <v>144</v>
      </c>
      <c r="E1459" t="s">
        <v>47</v>
      </c>
      <c r="F1459">
        <v>2021</v>
      </c>
      <c r="G1459" t="s">
        <v>19</v>
      </c>
      <c r="H1459" s="21">
        <v>1231.19</v>
      </c>
    </row>
    <row r="1460" spans="1:8">
      <c r="A1460">
        <v>6167</v>
      </c>
      <c r="B1460" t="s">
        <v>15</v>
      </c>
      <c r="C1460" s="123">
        <v>1904</v>
      </c>
      <c r="D1460" s="2">
        <v>144</v>
      </c>
      <c r="E1460" t="s">
        <v>47</v>
      </c>
      <c r="F1460">
        <v>2021</v>
      </c>
      <c r="G1460" t="s">
        <v>19</v>
      </c>
      <c r="H1460" s="21">
        <v>1320.72</v>
      </c>
    </row>
    <row r="1461" spans="1:8">
      <c r="A1461">
        <v>6185</v>
      </c>
      <c r="B1461" t="s">
        <v>15</v>
      </c>
      <c r="C1461" s="123">
        <v>1904</v>
      </c>
      <c r="D1461" s="2">
        <v>144</v>
      </c>
      <c r="E1461" t="s">
        <v>47</v>
      </c>
      <c r="F1461">
        <v>2021</v>
      </c>
      <c r="G1461" t="s">
        <v>22</v>
      </c>
      <c r="H1461" s="21">
        <v>14.5</v>
      </c>
    </row>
    <row r="1462" spans="1:8">
      <c r="A1462">
        <v>6186</v>
      </c>
      <c r="B1462" t="s">
        <v>15</v>
      </c>
      <c r="C1462" s="123">
        <v>1904</v>
      </c>
      <c r="D1462" s="2">
        <v>144</v>
      </c>
      <c r="E1462" t="s">
        <v>47</v>
      </c>
      <c r="F1462">
        <v>2021</v>
      </c>
      <c r="G1462" t="s">
        <v>22</v>
      </c>
      <c r="H1462" s="21">
        <v>16.309999999999999</v>
      </c>
    </row>
    <row r="1463" spans="1:8">
      <c r="A1463">
        <v>6194</v>
      </c>
      <c r="B1463" t="s">
        <v>15</v>
      </c>
      <c r="C1463" s="123">
        <v>1904</v>
      </c>
      <c r="D1463" s="2">
        <v>144</v>
      </c>
      <c r="E1463" t="s">
        <v>47</v>
      </c>
      <c r="F1463">
        <v>2021</v>
      </c>
      <c r="G1463" t="s">
        <v>19</v>
      </c>
      <c r="H1463" s="21">
        <v>1291.44</v>
      </c>
    </row>
    <row r="1464" spans="1:8">
      <c r="A1464">
        <v>6199</v>
      </c>
      <c r="B1464" t="s">
        <v>16</v>
      </c>
      <c r="C1464" s="123">
        <v>1904</v>
      </c>
      <c r="D1464" s="2">
        <v>133</v>
      </c>
      <c r="E1464" t="s">
        <v>47</v>
      </c>
      <c r="F1464">
        <v>2021</v>
      </c>
      <c r="G1464" t="s">
        <v>19</v>
      </c>
      <c r="H1464" s="21">
        <v>349.76</v>
      </c>
    </row>
    <row r="1465" spans="1:8">
      <c r="A1465">
        <v>6205</v>
      </c>
      <c r="B1465" t="s">
        <v>16</v>
      </c>
      <c r="C1465" s="123">
        <v>1904</v>
      </c>
      <c r="D1465" s="2">
        <v>133</v>
      </c>
      <c r="E1465" t="s">
        <v>47</v>
      </c>
      <c r="F1465">
        <v>2021</v>
      </c>
      <c r="G1465" t="s">
        <v>19</v>
      </c>
      <c r="H1465" s="21">
        <v>8.58</v>
      </c>
    </row>
    <row r="1466" spans="1:8">
      <c r="A1466">
        <v>6212</v>
      </c>
      <c r="B1466" t="s">
        <v>16</v>
      </c>
      <c r="C1466" s="123">
        <v>1904</v>
      </c>
      <c r="D1466" s="2">
        <v>133</v>
      </c>
      <c r="E1466" t="s">
        <v>47</v>
      </c>
      <c r="F1466">
        <v>2021</v>
      </c>
      <c r="G1466" t="s">
        <v>19</v>
      </c>
      <c r="H1466" s="21">
        <v>373.43</v>
      </c>
    </row>
    <row r="1467" spans="1:8">
      <c r="A1467">
        <v>6223</v>
      </c>
      <c r="B1467" t="s">
        <v>16</v>
      </c>
      <c r="C1467" s="123">
        <v>1904</v>
      </c>
      <c r="D1467" s="2">
        <v>133</v>
      </c>
      <c r="E1467" t="s">
        <v>47</v>
      </c>
      <c r="F1467">
        <v>2021</v>
      </c>
      <c r="G1467" t="s">
        <v>19</v>
      </c>
      <c r="H1467" s="21">
        <v>3.35</v>
      </c>
    </row>
    <row r="1468" spans="1:8">
      <c r="A1468">
        <v>6225</v>
      </c>
      <c r="B1468" t="s">
        <v>16</v>
      </c>
      <c r="C1468" s="123">
        <v>1904</v>
      </c>
      <c r="D1468" s="2">
        <v>133</v>
      </c>
      <c r="E1468" t="s">
        <v>47</v>
      </c>
      <c r="F1468">
        <v>2021</v>
      </c>
      <c r="G1468" t="s">
        <v>19</v>
      </c>
      <c r="H1468" s="21">
        <v>7.77</v>
      </c>
    </row>
    <row r="1469" spans="1:8">
      <c r="A1469">
        <v>6242</v>
      </c>
      <c r="B1469" t="s">
        <v>16</v>
      </c>
      <c r="C1469" s="123">
        <v>1904</v>
      </c>
      <c r="D1469" s="2">
        <v>133</v>
      </c>
      <c r="E1469" t="s">
        <v>47</v>
      </c>
      <c r="F1469">
        <v>2021</v>
      </c>
      <c r="G1469" t="s">
        <v>19</v>
      </c>
      <c r="H1469" s="21">
        <v>104.64</v>
      </c>
    </row>
    <row r="1470" spans="1:8">
      <c r="A1470">
        <v>6249</v>
      </c>
      <c r="B1470" t="s">
        <v>16</v>
      </c>
      <c r="C1470" s="123">
        <v>1904</v>
      </c>
      <c r="D1470" s="2">
        <v>133</v>
      </c>
      <c r="E1470" t="s">
        <v>47</v>
      </c>
      <c r="F1470">
        <v>2021</v>
      </c>
      <c r="G1470" t="s">
        <v>19</v>
      </c>
      <c r="H1470" s="21">
        <v>7.88</v>
      </c>
    </row>
    <row r="1471" spans="1:8">
      <c r="A1471">
        <v>6255</v>
      </c>
      <c r="B1471" t="s">
        <v>16</v>
      </c>
      <c r="C1471" s="123">
        <v>1904</v>
      </c>
      <c r="D1471" s="2">
        <v>133</v>
      </c>
      <c r="E1471" t="s">
        <v>47</v>
      </c>
      <c r="F1471">
        <v>2021</v>
      </c>
      <c r="G1471" t="s">
        <v>19</v>
      </c>
      <c r="H1471" s="21">
        <v>341.48</v>
      </c>
    </row>
    <row r="1472" spans="1:8">
      <c r="A1472">
        <v>6267</v>
      </c>
      <c r="B1472" t="s">
        <v>16</v>
      </c>
      <c r="C1472" s="123">
        <v>1904</v>
      </c>
      <c r="D1472" s="2">
        <v>133</v>
      </c>
      <c r="E1472" t="s">
        <v>47</v>
      </c>
      <c r="F1472">
        <v>2021</v>
      </c>
      <c r="G1472" t="s">
        <v>19</v>
      </c>
      <c r="H1472" s="21">
        <v>8.4700000000000006</v>
      </c>
    </row>
    <row r="1473" spans="1:8">
      <c r="A1473">
        <v>6273</v>
      </c>
      <c r="B1473" t="s">
        <v>16</v>
      </c>
      <c r="C1473" s="123">
        <v>1904</v>
      </c>
      <c r="D1473" s="2">
        <v>133</v>
      </c>
      <c r="E1473" t="s">
        <v>47</v>
      </c>
      <c r="F1473">
        <v>2021</v>
      </c>
      <c r="G1473" t="s">
        <v>19</v>
      </c>
      <c r="H1473" s="21">
        <v>341.69</v>
      </c>
    </row>
    <row r="1474" spans="1:8">
      <c r="A1474">
        <v>6275</v>
      </c>
      <c r="B1474" t="s">
        <v>16</v>
      </c>
      <c r="C1474" s="123">
        <v>1904</v>
      </c>
      <c r="D1474" s="2">
        <v>133</v>
      </c>
      <c r="E1474" t="s">
        <v>47</v>
      </c>
      <c r="F1474">
        <v>2021</v>
      </c>
      <c r="G1474" t="s">
        <v>19</v>
      </c>
      <c r="H1474" s="21">
        <v>520.82000000000005</v>
      </c>
    </row>
    <row r="1475" spans="1:8">
      <c r="A1475">
        <v>6277</v>
      </c>
      <c r="B1475" t="s">
        <v>16</v>
      </c>
      <c r="C1475" s="123">
        <v>1904</v>
      </c>
      <c r="D1475" s="2">
        <v>133</v>
      </c>
      <c r="E1475" t="s">
        <v>47</v>
      </c>
      <c r="F1475">
        <v>2021</v>
      </c>
      <c r="G1475" t="s">
        <v>19</v>
      </c>
      <c r="H1475" s="21">
        <v>8.4700000000000006</v>
      </c>
    </row>
    <row r="1476" spans="1:8">
      <c r="A1476">
        <v>6288</v>
      </c>
      <c r="B1476" t="s">
        <v>16</v>
      </c>
      <c r="C1476" s="123">
        <v>1904</v>
      </c>
      <c r="D1476" s="2">
        <v>133</v>
      </c>
      <c r="E1476" t="s">
        <v>47</v>
      </c>
      <c r="F1476">
        <v>2021</v>
      </c>
      <c r="G1476" t="s">
        <v>19</v>
      </c>
      <c r="H1476" s="21">
        <v>344.08</v>
      </c>
    </row>
    <row r="1477" spans="1:8">
      <c r="A1477">
        <v>6295</v>
      </c>
      <c r="B1477" t="s">
        <v>16</v>
      </c>
      <c r="C1477" s="123">
        <v>1904</v>
      </c>
      <c r="D1477" s="2">
        <v>133</v>
      </c>
      <c r="E1477" t="s">
        <v>47</v>
      </c>
      <c r="F1477">
        <v>2021</v>
      </c>
      <c r="G1477" t="s">
        <v>19</v>
      </c>
      <c r="H1477" s="21">
        <v>156.66999999999999</v>
      </c>
    </row>
    <row r="1478" spans="1:8">
      <c r="A1478">
        <v>6297</v>
      </c>
      <c r="B1478" t="s">
        <v>16</v>
      </c>
      <c r="C1478" s="123">
        <v>1904</v>
      </c>
      <c r="D1478" s="2">
        <v>133</v>
      </c>
      <c r="E1478" t="s">
        <v>47</v>
      </c>
      <c r="F1478">
        <v>2021</v>
      </c>
      <c r="G1478" t="s">
        <v>22</v>
      </c>
      <c r="H1478" s="21">
        <v>11.45</v>
      </c>
    </row>
    <row r="1479" spans="1:8">
      <c r="A1479">
        <v>6303</v>
      </c>
      <c r="B1479" t="s">
        <v>16</v>
      </c>
      <c r="C1479" s="123">
        <v>1904</v>
      </c>
      <c r="D1479" s="2">
        <v>133</v>
      </c>
      <c r="E1479" t="s">
        <v>47</v>
      </c>
      <c r="F1479">
        <v>2021</v>
      </c>
      <c r="G1479" t="s">
        <v>22</v>
      </c>
      <c r="H1479" s="21">
        <v>17.25</v>
      </c>
    </row>
    <row r="1480" spans="1:8">
      <c r="A1480">
        <v>6304</v>
      </c>
      <c r="B1480" t="s">
        <v>16</v>
      </c>
      <c r="C1480" s="123">
        <v>1904</v>
      </c>
      <c r="D1480" s="2">
        <v>133</v>
      </c>
      <c r="E1480" t="s">
        <v>47</v>
      </c>
      <c r="F1480">
        <v>2021</v>
      </c>
      <c r="G1480" t="s">
        <v>22</v>
      </c>
      <c r="H1480" s="21">
        <v>36.25</v>
      </c>
    </row>
    <row r="1481" spans="1:8">
      <c r="A1481">
        <v>6308</v>
      </c>
      <c r="B1481" t="s">
        <v>16</v>
      </c>
      <c r="C1481" s="123">
        <v>1904</v>
      </c>
      <c r="D1481" s="2">
        <v>133</v>
      </c>
      <c r="E1481" t="s">
        <v>47</v>
      </c>
      <c r="F1481">
        <v>2021</v>
      </c>
      <c r="G1481" t="s">
        <v>22</v>
      </c>
      <c r="H1481" s="21">
        <v>10.87</v>
      </c>
    </row>
    <row r="1482" spans="1:8">
      <c r="A1482">
        <v>6309</v>
      </c>
      <c r="B1482" t="s">
        <v>16</v>
      </c>
      <c r="C1482" s="123">
        <v>1904</v>
      </c>
      <c r="D1482" s="2">
        <v>133</v>
      </c>
      <c r="E1482" t="s">
        <v>47</v>
      </c>
      <c r="F1482">
        <v>2021</v>
      </c>
      <c r="G1482" t="s">
        <v>19</v>
      </c>
      <c r="H1482" s="21">
        <v>8.17</v>
      </c>
    </row>
    <row r="1483" spans="1:8">
      <c r="A1483">
        <v>6312</v>
      </c>
      <c r="B1483" t="s">
        <v>16</v>
      </c>
      <c r="C1483" s="123">
        <v>1904</v>
      </c>
      <c r="D1483" s="2">
        <v>133</v>
      </c>
      <c r="E1483" t="s">
        <v>47</v>
      </c>
      <c r="F1483">
        <v>2021</v>
      </c>
      <c r="G1483" t="s">
        <v>19</v>
      </c>
      <c r="H1483" s="21">
        <v>101.84</v>
      </c>
    </row>
    <row r="1484" spans="1:8">
      <c r="A1484">
        <v>6315</v>
      </c>
      <c r="B1484" t="s">
        <v>16</v>
      </c>
      <c r="C1484" s="123">
        <v>1904</v>
      </c>
      <c r="D1484" s="2">
        <v>133</v>
      </c>
      <c r="E1484" t="s">
        <v>47</v>
      </c>
      <c r="F1484">
        <v>2021</v>
      </c>
      <c r="G1484" t="s">
        <v>19</v>
      </c>
      <c r="H1484" s="21">
        <v>352.59</v>
      </c>
    </row>
    <row r="1485" spans="1:8">
      <c r="A1485">
        <v>6318</v>
      </c>
      <c r="B1485" t="s">
        <v>16</v>
      </c>
      <c r="C1485" s="123">
        <v>1904</v>
      </c>
      <c r="D1485" s="2">
        <v>133</v>
      </c>
      <c r="E1485" t="s">
        <v>47</v>
      </c>
      <c r="F1485">
        <v>2021</v>
      </c>
      <c r="G1485" t="s">
        <v>19</v>
      </c>
      <c r="H1485" s="21">
        <v>373.83</v>
      </c>
    </row>
    <row r="1486" spans="1:8">
      <c r="A1486">
        <v>6320</v>
      </c>
      <c r="B1486" t="s">
        <v>16</v>
      </c>
      <c r="C1486" s="123">
        <v>1904</v>
      </c>
      <c r="D1486" s="2">
        <v>133</v>
      </c>
      <c r="E1486" t="s">
        <v>47</v>
      </c>
      <c r="F1486">
        <v>2021</v>
      </c>
      <c r="G1486" t="s">
        <v>19</v>
      </c>
      <c r="H1486" s="21">
        <v>7.65</v>
      </c>
    </row>
    <row r="1487" spans="1:8">
      <c r="A1487">
        <v>6326</v>
      </c>
      <c r="B1487" t="s">
        <v>16</v>
      </c>
      <c r="C1487" s="123">
        <v>1904</v>
      </c>
      <c r="D1487" s="2">
        <v>133</v>
      </c>
      <c r="E1487" t="s">
        <v>47</v>
      </c>
      <c r="F1487">
        <v>2021</v>
      </c>
      <c r="G1487" t="s">
        <v>19</v>
      </c>
      <c r="H1487" s="21">
        <v>12.77</v>
      </c>
    </row>
    <row r="1488" spans="1:8">
      <c r="A1488">
        <v>6333</v>
      </c>
      <c r="B1488" t="s">
        <v>16</v>
      </c>
      <c r="C1488" s="123">
        <v>1904</v>
      </c>
      <c r="D1488" s="2">
        <v>133</v>
      </c>
      <c r="E1488" t="s">
        <v>47</v>
      </c>
      <c r="F1488">
        <v>2021</v>
      </c>
      <c r="G1488" t="s">
        <v>19</v>
      </c>
      <c r="H1488" s="21">
        <v>343.75</v>
      </c>
    </row>
    <row r="1489" spans="1:8">
      <c r="A1489">
        <v>6341</v>
      </c>
      <c r="B1489" t="s">
        <v>16</v>
      </c>
      <c r="C1489" s="123">
        <v>1904</v>
      </c>
      <c r="D1489" s="2">
        <v>133</v>
      </c>
      <c r="E1489" t="s">
        <v>47</v>
      </c>
      <c r="F1489">
        <v>2021</v>
      </c>
      <c r="G1489" t="s">
        <v>19</v>
      </c>
      <c r="H1489" s="21">
        <v>80.150000000000006</v>
      </c>
    </row>
    <row r="1490" spans="1:8">
      <c r="A1490">
        <v>6343</v>
      </c>
      <c r="B1490" t="s">
        <v>16</v>
      </c>
      <c r="C1490" s="123">
        <v>1904</v>
      </c>
      <c r="D1490" s="2">
        <v>133</v>
      </c>
      <c r="E1490" t="s">
        <v>47</v>
      </c>
      <c r="F1490">
        <v>2021</v>
      </c>
      <c r="G1490" t="s">
        <v>19</v>
      </c>
      <c r="H1490" s="21">
        <v>331.94</v>
      </c>
    </row>
    <row r="1491" spans="1:8">
      <c r="A1491">
        <v>6347</v>
      </c>
      <c r="B1491" t="s">
        <v>16</v>
      </c>
      <c r="C1491" s="123">
        <v>1904</v>
      </c>
      <c r="D1491" s="2">
        <v>133</v>
      </c>
      <c r="E1491" t="s">
        <v>47</v>
      </c>
      <c r="F1491">
        <v>2021</v>
      </c>
      <c r="G1491" t="s">
        <v>19</v>
      </c>
      <c r="H1491" s="21">
        <v>342.99</v>
      </c>
    </row>
    <row r="1492" spans="1:8">
      <c r="A1492">
        <v>6361</v>
      </c>
      <c r="B1492" t="s">
        <v>16</v>
      </c>
      <c r="C1492" s="123">
        <v>1904</v>
      </c>
      <c r="D1492" s="2">
        <v>133</v>
      </c>
      <c r="E1492" t="s">
        <v>47</v>
      </c>
      <c r="F1492">
        <v>2021</v>
      </c>
      <c r="G1492" t="s">
        <v>22</v>
      </c>
      <c r="H1492" s="21">
        <v>217.3</v>
      </c>
    </row>
    <row r="1493" spans="1:8">
      <c r="A1493">
        <v>6365</v>
      </c>
      <c r="B1493" t="s">
        <v>16</v>
      </c>
      <c r="C1493" s="123">
        <v>1904</v>
      </c>
      <c r="D1493" s="2">
        <v>144</v>
      </c>
      <c r="E1493" t="s">
        <v>47</v>
      </c>
      <c r="F1493">
        <v>2021</v>
      </c>
      <c r="G1493" t="s">
        <v>19</v>
      </c>
      <c r="H1493" s="21">
        <v>1089.8699999999999</v>
      </c>
    </row>
    <row r="1494" spans="1:8">
      <c r="A1494">
        <v>6369</v>
      </c>
      <c r="B1494" t="s">
        <v>16</v>
      </c>
      <c r="C1494" s="123">
        <v>1904</v>
      </c>
      <c r="D1494" s="2">
        <v>144</v>
      </c>
      <c r="E1494" t="s">
        <v>47</v>
      </c>
      <c r="F1494">
        <v>2021</v>
      </c>
      <c r="G1494" t="s">
        <v>19</v>
      </c>
      <c r="H1494" s="21">
        <v>1170.69</v>
      </c>
    </row>
    <row r="1495" spans="1:8">
      <c r="A1495">
        <v>6382</v>
      </c>
      <c r="B1495" t="s">
        <v>16</v>
      </c>
      <c r="C1495" s="123">
        <v>1904</v>
      </c>
      <c r="D1495" s="2">
        <v>144</v>
      </c>
      <c r="E1495" t="s">
        <v>47</v>
      </c>
      <c r="F1495">
        <v>2021</v>
      </c>
      <c r="G1495" t="s">
        <v>19</v>
      </c>
      <c r="H1495" s="21">
        <v>1258.21</v>
      </c>
    </row>
    <row r="1496" spans="1:8">
      <c r="A1496">
        <v>6394</v>
      </c>
      <c r="B1496" t="s">
        <v>16</v>
      </c>
      <c r="C1496" s="123">
        <v>1904</v>
      </c>
      <c r="D1496" s="2">
        <v>144</v>
      </c>
      <c r="E1496" t="s">
        <v>47</v>
      </c>
      <c r="F1496">
        <v>2021</v>
      </c>
      <c r="G1496" t="s">
        <v>19</v>
      </c>
      <c r="H1496" s="21">
        <v>214.15</v>
      </c>
    </row>
    <row r="1497" spans="1:8">
      <c r="A1497">
        <v>6404</v>
      </c>
      <c r="B1497" t="s">
        <v>16</v>
      </c>
      <c r="C1497" s="123">
        <v>1904</v>
      </c>
      <c r="D1497" s="2">
        <v>144</v>
      </c>
      <c r="E1497" t="s">
        <v>47</v>
      </c>
      <c r="F1497">
        <v>2021</v>
      </c>
      <c r="G1497" t="s">
        <v>19</v>
      </c>
      <c r="H1497" s="21">
        <v>1310.01</v>
      </c>
    </row>
    <row r="1498" spans="1:8">
      <c r="A1498">
        <v>6405</v>
      </c>
      <c r="B1498" t="s">
        <v>16</v>
      </c>
      <c r="C1498" s="123">
        <v>1904</v>
      </c>
      <c r="D1498" s="2">
        <v>144</v>
      </c>
      <c r="E1498" t="s">
        <v>47</v>
      </c>
      <c r="F1498">
        <v>2021</v>
      </c>
      <c r="G1498" t="s">
        <v>19</v>
      </c>
      <c r="H1498" s="21">
        <v>345.91</v>
      </c>
    </row>
    <row r="1499" spans="1:8">
      <c r="A1499">
        <v>6409</v>
      </c>
      <c r="B1499" t="s">
        <v>16</v>
      </c>
      <c r="C1499" s="123">
        <v>1904</v>
      </c>
      <c r="D1499" s="2">
        <v>144</v>
      </c>
      <c r="E1499" t="s">
        <v>47</v>
      </c>
      <c r="F1499">
        <v>2021</v>
      </c>
      <c r="G1499" t="s">
        <v>19</v>
      </c>
      <c r="H1499" s="21">
        <v>105.68</v>
      </c>
    </row>
    <row r="1500" spans="1:8">
      <c r="A1500">
        <v>6414</v>
      </c>
      <c r="B1500" t="s">
        <v>16</v>
      </c>
      <c r="C1500" s="123">
        <v>1904</v>
      </c>
      <c r="D1500" s="2">
        <v>144</v>
      </c>
      <c r="E1500" t="s">
        <v>47</v>
      </c>
      <c r="F1500">
        <v>2021</v>
      </c>
      <c r="G1500" t="s">
        <v>19</v>
      </c>
      <c r="H1500" s="21">
        <v>1320.33</v>
      </c>
    </row>
    <row r="1501" spans="1:8">
      <c r="A1501">
        <v>6420</v>
      </c>
      <c r="B1501" t="s">
        <v>16</v>
      </c>
      <c r="C1501" s="123">
        <v>1904</v>
      </c>
      <c r="D1501" s="2">
        <v>144</v>
      </c>
      <c r="E1501" t="s">
        <v>47</v>
      </c>
      <c r="F1501">
        <v>2021</v>
      </c>
      <c r="G1501" t="s">
        <v>19</v>
      </c>
      <c r="H1501" s="21">
        <v>284.17</v>
      </c>
    </row>
    <row r="1502" spans="1:8">
      <c r="A1502">
        <v>6448</v>
      </c>
      <c r="B1502" t="s">
        <v>16</v>
      </c>
      <c r="C1502" s="123">
        <v>1904</v>
      </c>
      <c r="D1502" s="2">
        <v>144</v>
      </c>
      <c r="E1502" t="s">
        <v>47</v>
      </c>
      <c r="F1502">
        <v>2021</v>
      </c>
      <c r="G1502" t="s">
        <v>19</v>
      </c>
      <c r="H1502" s="21">
        <v>1354.07</v>
      </c>
    </row>
    <row r="1503" spans="1:8">
      <c r="A1503">
        <v>6461</v>
      </c>
      <c r="B1503" t="s">
        <v>16</v>
      </c>
      <c r="C1503" s="123">
        <v>1904</v>
      </c>
      <c r="D1503" s="2">
        <v>144</v>
      </c>
      <c r="E1503" t="s">
        <v>47</v>
      </c>
      <c r="F1503">
        <v>2021</v>
      </c>
      <c r="G1503" t="s">
        <v>19</v>
      </c>
      <c r="H1503" s="21">
        <v>1217.1600000000001</v>
      </c>
    </row>
    <row r="1504" spans="1:8">
      <c r="A1504">
        <v>6463</v>
      </c>
      <c r="B1504" t="s">
        <v>16</v>
      </c>
      <c r="C1504" s="123">
        <v>1904</v>
      </c>
      <c r="D1504" s="2">
        <v>144</v>
      </c>
      <c r="E1504" t="s">
        <v>47</v>
      </c>
      <c r="F1504">
        <v>2021</v>
      </c>
      <c r="G1504" t="s">
        <v>19</v>
      </c>
      <c r="H1504" s="21">
        <v>261.57</v>
      </c>
    </row>
    <row r="1505" spans="1:8">
      <c r="A1505">
        <v>6465</v>
      </c>
      <c r="B1505" t="s">
        <v>16</v>
      </c>
      <c r="C1505" s="123">
        <v>1904</v>
      </c>
      <c r="D1505" s="2">
        <v>144</v>
      </c>
      <c r="E1505" t="s">
        <v>47</v>
      </c>
      <c r="F1505">
        <v>2021</v>
      </c>
      <c r="G1505" t="s">
        <v>19</v>
      </c>
      <c r="H1505" s="21">
        <v>210.13</v>
      </c>
    </row>
    <row r="1506" spans="1:8">
      <c r="A1506">
        <v>6485</v>
      </c>
      <c r="B1506" t="s">
        <v>16</v>
      </c>
      <c r="C1506" s="123">
        <v>1904</v>
      </c>
      <c r="D1506" s="2">
        <v>144</v>
      </c>
      <c r="E1506" t="s">
        <v>47</v>
      </c>
      <c r="F1506">
        <v>2021</v>
      </c>
      <c r="G1506" t="s">
        <v>19</v>
      </c>
      <c r="H1506" s="21">
        <v>218.19</v>
      </c>
    </row>
    <row r="1507" spans="1:8">
      <c r="A1507">
        <v>6489</v>
      </c>
      <c r="B1507" t="s">
        <v>16</v>
      </c>
      <c r="C1507" s="123">
        <v>1904</v>
      </c>
      <c r="D1507" s="2">
        <v>144</v>
      </c>
      <c r="E1507" t="s">
        <v>47</v>
      </c>
      <c r="F1507">
        <v>2021</v>
      </c>
      <c r="G1507" t="s">
        <v>19</v>
      </c>
      <c r="H1507" s="21">
        <v>1453.5</v>
      </c>
    </row>
    <row r="1508" spans="1:8">
      <c r="A1508">
        <v>6493</v>
      </c>
      <c r="B1508" t="s">
        <v>16</v>
      </c>
      <c r="C1508" s="123">
        <v>1904</v>
      </c>
      <c r="D1508" s="2">
        <v>144</v>
      </c>
      <c r="E1508" t="s">
        <v>47</v>
      </c>
      <c r="F1508">
        <v>2021</v>
      </c>
      <c r="G1508" t="s">
        <v>19</v>
      </c>
      <c r="H1508" s="21">
        <v>294.69</v>
      </c>
    </row>
    <row r="1509" spans="1:8">
      <c r="A1509">
        <v>6500</v>
      </c>
      <c r="B1509" t="s">
        <v>16</v>
      </c>
      <c r="C1509" s="123">
        <v>1904</v>
      </c>
      <c r="D1509" s="2">
        <v>144</v>
      </c>
      <c r="E1509" t="s">
        <v>47</v>
      </c>
      <c r="F1509">
        <v>2021</v>
      </c>
      <c r="G1509" t="s">
        <v>22</v>
      </c>
      <c r="H1509" s="21">
        <v>20.3</v>
      </c>
    </row>
    <row r="1510" spans="1:8">
      <c r="A1510">
        <v>6520</v>
      </c>
      <c r="B1510" t="s">
        <v>16</v>
      </c>
      <c r="C1510" s="123">
        <v>1904</v>
      </c>
      <c r="D1510" s="2">
        <v>144</v>
      </c>
      <c r="E1510" t="s">
        <v>47</v>
      </c>
      <c r="F1510">
        <v>2021</v>
      </c>
      <c r="G1510" t="s">
        <v>19</v>
      </c>
      <c r="H1510" s="21">
        <v>218.18</v>
      </c>
    </row>
    <row r="1511" spans="1:8">
      <c r="A1511">
        <v>6523</v>
      </c>
      <c r="B1511" t="s">
        <v>16</v>
      </c>
      <c r="C1511" s="123">
        <v>1904</v>
      </c>
      <c r="D1511" s="2">
        <v>144</v>
      </c>
      <c r="E1511" t="s">
        <v>47</v>
      </c>
      <c r="F1511">
        <v>2021</v>
      </c>
      <c r="G1511" t="s">
        <v>19</v>
      </c>
      <c r="H1511" s="21">
        <v>246.56</v>
      </c>
    </row>
    <row r="1512" spans="1:8">
      <c r="A1512">
        <v>6533</v>
      </c>
      <c r="B1512" t="s">
        <v>16</v>
      </c>
      <c r="C1512" s="123">
        <v>1904</v>
      </c>
      <c r="D1512" s="2">
        <v>144</v>
      </c>
      <c r="E1512" t="s">
        <v>47</v>
      </c>
      <c r="F1512">
        <v>2021</v>
      </c>
      <c r="G1512" t="s">
        <v>19</v>
      </c>
      <c r="H1512" s="21">
        <v>1183.6300000000001</v>
      </c>
    </row>
    <row r="1513" spans="1:8">
      <c r="A1513">
        <v>6547</v>
      </c>
      <c r="B1513" t="s">
        <v>16</v>
      </c>
      <c r="C1513" s="123">
        <v>1904</v>
      </c>
      <c r="D1513" s="2">
        <v>144</v>
      </c>
      <c r="E1513" t="s">
        <v>47</v>
      </c>
      <c r="F1513">
        <v>2021</v>
      </c>
      <c r="G1513" t="s">
        <v>19</v>
      </c>
      <c r="H1513" s="21">
        <v>240.67</v>
      </c>
    </row>
    <row r="1514" spans="1:8">
      <c r="A1514">
        <v>6560</v>
      </c>
      <c r="B1514" t="s">
        <v>16</v>
      </c>
      <c r="C1514" s="123">
        <v>1904</v>
      </c>
      <c r="D1514" s="2">
        <v>144</v>
      </c>
      <c r="E1514" t="s">
        <v>47</v>
      </c>
      <c r="F1514">
        <v>2021</v>
      </c>
      <c r="G1514" t="s">
        <v>19</v>
      </c>
      <c r="H1514" s="21">
        <v>1380.79</v>
      </c>
    </row>
    <row r="1515" spans="1:8">
      <c r="A1515">
        <v>6561</v>
      </c>
      <c r="B1515" t="s">
        <v>16</v>
      </c>
      <c r="C1515" s="123">
        <v>1904</v>
      </c>
      <c r="D1515" s="2">
        <v>144</v>
      </c>
      <c r="E1515" t="s">
        <v>47</v>
      </c>
      <c r="F1515">
        <v>2021</v>
      </c>
      <c r="G1515" t="s">
        <v>22</v>
      </c>
      <c r="H1515" s="21">
        <v>11.3</v>
      </c>
    </row>
    <row r="1516" spans="1:8">
      <c r="A1516">
        <v>6614</v>
      </c>
      <c r="B1516" t="s">
        <v>16</v>
      </c>
      <c r="C1516" s="123">
        <v>1904</v>
      </c>
      <c r="D1516" s="2">
        <v>144</v>
      </c>
      <c r="E1516" t="s">
        <v>47</v>
      </c>
      <c r="F1516">
        <v>2021</v>
      </c>
      <c r="G1516" t="s">
        <v>19</v>
      </c>
      <c r="H1516" s="21">
        <v>284.02999999999997</v>
      </c>
    </row>
    <row r="1517" spans="1:8">
      <c r="A1517">
        <v>6626</v>
      </c>
      <c r="B1517" t="s">
        <v>16</v>
      </c>
      <c r="C1517" s="123">
        <v>1904</v>
      </c>
      <c r="D1517" s="2">
        <v>144</v>
      </c>
      <c r="E1517" t="s">
        <v>47</v>
      </c>
      <c r="F1517">
        <v>2021</v>
      </c>
      <c r="G1517" t="s">
        <v>19</v>
      </c>
      <c r="H1517" s="21">
        <v>1207.93</v>
      </c>
    </row>
    <row r="1518" spans="1:8">
      <c r="A1518">
        <v>6630</v>
      </c>
      <c r="B1518" t="s">
        <v>16</v>
      </c>
      <c r="C1518" s="123">
        <v>1904</v>
      </c>
      <c r="D1518" s="2">
        <v>144</v>
      </c>
      <c r="E1518" t="s">
        <v>47</v>
      </c>
      <c r="F1518">
        <v>2021</v>
      </c>
      <c r="G1518" t="s">
        <v>19</v>
      </c>
      <c r="H1518" s="21">
        <v>1445.44</v>
      </c>
    </row>
    <row r="1519" spans="1:8">
      <c r="A1519">
        <v>6642</v>
      </c>
      <c r="B1519" t="s">
        <v>17</v>
      </c>
      <c r="C1519" s="123">
        <v>1904</v>
      </c>
      <c r="D1519" s="2">
        <v>133</v>
      </c>
      <c r="E1519" t="s">
        <v>47</v>
      </c>
      <c r="F1519">
        <v>2021</v>
      </c>
      <c r="G1519" t="s">
        <v>19</v>
      </c>
      <c r="H1519" s="21">
        <v>551.79</v>
      </c>
    </row>
    <row r="1520" spans="1:8">
      <c r="A1520">
        <v>6660</v>
      </c>
      <c r="B1520" t="s">
        <v>17</v>
      </c>
      <c r="C1520" s="123">
        <v>1904</v>
      </c>
      <c r="D1520" s="2">
        <v>133</v>
      </c>
      <c r="E1520" t="s">
        <v>47</v>
      </c>
      <c r="F1520">
        <v>2021</v>
      </c>
      <c r="G1520" t="s">
        <v>19</v>
      </c>
      <c r="H1520" s="21">
        <v>12.31</v>
      </c>
    </row>
    <row r="1521" spans="1:8">
      <c r="A1521">
        <v>6667</v>
      </c>
      <c r="B1521" t="s">
        <v>17</v>
      </c>
      <c r="C1521" s="123">
        <v>1904</v>
      </c>
      <c r="D1521" s="2">
        <v>133</v>
      </c>
      <c r="E1521" t="s">
        <v>47</v>
      </c>
      <c r="F1521">
        <v>2021</v>
      </c>
      <c r="G1521" t="s">
        <v>19</v>
      </c>
      <c r="H1521" s="21">
        <v>12.36</v>
      </c>
    </row>
    <row r="1522" spans="1:8">
      <c r="A1522">
        <v>6668</v>
      </c>
      <c r="B1522" t="s">
        <v>17</v>
      </c>
      <c r="C1522" s="123">
        <v>1904</v>
      </c>
      <c r="D1522" s="2">
        <v>133</v>
      </c>
      <c r="E1522" t="s">
        <v>47</v>
      </c>
      <c r="F1522">
        <v>2021</v>
      </c>
      <c r="G1522" t="s">
        <v>19</v>
      </c>
      <c r="H1522" s="21">
        <v>46.6</v>
      </c>
    </row>
    <row r="1523" spans="1:8">
      <c r="A1523">
        <v>6673</v>
      </c>
      <c r="B1523" t="s">
        <v>17</v>
      </c>
      <c r="C1523" s="123">
        <v>1904</v>
      </c>
      <c r="D1523" s="2">
        <v>133</v>
      </c>
      <c r="E1523" t="s">
        <v>47</v>
      </c>
      <c r="F1523">
        <v>2021</v>
      </c>
      <c r="G1523" t="s">
        <v>19</v>
      </c>
      <c r="H1523" s="21">
        <v>-13.05</v>
      </c>
    </row>
    <row r="1524" spans="1:8">
      <c r="A1524">
        <v>6676</v>
      </c>
      <c r="B1524" t="s">
        <v>17</v>
      </c>
      <c r="C1524" s="123">
        <v>1904</v>
      </c>
      <c r="D1524" s="2">
        <v>133</v>
      </c>
      <c r="E1524" t="s">
        <v>47</v>
      </c>
      <c r="F1524">
        <v>2021</v>
      </c>
      <c r="G1524" t="s">
        <v>19</v>
      </c>
      <c r="H1524" s="21">
        <v>12.34</v>
      </c>
    </row>
    <row r="1525" spans="1:8">
      <c r="A1525">
        <v>6687</v>
      </c>
      <c r="B1525" t="s">
        <v>17</v>
      </c>
      <c r="C1525" s="123">
        <v>1904</v>
      </c>
      <c r="D1525" s="2">
        <v>133</v>
      </c>
      <c r="E1525" t="s">
        <v>47</v>
      </c>
      <c r="F1525">
        <v>2021</v>
      </c>
      <c r="G1525" t="s">
        <v>19</v>
      </c>
      <c r="H1525" s="21">
        <v>23.26</v>
      </c>
    </row>
    <row r="1526" spans="1:8">
      <c r="A1526">
        <v>6699</v>
      </c>
      <c r="B1526" t="s">
        <v>17</v>
      </c>
      <c r="C1526" s="123">
        <v>1904</v>
      </c>
      <c r="D1526" s="2">
        <v>133</v>
      </c>
      <c r="E1526" t="s">
        <v>47</v>
      </c>
      <c r="F1526">
        <v>2021</v>
      </c>
      <c r="G1526" t="s">
        <v>19</v>
      </c>
      <c r="H1526" s="21">
        <v>763.15</v>
      </c>
    </row>
    <row r="1527" spans="1:8">
      <c r="A1527">
        <v>6711</v>
      </c>
      <c r="B1527" t="s">
        <v>17</v>
      </c>
      <c r="C1527" s="123">
        <v>1904</v>
      </c>
      <c r="D1527" s="2">
        <v>133</v>
      </c>
      <c r="E1527" t="s">
        <v>47</v>
      </c>
      <c r="F1527">
        <v>2021</v>
      </c>
      <c r="G1527" t="s">
        <v>19</v>
      </c>
      <c r="H1527" s="21">
        <v>207.39</v>
      </c>
    </row>
    <row r="1528" spans="1:8">
      <c r="A1528">
        <v>6720</v>
      </c>
      <c r="B1528" t="s">
        <v>17</v>
      </c>
      <c r="C1528" s="123">
        <v>1904</v>
      </c>
      <c r="D1528" s="2">
        <v>133</v>
      </c>
      <c r="E1528" t="s">
        <v>47</v>
      </c>
      <c r="F1528">
        <v>2021</v>
      </c>
      <c r="G1528" t="s">
        <v>19</v>
      </c>
      <c r="H1528" s="21">
        <v>573.94000000000005</v>
      </c>
    </row>
    <row r="1529" spans="1:8">
      <c r="A1529">
        <v>6721</v>
      </c>
      <c r="B1529" t="s">
        <v>17</v>
      </c>
      <c r="C1529" s="123">
        <v>1904</v>
      </c>
      <c r="D1529" s="2">
        <v>133</v>
      </c>
      <c r="E1529" t="s">
        <v>47</v>
      </c>
      <c r="F1529">
        <v>2021</v>
      </c>
      <c r="G1529" t="s">
        <v>19</v>
      </c>
      <c r="H1529" s="21">
        <v>137.25</v>
      </c>
    </row>
    <row r="1530" spans="1:8">
      <c r="A1530">
        <v>6731</v>
      </c>
      <c r="B1530" t="s">
        <v>17</v>
      </c>
      <c r="C1530" s="123">
        <v>1904</v>
      </c>
      <c r="D1530" s="2">
        <v>133</v>
      </c>
      <c r="E1530" t="s">
        <v>47</v>
      </c>
      <c r="F1530">
        <v>2021</v>
      </c>
      <c r="G1530" t="s">
        <v>19</v>
      </c>
      <c r="H1530" s="21">
        <v>18.239999999999998</v>
      </c>
    </row>
    <row r="1531" spans="1:8">
      <c r="A1531">
        <v>6733</v>
      </c>
      <c r="B1531" t="s">
        <v>17</v>
      </c>
      <c r="C1531" s="123">
        <v>1904</v>
      </c>
      <c r="D1531" s="2">
        <v>133</v>
      </c>
      <c r="E1531" t="s">
        <v>47</v>
      </c>
      <c r="F1531">
        <v>2021</v>
      </c>
      <c r="G1531" t="s">
        <v>19</v>
      </c>
      <c r="H1531" s="21">
        <v>722.96</v>
      </c>
    </row>
    <row r="1532" spans="1:8">
      <c r="A1532">
        <v>6757</v>
      </c>
      <c r="B1532" t="s">
        <v>17</v>
      </c>
      <c r="C1532" s="123">
        <v>1904</v>
      </c>
      <c r="D1532" s="2">
        <v>133</v>
      </c>
      <c r="E1532" t="s">
        <v>47</v>
      </c>
      <c r="F1532">
        <v>2021</v>
      </c>
      <c r="G1532" t="s">
        <v>19</v>
      </c>
      <c r="H1532" s="21">
        <v>677.64</v>
      </c>
    </row>
    <row r="1533" spans="1:8">
      <c r="A1533">
        <v>6765</v>
      </c>
      <c r="B1533" t="s">
        <v>17</v>
      </c>
      <c r="C1533" s="123">
        <v>1904</v>
      </c>
      <c r="D1533" s="2">
        <v>133</v>
      </c>
      <c r="E1533" t="s">
        <v>47</v>
      </c>
      <c r="F1533">
        <v>2021</v>
      </c>
      <c r="G1533" t="s">
        <v>19</v>
      </c>
      <c r="H1533" s="21">
        <v>522.37</v>
      </c>
    </row>
    <row r="1534" spans="1:8">
      <c r="A1534">
        <v>6767</v>
      </c>
      <c r="B1534" t="s">
        <v>17</v>
      </c>
      <c r="C1534" s="123">
        <v>1904</v>
      </c>
      <c r="D1534" s="2">
        <v>133</v>
      </c>
      <c r="E1534" t="s">
        <v>47</v>
      </c>
      <c r="F1534">
        <v>2021</v>
      </c>
      <c r="G1534" t="s">
        <v>22</v>
      </c>
      <c r="H1534" s="21">
        <v>15.71</v>
      </c>
    </row>
    <row r="1535" spans="1:8">
      <c r="A1535">
        <v>6781</v>
      </c>
      <c r="B1535" t="s">
        <v>17</v>
      </c>
      <c r="C1535" s="123">
        <v>1904</v>
      </c>
      <c r="D1535" s="2">
        <v>133</v>
      </c>
      <c r="E1535" t="s">
        <v>47</v>
      </c>
      <c r="F1535">
        <v>2021</v>
      </c>
      <c r="G1535" t="s">
        <v>19</v>
      </c>
      <c r="H1535" s="21">
        <v>78.31</v>
      </c>
    </row>
    <row r="1536" spans="1:8">
      <c r="A1536">
        <v>6783</v>
      </c>
      <c r="B1536" t="s">
        <v>17</v>
      </c>
      <c r="C1536" s="123">
        <v>1904</v>
      </c>
      <c r="D1536" s="2">
        <v>133</v>
      </c>
      <c r="E1536" t="s">
        <v>47</v>
      </c>
      <c r="F1536">
        <v>2021</v>
      </c>
      <c r="G1536" t="s">
        <v>22</v>
      </c>
      <c r="H1536" s="21">
        <v>15.71</v>
      </c>
    </row>
    <row r="1537" spans="1:8">
      <c r="A1537">
        <v>6790</v>
      </c>
      <c r="B1537" t="s">
        <v>17</v>
      </c>
      <c r="C1537" s="123">
        <v>1904</v>
      </c>
      <c r="D1537" s="2">
        <v>133</v>
      </c>
      <c r="E1537" t="s">
        <v>47</v>
      </c>
      <c r="F1537">
        <v>2021</v>
      </c>
      <c r="G1537" t="s">
        <v>19</v>
      </c>
      <c r="H1537" s="21">
        <v>90.48</v>
      </c>
    </row>
    <row r="1538" spans="1:8">
      <c r="A1538">
        <v>6795</v>
      </c>
      <c r="B1538" t="s">
        <v>17</v>
      </c>
      <c r="C1538" s="123">
        <v>1904</v>
      </c>
      <c r="D1538" s="2">
        <v>133</v>
      </c>
      <c r="E1538" t="s">
        <v>47</v>
      </c>
      <c r="F1538">
        <v>2021</v>
      </c>
      <c r="G1538" t="s">
        <v>19</v>
      </c>
      <c r="H1538" s="21">
        <v>237.08</v>
      </c>
    </row>
    <row r="1539" spans="1:8">
      <c r="A1539">
        <v>6800</v>
      </c>
      <c r="B1539" t="s">
        <v>17</v>
      </c>
      <c r="C1539" s="123">
        <v>1904</v>
      </c>
      <c r="D1539" s="2">
        <v>133</v>
      </c>
      <c r="E1539" t="s">
        <v>47</v>
      </c>
      <c r="F1539">
        <v>2021</v>
      </c>
      <c r="G1539" t="s">
        <v>19</v>
      </c>
      <c r="H1539" s="21">
        <v>642.87</v>
      </c>
    </row>
    <row r="1540" spans="1:8">
      <c r="A1540">
        <v>6802</v>
      </c>
      <c r="B1540" t="s">
        <v>17</v>
      </c>
      <c r="C1540" s="123">
        <v>1904</v>
      </c>
      <c r="D1540" s="2">
        <v>133</v>
      </c>
      <c r="E1540" t="s">
        <v>47</v>
      </c>
      <c r="F1540">
        <v>2021</v>
      </c>
      <c r="G1540" t="s">
        <v>19</v>
      </c>
      <c r="H1540" s="21">
        <v>77.290000000000006</v>
      </c>
    </row>
    <row r="1541" spans="1:8">
      <c r="A1541">
        <v>6806</v>
      </c>
      <c r="B1541" t="s">
        <v>17</v>
      </c>
      <c r="C1541" s="123">
        <v>1904</v>
      </c>
      <c r="D1541" s="2">
        <v>133</v>
      </c>
      <c r="E1541" t="s">
        <v>47</v>
      </c>
      <c r="F1541">
        <v>2021</v>
      </c>
      <c r="G1541" t="s">
        <v>19</v>
      </c>
      <c r="H1541" s="21">
        <v>12.22</v>
      </c>
    </row>
    <row r="1542" spans="1:8">
      <c r="A1542">
        <v>6815</v>
      </c>
      <c r="B1542" t="s">
        <v>17</v>
      </c>
      <c r="C1542" s="123">
        <v>1904</v>
      </c>
      <c r="D1542" s="2">
        <v>133</v>
      </c>
      <c r="E1542" t="s">
        <v>47</v>
      </c>
      <c r="F1542">
        <v>2021</v>
      </c>
      <c r="G1542" t="s">
        <v>19</v>
      </c>
      <c r="H1542" s="21">
        <v>649.53</v>
      </c>
    </row>
    <row r="1543" spans="1:8">
      <c r="A1543">
        <v>6816</v>
      </c>
      <c r="B1543" t="s">
        <v>17</v>
      </c>
      <c r="C1543" s="123">
        <v>1904</v>
      </c>
      <c r="D1543" s="2">
        <v>133</v>
      </c>
      <c r="E1543" t="s">
        <v>47</v>
      </c>
      <c r="F1543">
        <v>2021</v>
      </c>
      <c r="G1543" t="s">
        <v>19</v>
      </c>
      <c r="H1543" s="21">
        <v>39.590000000000003</v>
      </c>
    </row>
    <row r="1544" spans="1:8">
      <c r="A1544">
        <v>6821</v>
      </c>
      <c r="B1544" t="s">
        <v>17</v>
      </c>
      <c r="C1544" s="123">
        <v>1904</v>
      </c>
      <c r="D1544" s="2">
        <v>133</v>
      </c>
      <c r="E1544" t="s">
        <v>47</v>
      </c>
      <c r="F1544">
        <v>2021</v>
      </c>
      <c r="G1544" t="s">
        <v>19</v>
      </c>
      <c r="H1544" s="21">
        <v>12.34</v>
      </c>
    </row>
    <row r="1545" spans="1:8">
      <c r="A1545">
        <v>6824</v>
      </c>
      <c r="B1545" t="s">
        <v>17</v>
      </c>
      <c r="C1545" s="123">
        <v>1904</v>
      </c>
      <c r="D1545" s="2">
        <v>133</v>
      </c>
      <c r="E1545" t="s">
        <v>47</v>
      </c>
      <c r="F1545">
        <v>2021</v>
      </c>
      <c r="G1545" t="s">
        <v>19</v>
      </c>
      <c r="H1545" s="21">
        <v>12.35</v>
      </c>
    </row>
    <row r="1546" spans="1:8">
      <c r="A1546">
        <v>6829</v>
      </c>
      <c r="B1546" t="s">
        <v>17</v>
      </c>
      <c r="C1546" s="123">
        <v>1904</v>
      </c>
      <c r="D1546" s="2">
        <v>133</v>
      </c>
      <c r="E1546" t="s">
        <v>47</v>
      </c>
      <c r="F1546">
        <v>2021</v>
      </c>
      <c r="G1546" t="s">
        <v>19</v>
      </c>
      <c r="H1546" s="21">
        <v>33.28</v>
      </c>
    </row>
    <row r="1547" spans="1:8">
      <c r="A1547">
        <v>6830</v>
      </c>
      <c r="B1547" t="s">
        <v>17</v>
      </c>
      <c r="C1547" s="123">
        <v>1904</v>
      </c>
      <c r="D1547" s="2">
        <v>133</v>
      </c>
      <c r="E1547" t="s">
        <v>47</v>
      </c>
      <c r="F1547">
        <v>2021</v>
      </c>
      <c r="G1547" t="s">
        <v>22</v>
      </c>
      <c r="H1547" s="21">
        <v>15.71</v>
      </c>
    </row>
    <row r="1548" spans="1:8">
      <c r="A1548">
        <v>6840</v>
      </c>
      <c r="B1548" t="s">
        <v>17</v>
      </c>
      <c r="C1548" s="123">
        <v>1904</v>
      </c>
      <c r="D1548" s="2">
        <v>133</v>
      </c>
      <c r="E1548" t="s">
        <v>47</v>
      </c>
      <c r="F1548">
        <v>2021</v>
      </c>
      <c r="G1548" t="s">
        <v>19</v>
      </c>
      <c r="H1548" s="21">
        <v>72.760000000000005</v>
      </c>
    </row>
    <row r="1549" spans="1:8">
      <c r="A1549">
        <v>6857</v>
      </c>
      <c r="B1549" t="s">
        <v>17</v>
      </c>
      <c r="C1549" s="123">
        <v>1904</v>
      </c>
      <c r="D1549" s="2">
        <v>133</v>
      </c>
      <c r="E1549" t="s">
        <v>47</v>
      </c>
      <c r="F1549">
        <v>2021</v>
      </c>
      <c r="G1549" t="s">
        <v>19</v>
      </c>
      <c r="H1549" s="21">
        <v>692.7</v>
      </c>
    </row>
    <row r="1550" spans="1:8">
      <c r="A1550">
        <v>6859</v>
      </c>
      <c r="B1550" t="s">
        <v>17</v>
      </c>
      <c r="C1550" s="123">
        <v>1904</v>
      </c>
      <c r="D1550" s="2">
        <v>133</v>
      </c>
      <c r="E1550" t="s">
        <v>47</v>
      </c>
      <c r="F1550">
        <v>2021</v>
      </c>
      <c r="G1550" t="s">
        <v>19</v>
      </c>
      <c r="H1550" s="21">
        <v>752.87</v>
      </c>
    </row>
    <row r="1551" spans="1:8">
      <c r="A1551">
        <v>6860</v>
      </c>
      <c r="B1551" t="s">
        <v>17</v>
      </c>
      <c r="C1551" s="123">
        <v>1904</v>
      </c>
      <c r="D1551" s="2">
        <v>133</v>
      </c>
      <c r="E1551" t="s">
        <v>47</v>
      </c>
      <c r="F1551">
        <v>2021</v>
      </c>
      <c r="G1551" t="s">
        <v>19</v>
      </c>
      <c r="H1551" s="21">
        <v>33.9</v>
      </c>
    </row>
    <row r="1552" spans="1:8">
      <c r="A1552">
        <v>6863</v>
      </c>
      <c r="B1552" t="s">
        <v>17</v>
      </c>
      <c r="C1552" s="123">
        <v>1904</v>
      </c>
      <c r="D1552" s="2">
        <v>133</v>
      </c>
      <c r="E1552" t="s">
        <v>47</v>
      </c>
      <c r="F1552">
        <v>2021</v>
      </c>
      <c r="G1552" t="s">
        <v>19</v>
      </c>
      <c r="H1552" s="21">
        <v>17.149999999999999</v>
      </c>
    </row>
    <row r="1553" spans="1:8">
      <c r="A1553">
        <v>6866</v>
      </c>
      <c r="B1553" t="s">
        <v>17</v>
      </c>
      <c r="C1553" s="123">
        <v>1904</v>
      </c>
      <c r="D1553" s="2">
        <v>133</v>
      </c>
      <c r="E1553" t="s">
        <v>47</v>
      </c>
      <c r="F1553">
        <v>2021</v>
      </c>
      <c r="G1553" t="s">
        <v>19</v>
      </c>
      <c r="H1553" s="21">
        <v>20.49</v>
      </c>
    </row>
    <row r="1554" spans="1:8">
      <c r="A1554">
        <v>6868</v>
      </c>
      <c r="B1554" t="s">
        <v>17</v>
      </c>
      <c r="C1554" s="123">
        <v>1904</v>
      </c>
      <c r="D1554" s="2">
        <v>133</v>
      </c>
      <c r="E1554" t="s">
        <v>47</v>
      </c>
      <c r="F1554">
        <v>2021</v>
      </c>
      <c r="G1554" t="s">
        <v>22</v>
      </c>
      <c r="H1554" s="21">
        <v>23.4</v>
      </c>
    </row>
    <row r="1555" spans="1:8">
      <c r="A1555">
        <v>6871</v>
      </c>
      <c r="B1555" t="s">
        <v>17</v>
      </c>
      <c r="C1555" s="123">
        <v>1904</v>
      </c>
      <c r="D1555" s="2">
        <v>133</v>
      </c>
      <c r="E1555" t="s">
        <v>47</v>
      </c>
      <c r="F1555">
        <v>2021</v>
      </c>
      <c r="G1555" t="s">
        <v>19</v>
      </c>
      <c r="H1555" s="21">
        <v>800.81</v>
      </c>
    </row>
    <row r="1556" spans="1:8">
      <c r="A1556">
        <v>6880</v>
      </c>
      <c r="B1556" t="s">
        <v>17</v>
      </c>
      <c r="C1556" s="123">
        <v>1904</v>
      </c>
      <c r="D1556" s="2">
        <v>133</v>
      </c>
      <c r="E1556" t="s">
        <v>47</v>
      </c>
      <c r="F1556">
        <v>2021</v>
      </c>
      <c r="G1556" t="s">
        <v>19</v>
      </c>
      <c r="H1556" s="21">
        <v>33.42</v>
      </c>
    </row>
    <row r="1557" spans="1:8">
      <c r="A1557">
        <v>6884</v>
      </c>
      <c r="B1557" t="s">
        <v>17</v>
      </c>
      <c r="C1557" s="123">
        <v>1904</v>
      </c>
      <c r="D1557" s="2">
        <v>133</v>
      </c>
      <c r="E1557" t="s">
        <v>47</v>
      </c>
      <c r="F1557">
        <v>2021</v>
      </c>
      <c r="G1557" t="s">
        <v>19</v>
      </c>
      <c r="H1557" s="21">
        <v>566.75</v>
      </c>
    </row>
    <row r="1558" spans="1:8">
      <c r="A1558">
        <v>6886</v>
      </c>
      <c r="B1558" t="s">
        <v>17</v>
      </c>
      <c r="C1558" s="123">
        <v>1904</v>
      </c>
      <c r="D1558" s="2">
        <v>133</v>
      </c>
      <c r="E1558" t="s">
        <v>47</v>
      </c>
      <c r="F1558">
        <v>2021</v>
      </c>
      <c r="G1558" t="s">
        <v>19</v>
      </c>
      <c r="H1558" s="21">
        <v>12.34</v>
      </c>
    </row>
    <row r="1559" spans="1:8">
      <c r="A1559">
        <v>6889</v>
      </c>
      <c r="B1559" t="s">
        <v>17</v>
      </c>
      <c r="C1559" s="123">
        <v>1904</v>
      </c>
      <c r="D1559" s="2">
        <v>133</v>
      </c>
      <c r="E1559" t="s">
        <v>47</v>
      </c>
      <c r="F1559">
        <v>2021</v>
      </c>
      <c r="G1559" t="s">
        <v>19</v>
      </c>
      <c r="H1559" s="21">
        <v>12.36</v>
      </c>
    </row>
    <row r="1560" spans="1:8">
      <c r="A1560">
        <v>6917</v>
      </c>
      <c r="B1560" t="s">
        <v>17</v>
      </c>
      <c r="C1560" s="123">
        <v>1904</v>
      </c>
      <c r="D1560" s="2">
        <v>144</v>
      </c>
      <c r="E1560" t="s">
        <v>47</v>
      </c>
      <c r="F1560">
        <v>2021</v>
      </c>
      <c r="G1560" t="s">
        <v>19</v>
      </c>
      <c r="H1560" s="21">
        <v>112.14</v>
      </c>
    </row>
    <row r="1561" spans="1:8">
      <c r="A1561">
        <v>6922</v>
      </c>
      <c r="B1561" t="s">
        <v>17</v>
      </c>
      <c r="C1561" s="123">
        <v>1904</v>
      </c>
      <c r="D1561" s="2">
        <v>144</v>
      </c>
      <c r="E1561" t="s">
        <v>47</v>
      </c>
      <c r="F1561">
        <v>2021</v>
      </c>
      <c r="G1561" t="s">
        <v>19</v>
      </c>
      <c r="H1561" s="21">
        <v>908.92</v>
      </c>
    </row>
    <row r="1562" spans="1:8">
      <c r="A1562">
        <v>6932</v>
      </c>
      <c r="B1562" t="s">
        <v>17</v>
      </c>
      <c r="C1562" s="123">
        <v>1904</v>
      </c>
      <c r="D1562" s="2">
        <v>144</v>
      </c>
      <c r="E1562" t="s">
        <v>47</v>
      </c>
      <c r="F1562">
        <v>2021</v>
      </c>
      <c r="G1562" t="s">
        <v>22</v>
      </c>
      <c r="H1562" s="21">
        <v>214.6</v>
      </c>
    </row>
    <row r="1563" spans="1:8">
      <c r="A1563">
        <v>6933</v>
      </c>
      <c r="B1563" t="s">
        <v>17</v>
      </c>
      <c r="C1563" s="123">
        <v>1904</v>
      </c>
      <c r="D1563" s="2">
        <v>144</v>
      </c>
      <c r="E1563" t="s">
        <v>47</v>
      </c>
      <c r="F1563">
        <v>2021</v>
      </c>
      <c r="G1563" t="s">
        <v>19</v>
      </c>
      <c r="H1563" s="21">
        <v>895.48</v>
      </c>
    </row>
    <row r="1564" spans="1:8">
      <c r="A1564">
        <v>6939</v>
      </c>
      <c r="B1564" t="s">
        <v>17</v>
      </c>
      <c r="C1564" s="123">
        <v>1904</v>
      </c>
      <c r="D1564" s="2">
        <v>144</v>
      </c>
      <c r="E1564" t="s">
        <v>47</v>
      </c>
      <c r="F1564">
        <v>2021</v>
      </c>
      <c r="G1564" t="s">
        <v>19</v>
      </c>
      <c r="H1564" s="21">
        <v>279.38</v>
      </c>
    </row>
    <row r="1565" spans="1:8">
      <c r="A1565">
        <v>6940</v>
      </c>
      <c r="B1565" t="s">
        <v>17</v>
      </c>
      <c r="C1565" s="123">
        <v>1904</v>
      </c>
      <c r="D1565" s="2">
        <v>144</v>
      </c>
      <c r="E1565" t="s">
        <v>47</v>
      </c>
      <c r="F1565">
        <v>2021</v>
      </c>
      <c r="G1565" t="s">
        <v>19</v>
      </c>
      <c r="H1565" s="21">
        <v>925.44</v>
      </c>
    </row>
    <row r="1566" spans="1:8">
      <c r="A1566">
        <v>6942</v>
      </c>
      <c r="B1566" t="s">
        <v>17</v>
      </c>
      <c r="C1566" s="123">
        <v>1904</v>
      </c>
      <c r="D1566" s="2">
        <v>144</v>
      </c>
      <c r="E1566" t="s">
        <v>47</v>
      </c>
      <c r="F1566">
        <v>2021</v>
      </c>
      <c r="G1566" t="s">
        <v>19</v>
      </c>
      <c r="H1566" s="21">
        <v>991.83</v>
      </c>
    </row>
    <row r="1567" spans="1:8">
      <c r="A1567">
        <v>6944</v>
      </c>
      <c r="B1567" t="s">
        <v>17</v>
      </c>
      <c r="C1567" s="123">
        <v>1904</v>
      </c>
      <c r="D1567" s="2">
        <v>144</v>
      </c>
      <c r="E1567" t="s">
        <v>47</v>
      </c>
      <c r="F1567">
        <v>2021</v>
      </c>
      <c r="G1567" t="s">
        <v>19</v>
      </c>
      <c r="H1567" s="21">
        <v>940.89</v>
      </c>
    </row>
    <row r="1568" spans="1:8">
      <c r="A1568">
        <v>6948</v>
      </c>
      <c r="B1568" t="s">
        <v>17</v>
      </c>
      <c r="C1568" s="123">
        <v>1904</v>
      </c>
      <c r="D1568" s="2">
        <v>144</v>
      </c>
      <c r="E1568" t="s">
        <v>47</v>
      </c>
      <c r="F1568">
        <v>2021</v>
      </c>
      <c r="G1568" t="s">
        <v>19</v>
      </c>
      <c r="H1568" s="21">
        <v>362.06</v>
      </c>
    </row>
    <row r="1569" spans="1:8">
      <c r="A1569">
        <v>6951</v>
      </c>
      <c r="B1569" t="s">
        <v>17</v>
      </c>
      <c r="C1569" s="123">
        <v>1904</v>
      </c>
      <c r="D1569" s="2">
        <v>144</v>
      </c>
      <c r="E1569" t="s">
        <v>47</v>
      </c>
      <c r="F1569">
        <v>2021</v>
      </c>
      <c r="G1569" t="s">
        <v>19</v>
      </c>
      <c r="H1569" s="21">
        <v>269.63</v>
      </c>
    </row>
    <row r="1570" spans="1:8">
      <c r="A1570">
        <v>6960</v>
      </c>
      <c r="B1570" t="s">
        <v>17</v>
      </c>
      <c r="C1570" s="123">
        <v>1904</v>
      </c>
      <c r="D1570" s="2">
        <v>144</v>
      </c>
      <c r="E1570" t="s">
        <v>47</v>
      </c>
      <c r="F1570">
        <v>2021</v>
      </c>
      <c r="G1570" t="s">
        <v>19</v>
      </c>
      <c r="H1570" s="21">
        <v>273.17</v>
      </c>
    </row>
    <row r="1571" spans="1:8">
      <c r="A1571">
        <v>6961</v>
      </c>
      <c r="B1571" t="s">
        <v>17</v>
      </c>
      <c r="C1571" s="123">
        <v>1904</v>
      </c>
      <c r="D1571" s="2">
        <v>144</v>
      </c>
      <c r="E1571" t="s">
        <v>47</v>
      </c>
      <c r="F1571">
        <v>2021</v>
      </c>
      <c r="G1571" t="s">
        <v>19</v>
      </c>
      <c r="H1571" s="21">
        <v>549.35</v>
      </c>
    </row>
    <row r="1572" spans="1:8">
      <c r="A1572">
        <v>6988</v>
      </c>
      <c r="B1572" t="s">
        <v>17</v>
      </c>
      <c r="C1572" s="123">
        <v>1904</v>
      </c>
      <c r="D1572" s="2">
        <v>144</v>
      </c>
      <c r="E1572" t="s">
        <v>47</v>
      </c>
      <c r="F1572">
        <v>2021</v>
      </c>
      <c r="G1572" t="s">
        <v>19</v>
      </c>
      <c r="H1572" s="21">
        <v>116.75</v>
      </c>
    </row>
    <row r="1573" spans="1:8">
      <c r="A1573">
        <v>7022</v>
      </c>
      <c r="B1573" t="s">
        <v>17</v>
      </c>
      <c r="C1573" s="123">
        <v>1904</v>
      </c>
      <c r="D1573" s="2">
        <v>144</v>
      </c>
      <c r="E1573" t="s">
        <v>47</v>
      </c>
      <c r="F1573">
        <v>2021</v>
      </c>
      <c r="G1573" t="s">
        <v>22</v>
      </c>
      <c r="H1573" s="21">
        <v>19.57</v>
      </c>
    </row>
    <row r="1574" spans="1:8">
      <c r="A1574">
        <v>7035</v>
      </c>
      <c r="B1574" t="s">
        <v>17</v>
      </c>
      <c r="C1574" s="123">
        <v>1904</v>
      </c>
      <c r="D1574" s="2">
        <v>144</v>
      </c>
      <c r="E1574" t="s">
        <v>47</v>
      </c>
      <c r="F1574">
        <v>2021</v>
      </c>
      <c r="G1574" t="s">
        <v>19</v>
      </c>
      <c r="H1574" s="21">
        <v>116.75</v>
      </c>
    </row>
    <row r="1575" spans="1:8">
      <c r="A1575">
        <v>7045</v>
      </c>
      <c r="B1575" t="s">
        <v>17</v>
      </c>
      <c r="C1575" s="123">
        <v>1904</v>
      </c>
      <c r="D1575" s="2">
        <v>144</v>
      </c>
      <c r="E1575" t="s">
        <v>47</v>
      </c>
      <c r="F1575">
        <v>2021</v>
      </c>
      <c r="G1575" t="s">
        <v>19</v>
      </c>
      <c r="H1575" s="21">
        <v>620.04</v>
      </c>
    </row>
    <row r="1576" spans="1:8">
      <c r="A1576">
        <v>7054</v>
      </c>
      <c r="B1576" t="s">
        <v>17</v>
      </c>
      <c r="C1576" s="123">
        <v>1904</v>
      </c>
      <c r="D1576" s="2">
        <v>144</v>
      </c>
      <c r="E1576" t="s">
        <v>47</v>
      </c>
      <c r="F1576">
        <v>2021</v>
      </c>
      <c r="G1576" t="s">
        <v>22</v>
      </c>
      <c r="H1576" s="21">
        <v>27.19</v>
      </c>
    </row>
    <row r="1577" spans="1:8">
      <c r="A1577">
        <v>7066</v>
      </c>
      <c r="B1577" t="s">
        <v>17</v>
      </c>
      <c r="C1577" s="123">
        <v>1904</v>
      </c>
      <c r="D1577" s="2">
        <v>144</v>
      </c>
      <c r="E1577" t="s">
        <v>47</v>
      </c>
      <c r="F1577">
        <v>2021</v>
      </c>
      <c r="G1577" t="s">
        <v>19</v>
      </c>
      <c r="H1577" s="21">
        <v>237.94</v>
      </c>
    </row>
    <row r="1578" spans="1:8">
      <c r="A1578">
        <v>7067</v>
      </c>
      <c r="B1578" t="s">
        <v>17</v>
      </c>
      <c r="C1578" s="123">
        <v>1904</v>
      </c>
      <c r="D1578" s="2">
        <v>144</v>
      </c>
      <c r="E1578" t="s">
        <v>47</v>
      </c>
      <c r="F1578">
        <v>2021</v>
      </c>
      <c r="G1578" t="s">
        <v>19</v>
      </c>
      <c r="H1578" s="21">
        <v>116.76</v>
      </c>
    </row>
    <row r="1579" spans="1:8">
      <c r="A1579">
        <v>7083</v>
      </c>
      <c r="B1579" t="s">
        <v>17</v>
      </c>
      <c r="C1579" s="123">
        <v>1904</v>
      </c>
      <c r="D1579" s="2">
        <v>144</v>
      </c>
      <c r="E1579" t="s">
        <v>47</v>
      </c>
      <c r="F1579">
        <v>2021</v>
      </c>
      <c r="G1579" t="s">
        <v>19</v>
      </c>
      <c r="H1579" s="21">
        <v>684.93</v>
      </c>
    </row>
    <row r="1580" spans="1:8">
      <c r="A1580">
        <v>7093</v>
      </c>
      <c r="B1580" t="s">
        <v>17</v>
      </c>
      <c r="C1580" s="123">
        <v>1904</v>
      </c>
      <c r="D1580" s="2">
        <v>144</v>
      </c>
      <c r="E1580" t="s">
        <v>47</v>
      </c>
      <c r="F1580">
        <v>2021</v>
      </c>
      <c r="G1580" t="s">
        <v>19</v>
      </c>
      <c r="H1580" s="21">
        <v>134.72999999999999</v>
      </c>
    </row>
    <row r="1581" spans="1:8">
      <c r="A1581">
        <v>7097</v>
      </c>
      <c r="B1581" t="s">
        <v>17</v>
      </c>
      <c r="C1581" s="123">
        <v>1904</v>
      </c>
      <c r="D1581" s="2">
        <v>144</v>
      </c>
      <c r="E1581" t="s">
        <v>47</v>
      </c>
      <c r="F1581">
        <v>2021</v>
      </c>
      <c r="G1581" t="s">
        <v>19</v>
      </c>
      <c r="H1581" s="21">
        <v>116.77</v>
      </c>
    </row>
    <row r="1582" spans="1:8">
      <c r="A1582">
        <v>7099</v>
      </c>
      <c r="B1582" t="s">
        <v>17</v>
      </c>
      <c r="C1582" s="123">
        <v>1904</v>
      </c>
      <c r="D1582" s="2">
        <v>144</v>
      </c>
      <c r="E1582" t="s">
        <v>47</v>
      </c>
      <c r="F1582">
        <v>2021</v>
      </c>
      <c r="G1582" t="s">
        <v>19</v>
      </c>
      <c r="H1582" s="21">
        <v>600.08000000000004</v>
      </c>
    </row>
    <row r="1583" spans="1:8">
      <c r="A1583">
        <v>7100</v>
      </c>
      <c r="B1583" t="s">
        <v>17</v>
      </c>
      <c r="C1583" s="123">
        <v>1904</v>
      </c>
      <c r="D1583" s="2">
        <v>144</v>
      </c>
      <c r="E1583" t="s">
        <v>47</v>
      </c>
      <c r="F1583">
        <v>2021</v>
      </c>
      <c r="G1583" t="s">
        <v>19</v>
      </c>
      <c r="H1583" s="21">
        <v>114.82</v>
      </c>
    </row>
    <row r="1584" spans="1:8">
      <c r="A1584">
        <v>7110</v>
      </c>
      <c r="B1584" t="s">
        <v>17</v>
      </c>
      <c r="C1584" s="123">
        <v>1904</v>
      </c>
      <c r="D1584" s="2">
        <v>144</v>
      </c>
      <c r="E1584" t="s">
        <v>47</v>
      </c>
      <c r="F1584">
        <v>2021</v>
      </c>
      <c r="G1584" t="s">
        <v>19</v>
      </c>
      <c r="H1584" s="21">
        <v>875.28</v>
      </c>
    </row>
    <row r="1585" spans="1:8">
      <c r="A1585">
        <v>7112</v>
      </c>
      <c r="B1585" t="s">
        <v>17</v>
      </c>
      <c r="C1585" s="123">
        <v>1904</v>
      </c>
      <c r="D1585" s="2">
        <v>144</v>
      </c>
      <c r="E1585" t="s">
        <v>47</v>
      </c>
      <c r="F1585">
        <v>2021</v>
      </c>
      <c r="G1585" t="s">
        <v>19</v>
      </c>
      <c r="H1585" s="21">
        <v>241.11</v>
      </c>
    </row>
    <row r="1586" spans="1:8">
      <c r="A1586">
        <v>7121</v>
      </c>
      <c r="B1586" t="s">
        <v>17</v>
      </c>
      <c r="C1586" s="123">
        <v>1904</v>
      </c>
      <c r="D1586" s="2">
        <v>144</v>
      </c>
      <c r="E1586" t="s">
        <v>47</v>
      </c>
      <c r="F1586">
        <v>2021</v>
      </c>
      <c r="G1586" t="s">
        <v>22</v>
      </c>
      <c r="H1586" s="21">
        <v>141.97999999999999</v>
      </c>
    </row>
    <row r="1587" spans="1:8">
      <c r="A1587">
        <v>7127</v>
      </c>
      <c r="B1587" t="s">
        <v>17</v>
      </c>
      <c r="C1587" s="123">
        <v>1904</v>
      </c>
      <c r="D1587" s="2">
        <v>144</v>
      </c>
      <c r="E1587" t="s">
        <v>47</v>
      </c>
      <c r="F1587">
        <v>2021</v>
      </c>
      <c r="G1587" t="s">
        <v>19</v>
      </c>
      <c r="H1587" s="21">
        <v>1403.14</v>
      </c>
    </row>
    <row r="1588" spans="1:8">
      <c r="A1588">
        <v>7130</v>
      </c>
      <c r="B1588" t="s">
        <v>17</v>
      </c>
      <c r="C1588" s="123">
        <v>1904</v>
      </c>
      <c r="D1588" s="2">
        <v>144</v>
      </c>
      <c r="E1588" t="s">
        <v>47</v>
      </c>
      <c r="F1588">
        <v>2021</v>
      </c>
      <c r="G1588" t="s">
        <v>19</v>
      </c>
      <c r="H1588" s="21">
        <v>114.45</v>
      </c>
    </row>
    <row r="1589" spans="1:8">
      <c r="A1589">
        <v>7144</v>
      </c>
      <c r="B1589" t="s">
        <v>17</v>
      </c>
      <c r="C1589" s="123">
        <v>1904</v>
      </c>
      <c r="D1589" s="2">
        <v>144</v>
      </c>
      <c r="E1589" t="s">
        <v>47</v>
      </c>
      <c r="F1589">
        <v>2021</v>
      </c>
      <c r="G1589" t="s">
        <v>19</v>
      </c>
      <c r="H1589" s="21">
        <v>114.81</v>
      </c>
    </row>
    <row r="1590" spans="1:8">
      <c r="A1590">
        <v>7146</v>
      </c>
      <c r="B1590" t="s">
        <v>17</v>
      </c>
      <c r="C1590" s="123">
        <v>1904</v>
      </c>
      <c r="D1590" s="2">
        <v>144</v>
      </c>
      <c r="E1590" t="s">
        <v>47</v>
      </c>
      <c r="F1590">
        <v>2021</v>
      </c>
      <c r="G1590" t="s">
        <v>19</v>
      </c>
      <c r="H1590" s="21">
        <v>116.76</v>
      </c>
    </row>
    <row r="1591" spans="1:8">
      <c r="A1591">
        <v>7156</v>
      </c>
      <c r="B1591" t="s">
        <v>17</v>
      </c>
      <c r="C1591" s="123">
        <v>1904</v>
      </c>
      <c r="D1591" s="2">
        <v>144</v>
      </c>
      <c r="E1591" t="s">
        <v>47</v>
      </c>
      <c r="F1591">
        <v>2021</v>
      </c>
      <c r="G1591" t="s">
        <v>22</v>
      </c>
      <c r="H1591" s="21">
        <v>19.579999999999998</v>
      </c>
    </row>
    <row r="1592" spans="1:8">
      <c r="A1592">
        <v>7169</v>
      </c>
      <c r="B1592" t="s">
        <v>17</v>
      </c>
      <c r="C1592" s="123">
        <v>1904</v>
      </c>
      <c r="D1592" s="2">
        <v>144</v>
      </c>
      <c r="E1592" t="s">
        <v>47</v>
      </c>
      <c r="F1592">
        <v>2021</v>
      </c>
      <c r="G1592" t="s">
        <v>19</v>
      </c>
      <c r="H1592" s="21">
        <v>94.18</v>
      </c>
    </row>
    <row r="1593" spans="1:8">
      <c r="A1593">
        <v>7174</v>
      </c>
      <c r="B1593" t="s">
        <v>17</v>
      </c>
      <c r="C1593" s="123">
        <v>1904</v>
      </c>
      <c r="D1593" s="2">
        <v>144</v>
      </c>
      <c r="E1593" t="s">
        <v>47</v>
      </c>
      <c r="F1593">
        <v>2021</v>
      </c>
      <c r="G1593" t="s">
        <v>19</v>
      </c>
      <c r="H1593" s="21">
        <v>114.45</v>
      </c>
    </row>
    <row r="1594" spans="1:8">
      <c r="A1594">
        <v>7192</v>
      </c>
      <c r="B1594" t="s">
        <v>17</v>
      </c>
      <c r="C1594" s="123">
        <v>1904</v>
      </c>
      <c r="D1594" s="2">
        <v>144</v>
      </c>
      <c r="E1594" t="s">
        <v>47</v>
      </c>
      <c r="F1594">
        <v>2021</v>
      </c>
      <c r="G1594" t="s">
        <v>19</v>
      </c>
      <c r="H1594" s="21">
        <v>116.62</v>
      </c>
    </row>
    <row r="1595" spans="1:8">
      <c r="A1595">
        <v>7216</v>
      </c>
      <c r="B1595" t="s">
        <v>17</v>
      </c>
      <c r="C1595" s="123">
        <v>1904</v>
      </c>
      <c r="D1595" s="2">
        <v>144</v>
      </c>
      <c r="E1595" t="s">
        <v>47</v>
      </c>
      <c r="F1595">
        <v>2021</v>
      </c>
      <c r="G1595" t="s">
        <v>19</v>
      </c>
      <c r="H1595" s="21">
        <v>405.9</v>
      </c>
    </row>
    <row r="1596" spans="1:8">
      <c r="A1596">
        <v>7223</v>
      </c>
      <c r="B1596" t="s">
        <v>17</v>
      </c>
      <c r="C1596" s="123">
        <v>1904</v>
      </c>
      <c r="D1596" s="2">
        <v>144</v>
      </c>
      <c r="E1596" t="s">
        <v>47</v>
      </c>
      <c r="F1596">
        <v>2021</v>
      </c>
      <c r="G1596" t="s">
        <v>22</v>
      </c>
      <c r="H1596" s="21">
        <v>42.92</v>
      </c>
    </row>
    <row r="1597" spans="1:8">
      <c r="A1597">
        <v>7226</v>
      </c>
      <c r="B1597" t="s">
        <v>17</v>
      </c>
      <c r="C1597" s="123">
        <v>1904</v>
      </c>
      <c r="D1597" s="2">
        <v>144</v>
      </c>
      <c r="E1597" t="s">
        <v>47</v>
      </c>
      <c r="F1597">
        <v>2021</v>
      </c>
      <c r="G1597" t="s">
        <v>19</v>
      </c>
      <c r="H1597" s="21">
        <v>473.83</v>
      </c>
    </row>
    <row r="1598" spans="1:8">
      <c r="A1598">
        <v>7234</v>
      </c>
      <c r="B1598" t="s">
        <v>17</v>
      </c>
      <c r="C1598" s="123">
        <v>1904</v>
      </c>
      <c r="D1598" s="2">
        <v>144</v>
      </c>
      <c r="E1598" t="s">
        <v>47</v>
      </c>
      <c r="F1598">
        <v>2021</v>
      </c>
      <c r="G1598" t="s">
        <v>19</v>
      </c>
      <c r="H1598" s="21">
        <v>272.92</v>
      </c>
    </row>
    <row r="1599" spans="1:8">
      <c r="A1599">
        <v>7244</v>
      </c>
      <c r="B1599" t="s">
        <v>17</v>
      </c>
      <c r="C1599" s="123">
        <v>1904</v>
      </c>
      <c r="D1599" s="2">
        <v>144</v>
      </c>
      <c r="E1599" t="s">
        <v>47</v>
      </c>
      <c r="F1599">
        <v>2021</v>
      </c>
      <c r="G1599" t="s">
        <v>19</v>
      </c>
      <c r="H1599" s="21">
        <v>983.35</v>
      </c>
    </row>
    <row r="1600" spans="1:8">
      <c r="A1600">
        <v>7252</v>
      </c>
      <c r="B1600" t="s">
        <v>17</v>
      </c>
      <c r="C1600" s="123">
        <v>1904</v>
      </c>
      <c r="D1600" s="2">
        <v>144</v>
      </c>
      <c r="E1600" t="s">
        <v>47</v>
      </c>
      <c r="F1600">
        <v>2021</v>
      </c>
      <c r="G1600" t="s">
        <v>19</v>
      </c>
      <c r="H1600" s="21">
        <v>917.93</v>
      </c>
    </row>
    <row r="1601" spans="1:8">
      <c r="A1601">
        <v>7253</v>
      </c>
      <c r="B1601" t="s">
        <v>17</v>
      </c>
      <c r="C1601" s="123">
        <v>1904</v>
      </c>
      <c r="D1601" s="2">
        <v>144</v>
      </c>
      <c r="E1601" t="s">
        <v>47</v>
      </c>
      <c r="F1601">
        <v>2021</v>
      </c>
      <c r="G1601" t="s">
        <v>19</v>
      </c>
      <c r="H1601" s="21">
        <v>1192.02</v>
      </c>
    </row>
    <row r="1602" spans="1:8">
      <c r="A1602">
        <v>7255</v>
      </c>
      <c r="B1602" t="s">
        <v>17</v>
      </c>
      <c r="C1602" s="123">
        <v>1904</v>
      </c>
      <c r="D1602" s="2">
        <v>144</v>
      </c>
      <c r="E1602" t="s">
        <v>47</v>
      </c>
      <c r="F1602">
        <v>2021</v>
      </c>
      <c r="G1602" t="s">
        <v>19</v>
      </c>
      <c r="H1602" s="21">
        <v>206.42</v>
      </c>
    </row>
    <row r="1603" spans="1:8">
      <c r="A1603">
        <v>7265</v>
      </c>
      <c r="B1603" t="s">
        <v>17</v>
      </c>
      <c r="C1603" s="123">
        <v>1904</v>
      </c>
      <c r="D1603" s="2">
        <v>144</v>
      </c>
      <c r="E1603" t="s">
        <v>47</v>
      </c>
      <c r="F1603">
        <v>2021</v>
      </c>
      <c r="G1603" t="s">
        <v>19</v>
      </c>
      <c r="H1603" s="21">
        <v>118.68</v>
      </c>
    </row>
    <row r="1604" spans="1:8">
      <c r="A1604">
        <v>7881</v>
      </c>
      <c r="B1604" t="s">
        <v>6</v>
      </c>
      <c r="C1604" s="123">
        <v>1904</v>
      </c>
      <c r="D1604" s="2">
        <v>133</v>
      </c>
      <c r="E1604" t="s">
        <v>47</v>
      </c>
      <c r="F1604">
        <v>2023</v>
      </c>
      <c r="G1604" t="s">
        <v>22</v>
      </c>
      <c r="H1604" s="1">
        <v>43.5</v>
      </c>
    </row>
    <row r="1605" spans="1:8">
      <c r="A1605">
        <v>7882</v>
      </c>
      <c r="B1605" t="s">
        <v>6</v>
      </c>
      <c r="C1605" s="123">
        <v>1904</v>
      </c>
      <c r="D1605" s="2">
        <v>133</v>
      </c>
      <c r="E1605" t="s">
        <v>47</v>
      </c>
      <c r="F1605">
        <v>2023</v>
      </c>
      <c r="G1605" t="s">
        <v>19</v>
      </c>
      <c r="H1605" s="1">
        <v>6450.19</v>
      </c>
    </row>
    <row r="1606" spans="1:8">
      <c r="A1606">
        <v>7883</v>
      </c>
      <c r="B1606" t="s">
        <v>6</v>
      </c>
      <c r="C1606" s="123">
        <v>1904</v>
      </c>
      <c r="D1606" s="2">
        <v>144</v>
      </c>
      <c r="E1606" t="s">
        <v>47</v>
      </c>
      <c r="F1606">
        <v>2023</v>
      </c>
      <c r="G1606" t="s">
        <v>22</v>
      </c>
      <c r="H1606" s="1">
        <v>307.76</v>
      </c>
    </row>
    <row r="1607" spans="1:8">
      <c r="A1607">
        <v>7884</v>
      </c>
      <c r="B1607" t="s">
        <v>6</v>
      </c>
      <c r="C1607" s="123">
        <v>1904</v>
      </c>
      <c r="D1607" s="2">
        <v>144</v>
      </c>
      <c r="E1607" t="s">
        <v>47</v>
      </c>
      <c r="F1607">
        <v>2023</v>
      </c>
      <c r="G1607" t="s">
        <v>19</v>
      </c>
      <c r="H1607" s="1">
        <v>24090.500000000007</v>
      </c>
    </row>
    <row r="1608" spans="1:8">
      <c r="A1608">
        <v>7935</v>
      </c>
      <c r="B1608" t="s">
        <v>7</v>
      </c>
      <c r="C1608" s="123">
        <v>1904</v>
      </c>
      <c r="D1608" s="2">
        <v>133</v>
      </c>
      <c r="E1608" t="s">
        <v>47</v>
      </c>
      <c r="F1608">
        <v>2023</v>
      </c>
      <c r="G1608" t="s">
        <v>22</v>
      </c>
      <c r="H1608" s="1">
        <v>35.179999999999993</v>
      </c>
    </row>
    <row r="1609" spans="1:8">
      <c r="A1609">
        <v>7936</v>
      </c>
      <c r="B1609" t="s">
        <v>7</v>
      </c>
      <c r="C1609" s="123">
        <v>1904</v>
      </c>
      <c r="D1609" s="2">
        <v>133</v>
      </c>
      <c r="E1609" t="s">
        <v>47</v>
      </c>
      <c r="F1609">
        <v>2023</v>
      </c>
      <c r="G1609" t="s">
        <v>19</v>
      </c>
      <c r="H1609" s="1">
        <v>7061.09</v>
      </c>
    </row>
    <row r="1610" spans="1:8">
      <c r="A1610">
        <v>7937</v>
      </c>
      <c r="B1610" t="s">
        <v>7</v>
      </c>
      <c r="C1610" s="123">
        <v>1904</v>
      </c>
      <c r="D1610" s="2">
        <v>144</v>
      </c>
      <c r="E1610" t="s">
        <v>47</v>
      </c>
      <c r="F1610">
        <v>2023</v>
      </c>
      <c r="G1610" t="s">
        <v>22</v>
      </c>
      <c r="H1610" s="1">
        <v>354.42</v>
      </c>
    </row>
    <row r="1611" spans="1:8">
      <c r="A1611">
        <v>7938</v>
      </c>
      <c r="B1611" t="s">
        <v>7</v>
      </c>
      <c r="C1611" s="123">
        <v>1904</v>
      </c>
      <c r="D1611" s="2">
        <v>144</v>
      </c>
      <c r="E1611" t="s">
        <v>47</v>
      </c>
      <c r="F1611">
        <v>2023</v>
      </c>
      <c r="G1611" t="s">
        <v>19</v>
      </c>
      <c r="H1611" s="1">
        <v>13844.85</v>
      </c>
    </row>
    <row r="1612" spans="1:8">
      <c r="A1612">
        <v>7996</v>
      </c>
      <c r="B1612" t="s">
        <v>8</v>
      </c>
      <c r="C1612" s="123">
        <v>1904</v>
      </c>
      <c r="D1612" s="2">
        <v>133</v>
      </c>
      <c r="E1612" t="s">
        <v>47</v>
      </c>
      <c r="F1612">
        <v>2023</v>
      </c>
      <c r="G1612" t="s">
        <v>46</v>
      </c>
      <c r="H1612" s="1">
        <v>-0.41</v>
      </c>
    </row>
    <row r="1613" spans="1:8">
      <c r="A1613">
        <v>7997</v>
      </c>
      <c r="B1613" t="s">
        <v>8</v>
      </c>
      <c r="C1613" s="123">
        <v>1904</v>
      </c>
      <c r="D1613" s="2">
        <v>133</v>
      </c>
      <c r="E1613" t="s">
        <v>47</v>
      </c>
      <c r="F1613">
        <v>2023</v>
      </c>
      <c r="G1613" t="s">
        <v>19</v>
      </c>
      <c r="H1613" s="1">
        <v>4481.55</v>
      </c>
    </row>
    <row r="1614" spans="1:8">
      <c r="A1614">
        <v>7998</v>
      </c>
      <c r="B1614" t="s">
        <v>8</v>
      </c>
      <c r="C1614" s="123">
        <v>1904</v>
      </c>
      <c r="D1614" s="2">
        <v>144</v>
      </c>
      <c r="E1614" t="s">
        <v>47</v>
      </c>
      <c r="F1614">
        <v>2023</v>
      </c>
      <c r="G1614" t="s">
        <v>46</v>
      </c>
      <c r="H1614" s="1">
        <v>-0.01</v>
      </c>
    </row>
    <row r="1615" spans="1:8">
      <c r="A1615">
        <v>7999</v>
      </c>
      <c r="B1615" t="s">
        <v>8</v>
      </c>
      <c r="C1615" s="123">
        <v>1904</v>
      </c>
      <c r="D1615" s="2">
        <v>144</v>
      </c>
      <c r="E1615" t="s">
        <v>47</v>
      </c>
      <c r="F1615">
        <v>2023</v>
      </c>
      <c r="G1615" t="s">
        <v>19</v>
      </c>
      <c r="H1615" s="1">
        <v>11637.269999999997</v>
      </c>
    </row>
    <row r="1616" spans="1:8">
      <c r="A1616">
        <v>8056</v>
      </c>
      <c r="B1616" t="s">
        <v>9</v>
      </c>
      <c r="C1616" s="123">
        <v>1904</v>
      </c>
      <c r="D1616" s="2">
        <v>133</v>
      </c>
      <c r="E1616" t="s">
        <v>47</v>
      </c>
      <c r="F1616">
        <v>2023</v>
      </c>
      <c r="G1616" t="s">
        <v>19</v>
      </c>
      <c r="H1616" s="1">
        <v>7574.1699999999992</v>
      </c>
    </row>
    <row r="1617" spans="1:8">
      <c r="A1617">
        <v>8057</v>
      </c>
      <c r="B1617" t="s">
        <v>9</v>
      </c>
      <c r="C1617" s="123">
        <v>1904</v>
      </c>
      <c r="D1617" s="2">
        <v>144</v>
      </c>
      <c r="E1617" t="s">
        <v>47</v>
      </c>
      <c r="F1617">
        <v>2023</v>
      </c>
      <c r="G1617" t="s">
        <v>19</v>
      </c>
      <c r="H1617" s="1">
        <v>44879.800000000017</v>
      </c>
    </row>
    <row r="1618" spans="1:8">
      <c r="A1618">
        <v>8116</v>
      </c>
      <c r="B1618" t="s">
        <v>10</v>
      </c>
      <c r="C1618" s="123">
        <v>1904</v>
      </c>
      <c r="D1618" s="2">
        <v>133</v>
      </c>
      <c r="E1618" t="s">
        <v>47</v>
      </c>
      <c r="F1618">
        <v>2023</v>
      </c>
      <c r="G1618" t="s">
        <v>22</v>
      </c>
      <c r="H1618" s="1">
        <v>44.96</v>
      </c>
    </row>
    <row r="1619" spans="1:8">
      <c r="A1619">
        <v>8117</v>
      </c>
      <c r="B1619" t="s">
        <v>10</v>
      </c>
      <c r="C1619" s="123">
        <v>1904</v>
      </c>
      <c r="D1619" s="2">
        <v>133</v>
      </c>
      <c r="E1619" t="s">
        <v>47</v>
      </c>
      <c r="F1619">
        <v>2023</v>
      </c>
      <c r="G1619" t="s">
        <v>19</v>
      </c>
      <c r="H1619" s="1">
        <v>173.24</v>
      </c>
    </row>
    <row r="1620" spans="1:8">
      <c r="A1620">
        <v>8118</v>
      </c>
      <c r="B1620" t="s">
        <v>10</v>
      </c>
      <c r="C1620" s="123">
        <v>1904</v>
      </c>
      <c r="D1620" s="2">
        <v>144</v>
      </c>
      <c r="E1620" t="s">
        <v>47</v>
      </c>
      <c r="F1620">
        <v>2023</v>
      </c>
      <c r="G1620" t="s">
        <v>22</v>
      </c>
      <c r="H1620" s="1">
        <v>29</v>
      </c>
    </row>
    <row r="1621" spans="1:8">
      <c r="A1621">
        <v>8119</v>
      </c>
      <c r="B1621" t="s">
        <v>10</v>
      </c>
      <c r="C1621" s="123">
        <v>1904</v>
      </c>
      <c r="D1621" s="2">
        <v>144</v>
      </c>
      <c r="E1621" t="s">
        <v>47</v>
      </c>
      <c r="F1621">
        <v>2023</v>
      </c>
      <c r="G1621" t="s">
        <v>19</v>
      </c>
      <c r="H1621" s="1">
        <v>8042.3899999999985</v>
      </c>
    </row>
    <row r="1622" spans="1:8">
      <c r="A1622">
        <v>8160</v>
      </c>
      <c r="B1622" t="s">
        <v>11</v>
      </c>
      <c r="C1622" s="123">
        <v>1904</v>
      </c>
      <c r="D1622" s="2">
        <v>133</v>
      </c>
      <c r="E1622" t="s">
        <v>47</v>
      </c>
      <c r="F1622">
        <v>2023</v>
      </c>
      <c r="G1622" t="s">
        <v>22</v>
      </c>
      <c r="H1622" s="1">
        <v>36.260000000000005</v>
      </c>
    </row>
    <row r="1623" spans="1:8">
      <c r="A1623">
        <v>8161</v>
      </c>
      <c r="B1623" t="s">
        <v>11</v>
      </c>
      <c r="C1623" s="123">
        <v>1904</v>
      </c>
      <c r="D1623" s="2">
        <v>133</v>
      </c>
      <c r="E1623" t="s">
        <v>47</v>
      </c>
      <c r="F1623">
        <v>2023</v>
      </c>
      <c r="G1623" t="s">
        <v>19</v>
      </c>
      <c r="H1623" s="1">
        <v>3291.9000000000005</v>
      </c>
    </row>
    <row r="1624" spans="1:8">
      <c r="A1624">
        <v>8162</v>
      </c>
      <c r="B1624" t="s">
        <v>11</v>
      </c>
      <c r="C1624" s="123">
        <v>1904</v>
      </c>
      <c r="D1624" s="2">
        <v>144</v>
      </c>
      <c r="E1624" t="s">
        <v>47</v>
      </c>
      <c r="F1624">
        <v>2023</v>
      </c>
      <c r="G1624" t="s">
        <v>22</v>
      </c>
      <c r="H1624" s="1">
        <v>0</v>
      </c>
    </row>
    <row r="1625" spans="1:8">
      <c r="A1625">
        <v>8163</v>
      </c>
      <c r="B1625" t="s">
        <v>11</v>
      </c>
      <c r="C1625" s="123">
        <v>1904</v>
      </c>
      <c r="D1625" s="2">
        <v>144</v>
      </c>
      <c r="E1625" t="s">
        <v>47</v>
      </c>
      <c r="F1625">
        <v>2023</v>
      </c>
      <c r="G1625" t="s">
        <v>19</v>
      </c>
      <c r="H1625" s="1">
        <v>10835.579999999998</v>
      </c>
    </row>
    <row r="1626" spans="1:8">
      <c r="A1626">
        <v>8202</v>
      </c>
      <c r="B1626" t="s">
        <v>12</v>
      </c>
      <c r="C1626" s="123">
        <v>1904</v>
      </c>
      <c r="D1626" s="2">
        <v>133</v>
      </c>
      <c r="E1626" t="s">
        <v>47</v>
      </c>
      <c r="F1626">
        <v>2023</v>
      </c>
      <c r="G1626" t="s">
        <v>19</v>
      </c>
      <c r="H1626" s="1">
        <v>2099.13</v>
      </c>
    </row>
    <row r="1627" spans="1:8">
      <c r="A1627">
        <v>8203</v>
      </c>
      <c r="B1627" t="s">
        <v>12</v>
      </c>
      <c r="C1627" s="123">
        <v>1904</v>
      </c>
      <c r="D1627" s="2">
        <v>144</v>
      </c>
      <c r="E1627" t="s">
        <v>47</v>
      </c>
      <c r="F1627">
        <v>2023</v>
      </c>
      <c r="G1627" t="s">
        <v>22</v>
      </c>
      <c r="H1627" s="1">
        <v>328.89</v>
      </c>
    </row>
    <row r="1628" spans="1:8">
      <c r="A1628">
        <v>8204</v>
      </c>
      <c r="B1628" t="s">
        <v>12</v>
      </c>
      <c r="C1628" s="123">
        <v>1904</v>
      </c>
      <c r="D1628" s="2">
        <v>144</v>
      </c>
      <c r="E1628" t="s">
        <v>47</v>
      </c>
      <c r="F1628">
        <v>2023</v>
      </c>
      <c r="G1628" t="s">
        <v>19</v>
      </c>
      <c r="H1628" s="1">
        <v>9214.4500000000007</v>
      </c>
    </row>
    <row r="1629" spans="1:8">
      <c r="A1629">
        <v>8241</v>
      </c>
      <c r="B1629" t="s">
        <v>13</v>
      </c>
      <c r="C1629" s="123">
        <v>1904</v>
      </c>
      <c r="D1629" s="2">
        <v>133</v>
      </c>
      <c r="E1629" t="s">
        <v>47</v>
      </c>
      <c r="F1629">
        <v>2023</v>
      </c>
      <c r="G1629" t="s">
        <v>19</v>
      </c>
      <c r="H1629" s="1">
        <v>4504.7499999999991</v>
      </c>
    </row>
    <row r="1630" spans="1:8">
      <c r="A1630">
        <v>8242</v>
      </c>
      <c r="B1630" t="s">
        <v>13</v>
      </c>
      <c r="C1630" s="123">
        <v>1904</v>
      </c>
      <c r="D1630" s="2">
        <v>144</v>
      </c>
      <c r="E1630" t="s">
        <v>47</v>
      </c>
      <c r="F1630">
        <v>2023</v>
      </c>
      <c r="G1630" t="s">
        <v>19</v>
      </c>
      <c r="H1630" s="1">
        <v>17964.59</v>
      </c>
    </row>
    <row r="1631" spans="1:8">
      <c r="A1631">
        <v>8288</v>
      </c>
      <c r="B1631" t="s">
        <v>14</v>
      </c>
      <c r="C1631" s="123">
        <v>1904</v>
      </c>
      <c r="D1631" s="2">
        <v>133</v>
      </c>
      <c r="E1631" t="s">
        <v>47</v>
      </c>
      <c r="F1631">
        <v>2023</v>
      </c>
      <c r="G1631" t="s">
        <v>22</v>
      </c>
      <c r="H1631" s="1">
        <v>52.779999999999994</v>
      </c>
    </row>
    <row r="1632" spans="1:8">
      <c r="A1632">
        <v>8289</v>
      </c>
      <c r="B1632" t="s">
        <v>14</v>
      </c>
      <c r="C1632" s="123">
        <v>1904</v>
      </c>
      <c r="D1632" s="2">
        <v>133</v>
      </c>
      <c r="E1632" t="s">
        <v>47</v>
      </c>
      <c r="F1632">
        <v>2023</v>
      </c>
      <c r="G1632" t="s">
        <v>19</v>
      </c>
      <c r="H1632" s="1">
        <v>16453.169999999998</v>
      </c>
    </row>
    <row r="1633" spans="1:8">
      <c r="A1633">
        <v>8290</v>
      </c>
      <c r="B1633" t="s">
        <v>14</v>
      </c>
      <c r="C1633" s="123">
        <v>1904</v>
      </c>
      <c r="D1633" s="2">
        <v>144</v>
      </c>
      <c r="E1633" t="s">
        <v>47</v>
      </c>
      <c r="F1633">
        <v>2023</v>
      </c>
      <c r="G1633" t="s">
        <v>22</v>
      </c>
      <c r="H1633" s="1">
        <v>654.30999999999995</v>
      </c>
    </row>
    <row r="1634" spans="1:8">
      <c r="A1634">
        <v>8291</v>
      </c>
      <c r="B1634" t="s">
        <v>14</v>
      </c>
      <c r="C1634" s="123">
        <v>1904</v>
      </c>
      <c r="D1634" s="2">
        <v>144</v>
      </c>
      <c r="E1634" t="s">
        <v>47</v>
      </c>
      <c r="F1634">
        <v>2023</v>
      </c>
      <c r="G1634" t="s">
        <v>19</v>
      </c>
      <c r="H1634" s="1">
        <v>11120.149999999998</v>
      </c>
    </row>
    <row r="1635" spans="1:8">
      <c r="A1635">
        <v>8352</v>
      </c>
      <c r="B1635" t="s">
        <v>15</v>
      </c>
      <c r="C1635" s="123">
        <v>1904</v>
      </c>
      <c r="D1635" s="2">
        <v>133</v>
      </c>
      <c r="E1635" t="s">
        <v>47</v>
      </c>
      <c r="F1635">
        <v>2023</v>
      </c>
      <c r="G1635" t="s">
        <v>19</v>
      </c>
      <c r="H1635" s="1">
        <v>1584.06</v>
      </c>
    </row>
    <row r="1636" spans="1:8">
      <c r="A1636">
        <v>8353</v>
      </c>
      <c r="B1636" t="s">
        <v>15</v>
      </c>
      <c r="C1636" s="123">
        <v>1904</v>
      </c>
      <c r="D1636" s="2">
        <v>144</v>
      </c>
      <c r="E1636" t="s">
        <v>47</v>
      </c>
      <c r="F1636">
        <v>2023</v>
      </c>
      <c r="G1636" t="s">
        <v>22</v>
      </c>
      <c r="H1636" s="1">
        <v>203</v>
      </c>
    </row>
    <row r="1637" spans="1:8">
      <c r="A1637">
        <v>8354</v>
      </c>
      <c r="B1637" t="s">
        <v>15</v>
      </c>
      <c r="C1637" s="123">
        <v>1904</v>
      </c>
      <c r="D1637" s="2">
        <v>144</v>
      </c>
      <c r="E1637" t="s">
        <v>47</v>
      </c>
      <c r="F1637">
        <v>2023</v>
      </c>
      <c r="G1637" t="s">
        <v>19</v>
      </c>
      <c r="H1637" s="1">
        <v>15741.21</v>
      </c>
    </row>
    <row r="1638" spans="1:8">
      <c r="A1638">
        <v>8381</v>
      </c>
      <c r="B1638" t="s">
        <v>16</v>
      </c>
      <c r="C1638" s="123">
        <v>1904</v>
      </c>
      <c r="D1638" s="2">
        <v>133</v>
      </c>
      <c r="E1638" t="s">
        <v>47</v>
      </c>
      <c r="F1638">
        <v>2023</v>
      </c>
      <c r="G1638" t="s">
        <v>19</v>
      </c>
      <c r="H1638" s="1">
        <v>8337.7699999999986</v>
      </c>
    </row>
    <row r="1639" spans="1:8">
      <c r="A1639">
        <v>8382</v>
      </c>
      <c r="B1639" t="s">
        <v>16</v>
      </c>
      <c r="C1639" s="123">
        <v>1904</v>
      </c>
      <c r="D1639" s="2">
        <v>144</v>
      </c>
      <c r="E1639" t="s">
        <v>47</v>
      </c>
      <c r="F1639">
        <v>2023</v>
      </c>
      <c r="G1639" t="s">
        <v>22</v>
      </c>
      <c r="H1639" s="1">
        <v>263.58</v>
      </c>
    </row>
    <row r="1640" spans="1:8">
      <c r="A1640">
        <v>8383</v>
      </c>
      <c r="B1640" t="s">
        <v>16</v>
      </c>
      <c r="C1640" s="123">
        <v>1904</v>
      </c>
      <c r="D1640" s="2">
        <v>144</v>
      </c>
      <c r="E1640" t="s">
        <v>47</v>
      </c>
      <c r="F1640">
        <v>2023</v>
      </c>
      <c r="G1640" t="s">
        <v>19</v>
      </c>
      <c r="H1640" s="1">
        <v>16456.620000000003</v>
      </c>
    </row>
    <row r="1641" spans="1:8">
      <c r="A1641">
        <v>8415</v>
      </c>
      <c r="B1641" t="s">
        <v>17</v>
      </c>
      <c r="C1641" s="123">
        <v>1904</v>
      </c>
      <c r="D1641" s="2">
        <v>133</v>
      </c>
      <c r="E1641" t="s">
        <v>47</v>
      </c>
      <c r="F1641">
        <v>2023</v>
      </c>
      <c r="G1641" t="s">
        <v>22</v>
      </c>
      <c r="H1641" s="1">
        <v>504.18999999999994</v>
      </c>
    </row>
    <row r="1642" spans="1:8">
      <c r="A1642">
        <v>8416</v>
      </c>
      <c r="B1642" t="s">
        <v>17</v>
      </c>
      <c r="C1642" s="123">
        <v>1904</v>
      </c>
      <c r="D1642" s="2">
        <v>133</v>
      </c>
      <c r="E1642" t="s">
        <v>47</v>
      </c>
      <c r="F1642">
        <v>2023</v>
      </c>
      <c r="G1642" t="s">
        <v>19</v>
      </c>
      <c r="H1642" s="1">
        <v>8596.27</v>
      </c>
    </row>
    <row r="1643" spans="1:8">
      <c r="A1643">
        <v>8417</v>
      </c>
      <c r="B1643" t="s">
        <v>17</v>
      </c>
      <c r="C1643" s="123">
        <v>1904</v>
      </c>
      <c r="D1643" s="2">
        <v>144</v>
      </c>
      <c r="E1643" t="s">
        <v>47</v>
      </c>
      <c r="F1643">
        <v>2023</v>
      </c>
      <c r="G1643" t="s">
        <v>22</v>
      </c>
      <c r="H1643" s="1">
        <v>1002.92</v>
      </c>
    </row>
    <row r="1644" spans="1:8">
      <c r="A1644">
        <v>8418</v>
      </c>
      <c r="B1644" t="s">
        <v>17</v>
      </c>
      <c r="C1644" s="123">
        <v>1904</v>
      </c>
      <c r="D1644" s="2">
        <v>144</v>
      </c>
      <c r="E1644" t="s">
        <v>47</v>
      </c>
      <c r="F1644">
        <v>2023</v>
      </c>
      <c r="G1644" t="s">
        <v>19</v>
      </c>
      <c r="H1644" s="1">
        <v>17929.470000000005</v>
      </c>
    </row>
    <row r="1645" spans="1:8">
      <c r="A1645">
        <v>2</v>
      </c>
      <c r="B1645" t="s">
        <v>6</v>
      </c>
      <c r="C1645" s="123">
        <v>1905</v>
      </c>
      <c r="D1645" s="2">
        <v>133</v>
      </c>
      <c r="E1645" t="s">
        <v>138</v>
      </c>
      <c r="F1645">
        <v>2021</v>
      </c>
      <c r="G1645" t="s">
        <v>19</v>
      </c>
      <c r="H1645" s="21">
        <v>15.97</v>
      </c>
    </row>
    <row r="1646" spans="1:8">
      <c r="A1646">
        <v>6</v>
      </c>
      <c r="B1646" t="s">
        <v>6</v>
      </c>
      <c r="C1646" s="123">
        <v>1905</v>
      </c>
      <c r="D1646" s="2">
        <v>133</v>
      </c>
      <c r="E1646" t="s">
        <v>138</v>
      </c>
      <c r="F1646">
        <v>2021</v>
      </c>
      <c r="G1646" t="s">
        <v>19</v>
      </c>
      <c r="H1646" s="21">
        <v>15.98</v>
      </c>
    </row>
    <row r="1647" spans="1:8">
      <c r="A1647">
        <v>38</v>
      </c>
      <c r="B1647" t="s">
        <v>6</v>
      </c>
      <c r="C1647" s="123">
        <v>1905</v>
      </c>
      <c r="D1647" s="2">
        <v>133</v>
      </c>
      <c r="E1647" t="s">
        <v>138</v>
      </c>
      <c r="F1647">
        <v>2021</v>
      </c>
      <c r="G1647" t="s">
        <v>19</v>
      </c>
      <c r="H1647" s="21">
        <v>124.58</v>
      </c>
    </row>
    <row r="1648" spans="1:8">
      <c r="A1648">
        <v>41</v>
      </c>
      <c r="B1648" t="s">
        <v>6</v>
      </c>
      <c r="C1648" s="123">
        <v>1905</v>
      </c>
      <c r="D1648" s="2">
        <v>133</v>
      </c>
      <c r="E1648" t="s">
        <v>138</v>
      </c>
      <c r="F1648">
        <v>2021</v>
      </c>
      <c r="G1648" t="s">
        <v>19</v>
      </c>
      <c r="H1648" s="21">
        <v>124.58</v>
      </c>
    </row>
    <row r="1649" spans="1:8">
      <c r="A1649">
        <v>46</v>
      </c>
      <c r="B1649" t="s">
        <v>6</v>
      </c>
      <c r="C1649" s="123">
        <v>1905</v>
      </c>
      <c r="D1649" s="2">
        <v>133</v>
      </c>
      <c r="E1649" t="s">
        <v>138</v>
      </c>
      <c r="F1649">
        <v>2021</v>
      </c>
      <c r="G1649" t="s">
        <v>19</v>
      </c>
      <c r="H1649" s="21">
        <v>124.58</v>
      </c>
    </row>
    <row r="1650" spans="1:8">
      <c r="A1650">
        <v>60</v>
      </c>
      <c r="B1650" t="s">
        <v>6</v>
      </c>
      <c r="C1650" s="123">
        <v>1905</v>
      </c>
      <c r="D1650" s="2">
        <v>133</v>
      </c>
      <c r="E1650" t="s">
        <v>138</v>
      </c>
      <c r="F1650">
        <v>2021</v>
      </c>
      <c r="G1650" t="s">
        <v>19</v>
      </c>
      <c r="H1650" s="21">
        <v>4566.3</v>
      </c>
    </row>
    <row r="1651" spans="1:8">
      <c r="A1651">
        <v>69</v>
      </c>
      <c r="B1651" t="s">
        <v>6</v>
      </c>
      <c r="C1651" s="123">
        <v>1905</v>
      </c>
      <c r="D1651" s="2">
        <v>133</v>
      </c>
      <c r="E1651" t="s">
        <v>138</v>
      </c>
      <c r="F1651">
        <v>2021</v>
      </c>
      <c r="G1651" t="s">
        <v>19</v>
      </c>
      <c r="H1651" s="21">
        <v>4566.3</v>
      </c>
    </row>
    <row r="1652" spans="1:8">
      <c r="A1652">
        <v>71</v>
      </c>
      <c r="B1652" t="s">
        <v>6</v>
      </c>
      <c r="C1652" s="123">
        <v>1905</v>
      </c>
      <c r="D1652" s="2">
        <v>133</v>
      </c>
      <c r="E1652" t="s">
        <v>138</v>
      </c>
      <c r="F1652">
        <v>2021</v>
      </c>
      <c r="G1652" t="s">
        <v>19</v>
      </c>
      <c r="H1652" s="21">
        <v>4566.3</v>
      </c>
    </row>
    <row r="1653" spans="1:8">
      <c r="A1653">
        <v>75</v>
      </c>
      <c r="B1653" t="s">
        <v>6</v>
      </c>
      <c r="C1653" s="123">
        <v>1905</v>
      </c>
      <c r="D1653" s="2">
        <v>133</v>
      </c>
      <c r="E1653" t="s">
        <v>138</v>
      </c>
      <c r="F1653">
        <v>2021</v>
      </c>
      <c r="G1653" t="s">
        <v>19</v>
      </c>
      <c r="H1653" s="21">
        <v>28.33</v>
      </c>
    </row>
    <row r="1654" spans="1:8">
      <c r="A1654">
        <v>85</v>
      </c>
      <c r="B1654" t="s">
        <v>6</v>
      </c>
      <c r="C1654" s="123">
        <v>1905</v>
      </c>
      <c r="D1654" s="2">
        <v>133</v>
      </c>
      <c r="E1654" t="s">
        <v>138</v>
      </c>
      <c r="F1654">
        <v>2021</v>
      </c>
      <c r="G1654" t="s">
        <v>19</v>
      </c>
      <c r="H1654" s="21">
        <v>244.25</v>
      </c>
    </row>
    <row r="1655" spans="1:8">
      <c r="A1655">
        <v>94</v>
      </c>
      <c r="B1655" t="s">
        <v>6</v>
      </c>
      <c r="C1655" s="123">
        <v>1905</v>
      </c>
      <c r="D1655" s="2">
        <v>133</v>
      </c>
      <c r="E1655" t="s">
        <v>138</v>
      </c>
      <c r="F1655">
        <v>2021</v>
      </c>
      <c r="G1655" t="s">
        <v>19</v>
      </c>
      <c r="H1655" s="21">
        <v>4566.29</v>
      </c>
    </row>
    <row r="1656" spans="1:8">
      <c r="A1656">
        <v>100</v>
      </c>
      <c r="B1656" t="s">
        <v>6</v>
      </c>
      <c r="C1656" s="123">
        <v>1905</v>
      </c>
      <c r="D1656" s="2">
        <v>133</v>
      </c>
      <c r="E1656" t="s">
        <v>138</v>
      </c>
      <c r="F1656">
        <v>2021</v>
      </c>
      <c r="G1656" t="s">
        <v>19</v>
      </c>
      <c r="H1656" s="21">
        <v>403.41</v>
      </c>
    </row>
    <row r="1657" spans="1:8">
      <c r="A1657">
        <v>104</v>
      </c>
      <c r="B1657" t="s">
        <v>6</v>
      </c>
      <c r="C1657" s="123">
        <v>1905</v>
      </c>
      <c r="D1657" s="2">
        <v>133</v>
      </c>
      <c r="E1657" t="s">
        <v>138</v>
      </c>
      <c r="F1657">
        <v>2021</v>
      </c>
      <c r="G1657" t="s">
        <v>19</v>
      </c>
      <c r="H1657" s="21">
        <v>4366.03</v>
      </c>
    </row>
    <row r="1658" spans="1:8">
      <c r="A1658">
        <v>106</v>
      </c>
      <c r="B1658" t="s">
        <v>6</v>
      </c>
      <c r="C1658" s="123">
        <v>1905</v>
      </c>
      <c r="D1658" s="2">
        <v>133</v>
      </c>
      <c r="E1658" t="s">
        <v>138</v>
      </c>
      <c r="F1658">
        <v>2021</v>
      </c>
      <c r="G1658" t="s">
        <v>19</v>
      </c>
      <c r="H1658" s="21">
        <v>4566.3</v>
      </c>
    </row>
    <row r="1659" spans="1:8">
      <c r="A1659">
        <v>111</v>
      </c>
      <c r="B1659" t="s">
        <v>6</v>
      </c>
      <c r="C1659" s="123">
        <v>1905</v>
      </c>
      <c r="D1659" s="2">
        <v>133</v>
      </c>
      <c r="E1659" t="s">
        <v>138</v>
      </c>
      <c r="F1659">
        <v>2021</v>
      </c>
      <c r="G1659" t="s">
        <v>19</v>
      </c>
      <c r="H1659" s="21">
        <v>4366.03</v>
      </c>
    </row>
    <row r="1660" spans="1:8">
      <c r="A1660">
        <v>137</v>
      </c>
      <c r="B1660" t="s">
        <v>6</v>
      </c>
      <c r="C1660" s="123">
        <v>1905</v>
      </c>
      <c r="D1660" s="2">
        <v>133</v>
      </c>
      <c r="E1660" t="s">
        <v>138</v>
      </c>
      <c r="F1660">
        <v>2021</v>
      </c>
      <c r="G1660" t="s">
        <v>19</v>
      </c>
      <c r="H1660" s="21">
        <v>4568.13</v>
      </c>
    </row>
    <row r="1661" spans="1:8">
      <c r="A1661">
        <v>147</v>
      </c>
      <c r="B1661" t="s">
        <v>6</v>
      </c>
      <c r="C1661" s="123">
        <v>1905</v>
      </c>
      <c r="D1661" s="2">
        <v>133</v>
      </c>
      <c r="E1661" t="s">
        <v>138</v>
      </c>
      <c r="F1661">
        <v>2021</v>
      </c>
      <c r="G1661" t="s">
        <v>19</v>
      </c>
      <c r="H1661" s="21">
        <v>10292.24</v>
      </c>
    </row>
    <row r="1662" spans="1:8">
      <c r="A1662">
        <v>152</v>
      </c>
      <c r="B1662" t="s">
        <v>6</v>
      </c>
      <c r="C1662" s="123">
        <v>1905</v>
      </c>
      <c r="D1662" s="2">
        <v>133</v>
      </c>
      <c r="E1662" t="s">
        <v>138</v>
      </c>
      <c r="F1662">
        <v>2021</v>
      </c>
      <c r="G1662" t="s">
        <v>19</v>
      </c>
      <c r="H1662" s="21">
        <v>4448.45</v>
      </c>
    </row>
    <row r="1663" spans="1:8">
      <c r="A1663">
        <v>156</v>
      </c>
      <c r="B1663" t="s">
        <v>6</v>
      </c>
      <c r="C1663" s="123">
        <v>1905</v>
      </c>
      <c r="D1663" s="2">
        <v>133</v>
      </c>
      <c r="E1663" t="s">
        <v>138</v>
      </c>
      <c r="F1663">
        <v>2021</v>
      </c>
      <c r="G1663" t="s">
        <v>19</v>
      </c>
      <c r="H1663" s="21">
        <v>227.48</v>
      </c>
    </row>
    <row r="1664" spans="1:8">
      <c r="A1664">
        <v>169</v>
      </c>
      <c r="B1664" t="s">
        <v>6</v>
      </c>
      <c r="C1664" s="123">
        <v>1905</v>
      </c>
      <c r="D1664" s="2">
        <v>133</v>
      </c>
      <c r="E1664" t="s">
        <v>138</v>
      </c>
      <c r="F1664">
        <v>2021</v>
      </c>
      <c r="G1664" t="s">
        <v>19</v>
      </c>
      <c r="H1664" s="21">
        <v>4184.7299999999996</v>
      </c>
    </row>
    <row r="1665" spans="1:8">
      <c r="A1665">
        <v>172</v>
      </c>
      <c r="B1665" t="s">
        <v>6</v>
      </c>
      <c r="C1665" s="123">
        <v>1905</v>
      </c>
      <c r="D1665" s="2">
        <v>133</v>
      </c>
      <c r="E1665" t="s">
        <v>138</v>
      </c>
      <c r="F1665">
        <v>2021</v>
      </c>
      <c r="G1665" t="s">
        <v>22</v>
      </c>
      <c r="H1665" s="21">
        <v>886.84</v>
      </c>
    </row>
    <row r="1666" spans="1:8">
      <c r="A1666">
        <v>176</v>
      </c>
      <c r="B1666" t="s">
        <v>6</v>
      </c>
      <c r="C1666" s="123">
        <v>1905</v>
      </c>
      <c r="D1666" s="2">
        <v>133</v>
      </c>
      <c r="E1666" t="s">
        <v>138</v>
      </c>
      <c r="F1666">
        <v>2021</v>
      </c>
      <c r="G1666" t="s">
        <v>19</v>
      </c>
      <c r="H1666" s="21">
        <v>117.76</v>
      </c>
    </row>
    <row r="1667" spans="1:8">
      <c r="A1667">
        <v>200</v>
      </c>
      <c r="B1667" t="s">
        <v>6</v>
      </c>
      <c r="C1667" s="123">
        <v>1905</v>
      </c>
      <c r="D1667" s="2">
        <v>133</v>
      </c>
      <c r="E1667" t="s">
        <v>138</v>
      </c>
      <c r="F1667">
        <v>2021</v>
      </c>
      <c r="G1667" t="s">
        <v>22</v>
      </c>
      <c r="H1667" s="21">
        <v>33.909999999999997</v>
      </c>
    </row>
    <row r="1668" spans="1:8">
      <c r="A1668">
        <v>210</v>
      </c>
      <c r="B1668" t="s">
        <v>6</v>
      </c>
      <c r="C1668" s="123">
        <v>1905</v>
      </c>
      <c r="D1668" s="2">
        <v>144</v>
      </c>
      <c r="E1668" t="s">
        <v>138</v>
      </c>
      <c r="F1668">
        <v>2021</v>
      </c>
      <c r="G1668" t="s">
        <v>19</v>
      </c>
      <c r="H1668" s="21">
        <v>164.51</v>
      </c>
    </row>
    <row r="1669" spans="1:8">
      <c r="A1669">
        <v>211</v>
      </c>
      <c r="B1669" t="s">
        <v>6</v>
      </c>
      <c r="C1669" s="123">
        <v>1905</v>
      </c>
      <c r="D1669" s="2">
        <v>144</v>
      </c>
      <c r="E1669" t="s">
        <v>138</v>
      </c>
      <c r="F1669">
        <v>2021</v>
      </c>
      <c r="G1669" t="s">
        <v>19</v>
      </c>
      <c r="H1669" s="21">
        <v>230.9</v>
      </c>
    </row>
    <row r="1670" spans="1:8">
      <c r="A1670">
        <v>218</v>
      </c>
      <c r="B1670" t="s">
        <v>6</v>
      </c>
      <c r="C1670" s="123">
        <v>1905</v>
      </c>
      <c r="D1670" s="2">
        <v>144</v>
      </c>
      <c r="E1670" t="s">
        <v>138</v>
      </c>
      <c r="F1670">
        <v>2021</v>
      </c>
      <c r="G1670" t="s">
        <v>19</v>
      </c>
      <c r="H1670" s="21">
        <v>21.94</v>
      </c>
    </row>
    <row r="1671" spans="1:8">
      <c r="A1671">
        <v>221</v>
      </c>
      <c r="B1671" t="s">
        <v>6</v>
      </c>
      <c r="C1671" s="123">
        <v>1905</v>
      </c>
      <c r="D1671" s="2">
        <v>144</v>
      </c>
      <c r="E1671" t="s">
        <v>138</v>
      </c>
      <c r="F1671">
        <v>2021</v>
      </c>
      <c r="G1671" t="s">
        <v>19</v>
      </c>
      <c r="H1671" s="21">
        <v>1610.98</v>
      </c>
    </row>
    <row r="1672" spans="1:8">
      <c r="A1672">
        <v>245</v>
      </c>
      <c r="B1672" t="s">
        <v>6</v>
      </c>
      <c r="C1672" s="123">
        <v>1905</v>
      </c>
      <c r="D1672" s="2">
        <v>144</v>
      </c>
      <c r="E1672" t="s">
        <v>138</v>
      </c>
      <c r="F1672">
        <v>2021</v>
      </c>
      <c r="G1672" t="s">
        <v>19</v>
      </c>
      <c r="H1672" s="21">
        <v>126.25</v>
      </c>
    </row>
    <row r="1673" spans="1:8">
      <c r="A1673">
        <v>248</v>
      </c>
      <c r="B1673" t="s">
        <v>6</v>
      </c>
      <c r="C1673" s="123">
        <v>1905</v>
      </c>
      <c r="D1673" s="2">
        <v>144</v>
      </c>
      <c r="E1673" t="s">
        <v>138</v>
      </c>
      <c r="F1673">
        <v>2021</v>
      </c>
      <c r="G1673" t="s">
        <v>19</v>
      </c>
      <c r="H1673" s="21">
        <v>28.55</v>
      </c>
    </row>
    <row r="1674" spans="1:8">
      <c r="A1674">
        <v>260</v>
      </c>
      <c r="B1674" t="s">
        <v>6</v>
      </c>
      <c r="C1674" s="123">
        <v>1905</v>
      </c>
      <c r="D1674" s="2">
        <v>144</v>
      </c>
      <c r="E1674" t="s">
        <v>138</v>
      </c>
      <c r="F1674">
        <v>2021</v>
      </c>
      <c r="G1674" t="s">
        <v>19</v>
      </c>
      <c r="H1674" s="21">
        <v>253.6</v>
      </c>
    </row>
    <row r="1675" spans="1:8">
      <c r="A1675">
        <v>261</v>
      </c>
      <c r="B1675" t="s">
        <v>6</v>
      </c>
      <c r="C1675" s="123">
        <v>1905</v>
      </c>
      <c r="D1675" s="2">
        <v>144</v>
      </c>
      <c r="E1675" t="s">
        <v>138</v>
      </c>
      <c r="F1675">
        <v>2021</v>
      </c>
      <c r="G1675" t="s">
        <v>19</v>
      </c>
      <c r="H1675" s="21">
        <v>691.75</v>
      </c>
    </row>
    <row r="1676" spans="1:8">
      <c r="A1676">
        <v>267</v>
      </c>
      <c r="B1676" t="s">
        <v>6</v>
      </c>
      <c r="C1676" s="123">
        <v>1905</v>
      </c>
      <c r="D1676" s="2">
        <v>144</v>
      </c>
      <c r="E1676" t="s">
        <v>138</v>
      </c>
      <c r="F1676">
        <v>2021</v>
      </c>
      <c r="G1676" t="s">
        <v>19</v>
      </c>
      <c r="H1676" s="21">
        <v>24928.07</v>
      </c>
    </row>
    <row r="1677" spans="1:8">
      <c r="A1677">
        <v>285</v>
      </c>
      <c r="B1677" t="s">
        <v>6</v>
      </c>
      <c r="C1677" s="123">
        <v>1905</v>
      </c>
      <c r="D1677" s="2">
        <v>144</v>
      </c>
      <c r="E1677" t="s">
        <v>138</v>
      </c>
      <c r="F1677">
        <v>2021</v>
      </c>
      <c r="G1677" t="s">
        <v>19</v>
      </c>
      <c r="H1677" s="21">
        <v>150.75</v>
      </c>
    </row>
    <row r="1678" spans="1:8">
      <c r="A1678">
        <v>289</v>
      </c>
      <c r="B1678" t="s">
        <v>6</v>
      </c>
      <c r="C1678" s="123">
        <v>1905</v>
      </c>
      <c r="D1678" s="2">
        <v>144</v>
      </c>
      <c r="E1678" t="s">
        <v>138</v>
      </c>
      <c r="F1678">
        <v>2021</v>
      </c>
      <c r="G1678" t="s">
        <v>19</v>
      </c>
      <c r="H1678" s="21">
        <v>6.57</v>
      </c>
    </row>
    <row r="1679" spans="1:8">
      <c r="A1679">
        <v>295</v>
      </c>
      <c r="B1679" t="s">
        <v>6</v>
      </c>
      <c r="C1679" s="123">
        <v>1905</v>
      </c>
      <c r="D1679" s="2">
        <v>144</v>
      </c>
      <c r="E1679" t="s">
        <v>138</v>
      </c>
      <c r="F1679">
        <v>2021</v>
      </c>
      <c r="G1679" t="s">
        <v>19</v>
      </c>
      <c r="H1679" s="21">
        <v>26813.3</v>
      </c>
    </row>
    <row r="1680" spans="1:8">
      <c r="A1680">
        <v>305</v>
      </c>
      <c r="B1680" t="s">
        <v>6</v>
      </c>
      <c r="C1680" s="123">
        <v>1905</v>
      </c>
      <c r="D1680" s="2">
        <v>144</v>
      </c>
      <c r="E1680" t="s">
        <v>138</v>
      </c>
      <c r="F1680">
        <v>2021</v>
      </c>
      <c r="G1680" t="s">
        <v>19</v>
      </c>
      <c r="H1680" s="21">
        <v>28970</v>
      </c>
    </row>
    <row r="1681" spans="1:8">
      <c r="A1681">
        <v>311</v>
      </c>
      <c r="B1681" t="s">
        <v>6</v>
      </c>
      <c r="C1681" s="123">
        <v>1905</v>
      </c>
      <c r="D1681" s="2">
        <v>144</v>
      </c>
      <c r="E1681" t="s">
        <v>138</v>
      </c>
      <c r="F1681">
        <v>2021</v>
      </c>
      <c r="G1681" t="s">
        <v>19</v>
      </c>
      <c r="H1681" s="21">
        <v>1610.99</v>
      </c>
    </row>
    <row r="1682" spans="1:8">
      <c r="A1682">
        <v>316</v>
      </c>
      <c r="B1682" t="s">
        <v>6</v>
      </c>
      <c r="C1682" s="123">
        <v>1905</v>
      </c>
      <c r="D1682" s="2">
        <v>144</v>
      </c>
      <c r="E1682" t="s">
        <v>138</v>
      </c>
      <c r="F1682">
        <v>2021</v>
      </c>
      <c r="G1682" t="s">
        <v>19</v>
      </c>
      <c r="H1682" s="21">
        <v>240.09</v>
      </c>
    </row>
    <row r="1683" spans="1:8">
      <c r="A1683">
        <v>317</v>
      </c>
      <c r="B1683" t="s">
        <v>6</v>
      </c>
      <c r="C1683" s="123">
        <v>1905</v>
      </c>
      <c r="D1683" s="2">
        <v>144</v>
      </c>
      <c r="E1683" t="s">
        <v>138</v>
      </c>
      <c r="F1683">
        <v>2021</v>
      </c>
      <c r="G1683" t="s">
        <v>19</v>
      </c>
      <c r="H1683" s="21">
        <v>1610.98</v>
      </c>
    </row>
    <row r="1684" spans="1:8">
      <c r="A1684">
        <v>318</v>
      </c>
      <c r="B1684" t="s">
        <v>6</v>
      </c>
      <c r="C1684" s="123">
        <v>1905</v>
      </c>
      <c r="D1684" s="2">
        <v>144</v>
      </c>
      <c r="E1684" t="s">
        <v>138</v>
      </c>
      <c r="F1684">
        <v>2021</v>
      </c>
      <c r="G1684" t="s">
        <v>19</v>
      </c>
      <c r="H1684" s="21">
        <v>476.34</v>
      </c>
    </row>
    <row r="1685" spans="1:8">
      <c r="A1685">
        <v>319</v>
      </c>
      <c r="B1685" t="s">
        <v>6</v>
      </c>
      <c r="C1685" s="123">
        <v>1905</v>
      </c>
      <c r="D1685" s="2">
        <v>144</v>
      </c>
      <c r="E1685" t="s">
        <v>138</v>
      </c>
      <c r="F1685">
        <v>2021</v>
      </c>
      <c r="G1685" t="s">
        <v>19</v>
      </c>
      <c r="H1685" s="21">
        <v>282.5</v>
      </c>
    </row>
    <row r="1686" spans="1:8">
      <c r="A1686">
        <v>323</v>
      </c>
      <c r="B1686" t="s">
        <v>6</v>
      </c>
      <c r="C1686" s="123">
        <v>1905</v>
      </c>
      <c r="D1686" s="2">
        <v>144</v>
      </c>
      <c r="E1686" t="s">
        <v>138</v>
      </c>
      <c r="F1686">
        <v>2021</v>
      </c>
      <c r="G1686" t="s">
        <v>19</v>
      </c>
      <c r="H1686" s="21">
        <v>-435.01</v>
      </c>
    </row>
    <row r="1687" spans="1:8">
      <c r="A1687">
        <v>326</v>
      </c>
      <c r="B1687" t="s">
        <v>6</v>
      </c>
      <c r="C1687" s="123">
        <v>1905</v>
      </c>
      <c r="D1687" s="2">
        <v>144</v>
      </c>
      <c r="E1687" t="s">
        <v>138</v>
      </c>
      <c r="F1687">
        <v>2021</v>
      </c>
      <c r="G1687" t="s">
        <v>19</v>
      </c>
      <c r="H1687" s="21">
        <v>22392.95</v>
      </c>
    </row>
    <row r="1688" spans="1:8">
      <c r="A1688">
        <v>328</v>
      </c>
      <c r="B1688" t="s">
        <v>6</v>
      </c>
      <c r="C1688" s="123">
        <v>1905</v>
      </c>
      <c r="D1688" s="2">
        <v>144</v>
      </c>
      <c r="E1688" t="s">
        <v>138</v>
      </c>
      <c r="F1688">
        <v>2021</v>
      </c>
      <c r="G1688" t="s">
        <v>19</v>
      </c>
      <c r="H1688" s="21">
        <v>17544.97</v>
      </c>
    </row>
    <row r="1689" spans="1:8">
      <c r="A1689">
        <v>353</v>
      </c>
      <c r="B1689" t="s">
        <v>6</v>
      </c>
      <c r="C1689" s="123">
        <v>1905</v>
      </c>
      <c r="D1689" s="2">
        <v>144</v>
      </c>
      <c r="E1689" t="s">
        <v>138</v>
      </c>
      <c r="F1689">
        <v>2021</v>
      </c>
      <c r="G1689" t="s">
        <v>19</v>
      </c>
      <c r="H1689" s="21">
        <v>242.25</v>
      </c>
    </row>
    <row r="1690" spans="1:8">
      <c r="A1690">
        <v>362</v>
      </c>
      <c r="B1690" t="s">
        <v>6</v>
      </c>
      <c r="C1690" s="123">
        <v>1905</v>
      </c>
      <c r="D1690" s="2">
        <v>144</v>
      </c>
      <c r="E1690" t="s">
        <v>138</v>
      </c>
      <c r="F1690">
        <v>2021</v>
      </c>
      <c r="G1690" t="s">
        <v>19</v>
      </c>
      <c r="H1690" s="21">
        <v>248.33</v>
      </c>
    </row>
    <row r="1691" spans="1:8">
      <c r="A1691">
        <v>363</v>
      </c>
      <c r="B1691" t="s">
        <v>6</v>
      </c>
      <c r="C1691" s="123">
        <v>1905</v>
      </c>
      <c r="D1691" s="2">
        <v>144</v>
      </c>
      <c r="E1691" t="s">
        <v>138</v>
      </c>
      <c r="F1691">
        <v>2021</v>
      </c>
      <c r="G1691" t="s">
        <v>19</v>
      </c>
      <c r="H1691" s="21">
        <v>24633.18</v>
      </c>
    </row>
    <row r="1692" spans="1:8">
      <c r="A1692">
        <v>376</v>
      </c>
      <c r="B1692" t="s">
        <v>6</v>
      </c>
      <c r="C1692" s="123">
        <v>1905</v>
      </c>
      <c r="D1692" s="2">
        <v>144</v>
      </c>
      <c r="E1692" t="s">
        <v>138</v>
      </c>
      <c r="F1692">
        <v>2021</v>
      </c>
      <c r="G1692" t="s">
        <v>19</v>
      </c>
      <c r="H1692" s="21">
        <v>1.98</v>
      </c>
    </row>
    <row r="1693" spans="1:8">
      <c r="A1693">
        <v>385</v>
      </c>
      <c r="B1693" t="s">
        <v>6</v>
      </c>
      <c r="C1693" s="123">
        <v>1905</v>
      </c>
      <c r="D1693" s="2">
        <v>144</v>
      </c>
      <c r="E1693" t="s">
        <v>138</v>
      </c>
      <c r="F1693">
        <v>2021</v>
      </c>
      <c r="G1693" t="s">
        <v>19</v>
      </c>
      <c r="H1693" s="21">
        <v>251.25</v>
      </c>
    </row>
    <row r="1694" spans="1:8">
      <c r="A1694">
        <v>390</v>
      </c>
      <c r="B1694" t="s">
        <v>6</v>
      </c>
      <c r="C1694" s="123">
        <v>1905</v>
      </c>
      <c r="D1694" s="2">
        <v>144</v>
      </c>
      <c r="E1694" t="s">
        <v>138</v>
      </c>
      <c r="F1694">
        <v>2021</v>
      </c>
      <c r="G1694" t="s">
        <v>19</v>
      </c>
      <c r="H1694" s="21">
        <v>18841.28</v>
      </c>
    </row>
    <row r="1695" spans="1:8">
      <c r="A1695">
        <v>397</v>
      </c>
      <c r="B1695" t="s">
        <v>6</v>
      </c>
      <c r="C1695" s="123">
        <v>1905</v>
      </c>
      <c r="D1695" s="2">
        <v>144</v>
      </c>
      <c r="E1695" t="s">
        <v>138</v>
      </c>
      <c r="F1695">
        <v>2021</v>
      </c>
      <c r="G1695" t="s">
        <v>19</v>
      </c>
      <c r="H1695" s="21">
        <v>1.97</v>
      </c>
    </row>
    <row r="1696" spans="1:8">
      <c r="A1696">
        <v>406</v>
      </c>
      <c r="B1696" t="s">
        <v>6</v>
      </c>
      <c r="C1696" s="123">
        <v>1905</v>
      </c>
      <c r="D1696" s="2">
        <v>144</v>
      </c>
      <c r="E1696" t="s">
        <v>138</v>
      </c>
      <c r="F1696">
        <v>2021</v>
      </c>
      <c r="G1696" t="s">
        <v>19</v>
      </c>
      <c r="H1696" s="21">
        <v>461.8</v>
      </c>
    </row>
    <row r="1697" spans="1:8">
      <c r="A1697">
        <v>411</v>
      </c>
      <c r="B1697" t="s">
        <v>6</v>
      </c>
      <c r="C1697" s="123">
        <v>1905</v>
      </c>
      <c r="D1697" s="2">
        <v>144</v>
      </c>
      <c r="E1697" t="s">
        <v>138</v>
      </c>
      <c r="F1697">
        <v>2021</v>
      </c>
      <c r="G1697" t="s">
        <v>19</v>
      </c>
      <c r="H1697" s="21">
        <v>1.96</v>
      </c>
    </row>
    <row r="1698" spans="1:8">
      <c r="A1698">
        <v>413</v>
      </c>
      <c r="B1698" t="s">
        <v>6</v>
      </c>
      <c r="C1698" s="123">
        <v>1905</v>
      </c>
      <c r="D1698" s="2">
        <v>144</v>
      </c>
      <c r="E1698" t="s">
        <v>138</v>
      </c>
      <c r="F1698">
        <v>2021</v>
      </c>
      <c r="G1698" t="s">
        <v>19</v>
      </c>
      <c r="H1698" s="21">
        <v>400.36</v>
      </c>
    </row>
    <row r="1699" spans="1:8">
      <c r="A1699">
        <v>429</v>
      </c>
      <c r="B1699" t="s">
        <v>6</v>
      </c>
      <c r="C1699" s="123">
        <v>1905</v>
      </c>
      <c r="D1699" s="2">
        <v>144</v>
      </c>
      <c r="E1699" t="s">
        <v>138</v>
      </c>
      <c r="F1699">
        <v>2021</v>
      </c>
      <c r="G1699" t="s">
        <v>19</v>
      </c>
      <c r="H1699" s="21">
        <v>41535.69</v>
      </c>
    </row>
    <row r="1700" spans="1:8">
      <c r="A1700">
        <v>444</v>
      </c>
      <c r="B1700" t="s">
        <v>6</v>
      </c>
      <c r="C1700" s="123">
        <v>1905</v>
      </c>
      <c r="D1700" s="2">
        <v>144</v>
      </c>
      <c r="E1700" t="s">
        <v>138</v>
      </c>
      <c r="F1700">
        <v>2021</v>
      </c>
      <c r="G1700" t="s">
        <v>19</v>
      </c>
      <c r="H1700" s="21">
        <v>15.62</v>
      </c>
    </row>
    <row r="1701" spans="1:8">
      <c r="A1701">
        <v>458</v>
      </c>
      <c r="B1701" t="s">
        <v>6</v>
      </c>
      <c r="C1701" s="123">
        <v>1905</v>
      </c>
      <c r="D1701" s="2">
        <v>144</v>
      </c>
      <c r="E1701" t="s">
        <v>138</v>
      </c>
      <c r="F1701">
        <v>2021</v>
      </c>
      <c r="G1701" t="s">
        <v>19</v>
      </c>
      <c r="H1701" s="21">
        <v>2.0099999999999998</v>
      </c>
    </row>
    <row r="1702" spans="1:8">
      <c r="A1702">
        <v>459</v>
      </c>
      <c r="B1702" t="s">
        <v>6</v>
      </c>
      <c r="C1702" s="123">
        <v>1905</v>
      </c>
      <c r="D1702" s="2">
        <v>144</v>
      </c>
      <c r="E1702" t="s">
        <v>138</v>
      </c>
      <c r="F1702">
        <v>2021</v>
      </c>
      <c r="G1702" t="s">
        <v>19</v>
      </c>
      <c r="H1702" s="21">
        <v>1064.52</v>
      </c>
    </row>
    <row r="1703" spans="1:8">
      <c r="A1703">
        <v>461</v>
      </c>
      <c r="B1703" t="s">
        <v>6</v>
      </c>
      <c r="C1703" s="123">
        <v>1905</v>
      </c>
      <c r="D1703" s="2">
        <v>144</v>
      </c>
      <c r="E1703" t="s">
        <v>138</v>
      </c>
      <c r="F1703">
        <v>2021</v>
      </c>
      <c r="G1703" t="s">
        <v>19</v>
      </c>
      <c r="H1703" s="21">
        <v>23819</v>
      </c>
    </row>
    <row r="1704" spans="1:8">
      <c r="A1704">
        <v>467</v>
      </c>
      <c r="B1704" t="s">
        <v>6</v>
      </c>
      <c r="C1704" s="123">
        <v>1905</v>
      </c>
      <c r="D1704" s="2">
        <v>144</v>
      </c>
      <c r="E1704" t="s">
        <v>138</v>
      </c>
      <c r="F1704">
        <v>2021</v>
      </c>
      <c r="G1704" t="s">
        <v>19</v>
      </c>
      <c r="H1704" s="21">
        <v>251.25</v>
      </c>
    </row>
    <row r="1705" spans="1:8">
      <c r="A1705">
        <v>469</v>
      </c>
      <c r="B1705" t="s">
        <v>6</v>
      </c>
      <c r="C1705" s="123">
        <v>1905</v>
      </c>
      <c r="D1705" s="2">
        <v>144</v>
      </c>
      <c r="E1705" t="s">
        <v>138</v>
      </c>
      <c r="F1705">
        <v>2021</v>
      </c>
      <c r="G1705" t="s">
        <v>19</v>
      </c>
      <c r="H1705" s="21">
        <v>239.16</v>
      </c>
    </row>
    <row r="1706" spans="1:8">
      <c r="A1706">
        <v>473</v>
      </c>
      <c r="B1706" t="s">
        <v>6</v>
      </c>
      <c r="C1706" s="123">
        <v>1905</v>
      </c>
      <c r="D1706" s="2">
        <v>144</v>
      </c>
      <c r="E1706" t="s">
        <v>138</v>
      </c>
      <c r="F1706">
        <v>2021</v>
      </c>
      <c r="G1706" t="s">
        <v>19</v>
      </c>
      <c r="H1706" s="21">
        <v>235.96</v>
      </c>
    </row>
    <row r="1707" spans="1:8">
      <c r="A1707">
        <v>476</v>
      </c>
      <c r="B1707" t="s">
        <v>6</v>
      </c>
      <c r="C1707" s="123">
        <v>1905</v>
      </c>
      <c r="D1707" s="2">
        <v>144</v>
      </c>
      <c r="E1707" t="s">
        <v>138</v>
      </c>
      <c r="F1707">
        <v>2021</v>
      </c>
      <c r="G1707" t="s">
        <v>19</v>
      </c>
      <c r="H1707" s="21">
        <v>235.96</v>
      </c>
    </row>
    <row r="1708" spans="1:8">
      <c r="A1708">
        <v>477</v>
      </c>
      <c r="B1708" t="s">
        <v>6</v>
      </c>
      <c r="C1708" s="123">
        <v>1905</v>
      </c>
      <c r="D1708" s="2">
        <v>144</v>
      </c>
      <c r="E1708" t="s">
        <v>138</v>
      </c>
      <c r="F1708">
        <v>2021</v>
      </c>
      <c r="G1708" t="s">
        <v>19</v>
      </c>
      <c r="H1708" s="21">
        <v>50036.07</v>
      </c>
    </row>
    <row r="1709" spans="1:8">
      <c r="A1709">
        <v>503</v>
      </c>
      <c r="B1709" t="s">
        <v>6</v>
      </c>
      <c r="C1709" s="123">
        <v>1905</v>
      </c>
      <c r="D1709" s="2">
        <v>144</v>
      </c>
      <c r="E1709" t="s">
        <v>138</v>
      </c>
      <c r="F1709">
        <v>2021</v>
      </c>
      <c r="G1709" t="s">
        <v>19</v>
      </c>
      <c r="H1709" s="21">
        <v>251.25</v>
      </c>
    </row>
    <row r="1710" spans="1:8">
      <c r="A1710">
        <v>505</v>
      </c>
      <c r="B1710" t="s">
        <v>6</v>
      </c>
      <c r="C1710" s="123">
        <v>1905</v>
      </c>
      <c r="D1710" s="2">
        <v>144</v>
      </c>
      <c r="E1710" t="s">
        <v>138</v>
      </c>
      <c r="F1710">
        <v>2021</v>
      </c>
      <c r="G1710" t="s">
        <v>19</v>
      </c>
      <c r="H1710" s="21">
        <v>21774.06</v>
      </c>
    </row>
    <row r="1711" spans="1:8">
      <c r="A1711">
        <v>507</v>
      </c>
      <c r="B1711" t="s">
        <v>6</v>
      </c>
      <c r="C1711" s="123">
        <v>1905</v>
      </c>
      <c r="D1711" s="2">
        <v>144</v>
      </c>
      <c r="E1711" t="s">
        <v>138</v>
      </c>
      <c r="F1711">
        <v>2021</v>
      </c>
      <c r="G1711" t="s">
        <v>19</v>
      </c>
      <c r="H1711" s="21">
        <v>123.9</v>
      </c>
    </row>
    <row r="1712" spans="1:8">
      <c r="A1712">
        <v>510</v>
      </c>
      <c r="B1712" t="s">
        <v>6</v>
      </c>
      <c r="C1712" s="123">
        <v>1905</v>
      </c>
      <c r="D1712" s="2">
        <v>144</v>
      </c>
      <c r="E1712" t="s">
        <v>138</v>
      </c>
      <c r="F1712">
        <v>2021</v>
      </c>
      <c r="G1712" t="s">
        <v>19</v>
      </c>
      <c r="H1712" s="21">
        <v>2.0099999999999998</v>
      </c>
    </row>
    <row r="1713" spans="1:8">
      <c r="A1713">
        <v>514</v>
      </c>
      <c r="B1713" t="s">
        <v>6</v>
      </c>
      <c r="C1713" s="123">
        <v>1905</v>
      </c>
      <c r="D1713" s="2">
        <v>144</v>
      </c>
      <c r="E1713" t="s">
        <v>138</v>
      </c>
      <c r="F1713">
        <v>2021</v>
      </c>
      <c r="G1713" t="s">
        <v>19</v>
      </c>
      <c r="H1713" s="21">
        <v>275.37</v>
      </c>
    </row>
    <row r="1714" spans="1:8">
      <c r="A1714">
        <v>525</v>
      </c>
      <c r="B1714" t="s">
        <v>6</v>
      </c>
      <c r="C1714" s="123">
        <v>1905</v>
      </c>
      <c r="D1714" s="2">
        <v>144</v>
      </c>
      <c r="E1714" t="s">
        <v>138</v>
      </c>
      <c r="F1714">
        <v>2021</v>
      </c>
      <c r="G1714" t="s">
        <v>19</v>
      </c>
      <c r="H1714" s="21">
        <v>109.73</v>
      </c>
    </row>
    <row r="1715" spans="1:8">
      <c r="A1715">
        <v>532</v>
      </c>
      <c r="B1715" t="s">
        <v>6</v>
      </c>
      <c r="C1715" s="123">
        <v>1905</v>
      </c>
      <c r="D1715" s="2">
        <v>144</v>
      </c>
      <c r="E1715" t="s">
        <v>138</v>
      </c>
      <c r="F1715">
        <v>2021</v>
      </c>
      <c r="G1715" t="s">
        <v>19</v>
      </c>
      <c r="H1715" s="21">
        <v>449.76</v>
      </c>
    </row>
    <row r="1716" spans="1:8">
      <c r="A1716">
        <v>536</v>
      </c>
      <c r="B1716" t="s">
        <v>6</v>
      </c>
      <c r="C1716" s="123">
        <v>1905</v>
      </c>
      <c r="D1716" s="2">
        <v>144</v>
      </c>
      <c r="E1716" t="s">
        <v>138</v>
      </c>
      <c r="F1716">
        <v>2021</v>
      </c>
      <c r="G1716" t="s">
        <v>19</v>
      </c>
      <c r="H1716" s="21">
        <v>244.42</v>
      </c>
    </row>
    <row r="1717" spans="1:8">
      <c r="A1717">
        <v>538</v>
      </c>
      <c r="B1717" t="s">
        <v>6</v>
      </c>
      <c r="C1717" s="123">
        <v>1905</v>
      </c>
      <c r="D1717" s="2">
        <v>144</v>
      </c>
      <c r="E1717" t="s">
        <v>138</v>
      </c>
      <c r="F1717">
        <v>2021</v>
      </c>
      <c r="G1717" t="s">
        <v>19</v>
      </c>
      <c r="H1717" s="21">
        <v>26224.73</v>
      </c>
    </row>
    <row r="1718" spans="1:8">
      <c r="A1718">
        <v>544</v>
      </c>
      <c r="B1718" t="s">
        <v>6</v>
      </c>
      <c r="C1718" s="123">
        <v>1905</v>
      </c>
      <c r="D1718" s="2">
        <v>144</v>
      </c>
      <c r="E1718" t="s">
        <v>138</v>
      </c>
      <c r="F1718">
        <v>2021</v>
      </c>
      <c r="G1718" t="s">
        <v>19</v>
      </c>
      <c r="H1718" s="21">
        <v>235.96</v>
      </c>
    </row>
    <row r="1719" spans="1:8">
      <c r="A1719">
        <v>546</v>
      </c>
      <c r="B1719" t="s">
        <v>6</v>
      </c>
      <c r="C1719" s="123">
        <v>1905</v>
      </c>
      <c r="D1719" s="2">
        <v>144</v>
      </c>
      <c r="E1719" t="s">
        <v>138</v>
      </c>
      <c r="F1719">
        <v>2021</v>
      </c>
      <c r="G1719" t="s">
        <v>19</v>
      </c>
      <c r="H1719" s="21">
        <v>235.96</v>
      </c>
    </row>
    <row r="1720" spans="1:8">
      <c r="A1720">
        <v>564</v>
      </c>
      <c r="B1720" t="s">
        <v>6</v>
      </c>
      <c r="C1720" s="123">
        <v>1905</v>
      </c>
      <c r="D1720" s="2">
        <v>144</v>
      </c>
      <c r="E1720" t="s">
        <v>138</v>
      </c>
      <c r="F1720">
        <v>2021</v>
      </c>
      <c r="G1720" t="s">
        <v>19</v>
      </c>
      <c r="H1720" s="21">
        <v>235.96</v>
      </c>
    </row>
    <row r="1721" spans="1:8">
      <c r="A1721">
        <v>566</v>
      </c>
      <c r="B1721" t="s">
        <v>6</v>
      </c>
      <c r="C1721" s="123">
        <v>1905</v>
      </c>
      <c r="D1721" s="2">
        <v>144</v>
      </c>
      <c r="E1721" t="s">
        <v>138</v>
      </c>
      <c r="F1721">
        <v>2021</v>
      </c>
      <c r="G1721" t="s">
        <v>19</v>
      </c>
      <c r="H1721" s="21">
        <v>15.64</v>
      </c>
    </row>
    <row r="1722" spans="1:8">
      <c r="A1722">
        <v>579</v>
      </c>
      <c r="B1722" t="s">
        <v>6</v>
      </c>
      <c r="C1722" s="123">
        <v>1905</v>
      </c>
      <c r="D1722" s="2">
        <v>144</v>
      </c>
      <c r="E1722" t="s">
        <v>138</v>
      </c>
      <c r="F1722">
        <v>2021</v>
      </c>
      <c r="G1722" t="s">
        <v>19</v>
      </c>
      <c r="H1722" s="21">
        <v>2.0099999999999998</v>
      </c>
    </row>
    <row r="1723" spans="1:8">
      <c r="A1723">
        <v>583</v>
      </c>
      <c r="B1723" t="s">
        <v>6</v>
      </c>
      <c r="C1723" s="123">
        <v>1905</v>
      </c>
      <c r="D1723" s="2">
        <v>144</v>
      </c>
      <c r="E1723" t="s">
        <v>138</v>
      </c>
      <c r="F1723">
        <v>2021</v>
      </c>
      <c r="G1723" t="s">
        <v>19</v>
      </c>
      <c r="H1723" s="21">
        <v>240.09</v>
      </c>
    </row>
    <row r="1724" spans="1:8">
      <c r="A1724">
        <v>595</v>
      </c>
      <c r="B1724" t="s">
        <v>6</v>
      </c>
      <c r="C1724" s="123">
        <v>1905</v>
      </c>
      <c r="D1724" s="2">
        <v>144</v>
      </c>
      <c r="E1724" t="s">
        <v>138</v>
      </c>
      <c r="F1724">
        <v>2021</v>
      </c>
      <c r="G1724" t="s">
        <v>19</v>
      </c>
      <c r="H1724" s="21">
        <v>15.64</v>
      </c>
    </row>
    <row r="1725" spans="1:8">
      <c r="A1725">
        <v>600</v>
      </c>
      <c r="B1725" t="s">
        <v>6</v>
      </c>
      <c r="C1725" s="123">
        <v>1905</v>
      </c>
      <c r="D1725" s="2">
        <v>144</v>
      </c>
      <c r="E1725" t="s">
        <v>138</v>
      </c>
      <c r="F1725">
        <v>2021</v>
      </c>
      <c r="G1725" t="s">
        <v>19</v>
      </c>
      <c r="H1725" s="21">
        <v>2.0099999999999998</v>
      </c>
    </row>
    <row r="1726" spans="1:8">
      <c r="A1726">
        <v>612</v>
      </c>
      <c r="B1726" t="s">
        <v>6</v>
      </c>
      <c r="C1726" s="123">
        <v>1905</v>
      </c>
      <c r="D1726" s="2">
        <v>144</v>
      </c>
      <c r="E1726" t="s">
        <v>138</v>
      </c>
      <c r="F1726">
        <v>2021</v>
      </c>
      <c r="G1726" t="s">
        <v>19</v>
      </c>
      <c r="H1726" s="21">
        <v>253.92</v>
      </c>
    </row>
    <row r="1727" spans="1:8">
      <c r="A1727">
        <v>615</v>
      </c>
      <c r="B1727" t="s">
        <v>7</v>
      </c>
      <c r="C1727" s="123">
        <v>1905</v>
      </c>
      <c r="D1727" s="2">
        <v>133</v>
      </c>
      <c r="E1727" t="s">
        <v>138</v>
      </c>
      <c r="F1727">
        <v>2021</v>
      </c>
      <c r="G1727" t="s">
        <v>19</v>
      </c>
      <c r="H1727" s="21">
        <v>61.96</v>
      </c>
    </row>
    <row r="1728" spans="1:8">
      <c r="A1728">
        <v>635</v>
      </c>
      <c r="B1728" t="s">
        <v>7</v>
      </c>
      <c r="C1728" s="123">
        <v>1905</v>
      </c>
      <c r="D1728" s="2">
        <v>133</v>
      </c>
      <c r="E1728" t="s">
        <v>138</v>
      </c>
      <c r="F1728">
        <v>2021</v>
      </c>
      <c r="G1728" t="s">
        <v>19</v>
      </c>
      <c r="H1728" s="21">
        <v>103.13</v>
      </c>
    </row>
    <row r="1729" spans="1:8">
      <c r="A1729">
        <v>637</v>
      </c>
      <c r="B1729" t="s">
        <v>7</v>
      </c>
      <c r="C1729" s="123">
        <v>1905</v>
      </c>
      <c r="D1729" s="2">
        <v>133</v>
      </c>
      <c r="E1729" t="s">
        <v>138</v>
      </c>
      <c r="F1729">
        <v>2021</v>
      </c>
      <c r="G1729" t="s">
        <v>19</v>
      </c>
      <c r="H1729" s="21">
        <v>6427.88</v>
      </c>
    </row>
    <row r="1730" spans="1:8">
      <c r="A1730">
        <v>638</v>
      </c>
      <c r="B1730" t="s">
        <v>7</v>
      </c>
      <c r="C1730" s="123">
        <v>1905</v>
      </c>
      <c r="D1730" s="2">
        <v>133</v>
      </c>
      <c r="E1730" t="s">
        <v>138</v>
      </c>
      <c r="F1730">
        <v>2021</v>
      </c>
      <c r="G1730" t="s">
        <v>19</v>
      </c>
      <c r="H1730" s="21">
        <v>1500.44</v>
      </c>
    </row>
    <row r="1731" spans="1:8">
      <c r="A1731">
        <v>649</v>
      </c>
      <c r="B1731" t="s">
        <v>7</v>
      </c>
      <c r="C1731" s="123">
        <v>1905</v>
      </c>
      <c r="D1731" s="2">
        <v>133</v>
      </c>
      <c r="E1731" t="s">
        <v>138</v>
      </c>
      <c r="F1731">
        <v>2021</v>
      </c>
      <c r="G1731" t="s">
        <v>19</v>
      </c>
      <c r="H1731" s="21">
        <v>4.29</v>
      </c>
    </row>
    <row r="1732" spans="1:8">
      <c r="A1732">
        <v>665</v>
      </c>
      <c r="B1732" t="s">
        <v>7</v>
      </c>
      <c r="C1732" s="123">
        <v>1905</v>
      </c>
      <c r="D1732" s="2">
        <v>133</v>
      </c>
      <c r="E1732" t="s">
        <v>138</v>
      </c>
      <c r="F1732">
        <v>2021</v>
      </c>
      <c r="G1732" t="s">
        <v>19</v>
      </c>
      <c r="H1732" s="21">
        <v>103.12</v>
      </c>
    </row>
    <row r="1733" spans="1:8">
      <c r="A1733">
        <v>668</v>
      </c>
      <c r="B1733" t="s">
        <v>7</v>
      </c>
      <c r="C1733" s="123">
        <v>1905</v>
      </c>
      <c r="D1733" s="2">
        <v>133</v>
      </c>
      <c r="E1733" t="s">
        <v>138</v>
      </c>
      <c r="F1733">
        <v>2021</v>
      </c>
      <c r="G1733" t="s">
        <v>19</v>
      </c>
      <c r="H1733" s="21">
        <v>103.12</v>
      </c>
    </row>
    <row r="1734" spans="1:8">
      <c r="A1734">
        <v>671</v>
      </c>
      <c r="B1734" t="s">
        <v>7</v>
      </c>
      <c r="C1734" s="123">
        <v>1905</v>
      </c>
      <c r="D1734" s="2">
        <v>133</v>
      </c>
      <c r="E1734" t="s">
        <v>138</v>
      </c>
      <c r="F1734">
        <v>2021</v>
      </c>
      <c r="G1734" t="s">
        <v>19</v>
      </c>
      <c r="H1734" s="21">
        <v>1500.45</v>
      </c>
    </row>
    <row r="1735" spans="1:8">
      <c r="A1735">
        <v>680</v>
      </c>
      <c r="B1735" t="s">
        <v>7</v>
      </c>
      <c r="C1735" s="123">
        <v>1905</v>
      </c>
      <c r="D1735" s="2">
        <v>133</v>
      </c>
      <c r="E1735" t="s">
        <v>138</v>
      </c>
      <c r="F1735">
        <v>2021</v>
      </c>
      <c r="G1735" t="s">
        <v>19</v>
      </c>
      <c r="H1735" s="21">
        <v>1155.3800000000001</v>
      </c>
    </row>
    <row r="1736" spans="1:8">
      <c r="A1736">
        <v>685</v>
      </c>
      <c r="B1736" t="s">
        <v>7</v>
      </c>
      <c r="C1736" s="123">
        <v>1905</v>
      </c>
      <c r="D1736" s="2">
        <v>133</v>
      </c>
      <c r="E1736" t="s">
        <v>138</v>
      </c>
      <c r="F1736">
        <v>2021</v>
      </c>
      <c r="G1736" t="s">
        <v>19</v>
      </c>
      <c r="H1736" s="21">
        <v>782.11</v>
      </c>
    </row>
    <row r="1737" spans="1:8">
      <c r="A1737">
        <v>691</v>
      </c>
      <c r="B1737" t="s">
        <v>7</v>
      </c>
      <c r="C1737" s="123">
        <v>1905</v>
      </c>
      <c r="D1737" s="2">
        <v>133</v>
      </c>
      <c r="E1737" t="s">
        <v>138</v>
      </c>
      <c r="F1737">
        <v>2021</v>
      </c>
      <c r="G1737" t="s">
        <v>19</v>
      </c>
      <c r="H1737" s="21">
        <v>782.11</v>
      </c>
    </row>
    <row r="1738" spans="1:8">
      <c r="A1738">
        <v>726</v>
      </c>
      <c r="B1738" t="s">
        <v>7</v>
      </c>
      <c r="C1738" s="123">
        <v>1905</v>
      </c>
      <c r="D1738" s="2">
        <v>133</v>
      </c>
      <c r="E1738" t="s">
        <v>138</v>
      </c>
      <c r="F1738">
        <v>2021</v>
      </c>
      <c r="G1738" t="s">
        <v>19</v>
      </c>
      <c r="H1738" s="21">
        <v>61.96</v>
      </c>
    </row>
    <row r="1739" spans="1:8">
      <c r="A1739">
        <v>732</v>
      </c>
      <c r="B1739" t="s">
        <v>7</v>
      </c>
      <c r="C1739" s="123">
        <v>1905</v>
      </c>
      <c r="D1739" s="2">
        <v>133</v>
      </c>
      <c r="E1739" t="s">
        <v>138</v>
      </c>
      <c r="F1739">
        <v>2021</v>
      </c>
      <c r="G1739" t="s">
        <v>19</v>
      </c>
      <c r="H1739" s="21">
        <v>154.38</v>
      </c>
    </row>
    <row r="1740" spans="1:8">
      <c r="A1740">
        <v>755</v>
      </c>
      <c r="B1740" t="s">
        <v>7</v>
      </c>
      <c r="C1740" s="123">
        <v>1905</v>
      </c>
      <c r="D1740" s="2">
        <v>133</v>
      </c>
      <c r="E1740" t="s">
        <v>138</v>
      </c>
      <c r="F1740">
        <v>2021</v>
      </c>
      <c r="G1740" t="s">
        <v>19</v>
      </c>
      <c r="H1740" s="21">
        <v>4810.7</v>
      </c>
    </row>
    <row r="1741" spans="1:8">
      <c r="A1741">
        <v>756</v>
      </c>
      <c r="B1741" t="s">
        <v>7</v>
      </c>
      <c r="C1741" s="123">
        <v>1905</v>
      </c>
      <c r="D1741" s="2">
        <v>133</v>
      </c>
      <c r="E1741" t="s">
        <v>138</v>
      </c>
      <c r="F1741">
        <v>2021</v>
      </c>
      <c r="G1741" t="s">
        <v>19</v>
      </c>
      <c r="H1741" s="21">
        <v>61.96</v>
      </c>
    </row>
    <row r="1742" spans="1:8">
      <c r="A1742">
        <v>768</v>
      </c>
      <c r="B1742" t="s">
        <v>7</v>
      </c>
      <c r="C1742" s="123">
        <v>1905</v>
      </c>
      <c r="D1742" s="2">
        <v>133</v>
      </c>
      <c r="E1742" t="s">
        <v>138</v>
      </c>
      <c r="F1742">
        <v>2021</v>
      </c>
      <c r="G1742" t="s">
        <v>19</v>
      </c>
      <c r="H1742" s="21">
        <v>103.13</v>
      </c>
    </row>
    <row r="1743" spans="1:8">
      <c r="A1743">
        <v>770</v>
      </c>
      <c r="B1743" t="s">
        <v>7</v>
      </c>
      <c r="C1743" s="123">
        <v>1905</v>
      </c>
      <c r="D1743" s="2">
        <v>133</v>
      </c>
      <c r="E1743" t="s">
        <v>138</v>
      </c>
      <c r="F1743">
        <v>2021</v>
      </c>
      <c r="G1743" t="s">
        <v>19</v>
      </c>
      <c r="H1743" s="21">
        <v>1500.45</v>
      </c>
    </row>
    <row r="1744" spans="1:8">
      <c r="A1744">
        <v>774</v>
      </c>
      <c r="B1744" t="s">
        <v>7</v>
      </c>
      <c r="C1744" s="123">
        <v>1905</v>
      </c>
      <c r="D1744" s="2">
        <v>133</v>
      </c>
      <c r="E1744" t="s">
        <v>138</v>
      </c>
      <c r="F1744">
        <v>2021</v>
      </c>
      <c r="G1744" t="s">
        <v>19</v>
      </c>
      <c r="H1744" s="21">
        <v>5721.23</v>
      </c>
    </row>
    <row r="1745" spans="1:8">
      <c r="A1745">
        <v>792</v>
      </c>
      <c r="B1745" t="s">
        <v>7</v>
      </c>
      <c r="C1745" s="123">
        <v>1905</v>
      </c>
      <c r="D1745" s="2">
        <v>133</v>
      </c>
      <c r="E1745" t="s">
        <v>138</v>
      </c>
      <c r="F1745">
        <v>2021</v>
      </c>
      <c r="G1745" t="s">
        <v>19</v>
      </c>
      <c r="H1745" s="21">
        <v>782.11</v>
      </c>
    </row>
    <row r="1746" spans="1:8">
      <c r="A1746">
        <v>796</v>
      </c>
      <c r="B1746" t="s">
        <v>7</v>
      </c>
      <c r="C1746" s="123">
        <v>1905</v>
      </c>
      <c r="D1746" s="2">
        <v>133</v>
      </c>
      <c r="E1746" t="s">
        <v>138</v>
      </c>
      <c r="F1746">
        <v>2021</v>
      </c>
      <c r="G1746" t="s">
        <v>19</v>
      </c>
      <c r="H1746" s="21">
        <v>98.13</v>
      </c>
    </row>
    <row r="1747" spans="1:8">
      <c r="A1747">
        <v>798</v>
      </c>
      <c r="B1747" t="s">
        <v>7</v>
      </c>
      <c r="C1747" s="123">
        <v>1905</v>
      </c>
      <c r="D1747" s="2">
        <v>133</v>
      </c>
      <c r="E1747" t="s">
        <v>138</v>
      </c>
      <c r="F1747">
        <v>2021</v>
      </c>
      <c r="G1747" t="s">
        <v>19</v>
      </c>
      <c r="H1747" s="21">
        <v>5209.74</v>
      </c>
    </row>
    <row r="1748" spans="1:8">
      <c r="A1748">
        <v>804</v>
      </c>
      <c r="B1748" t="s">
        <v>7</v>
      </c>
      <c r="C1748" s="123">
        <v>1905</v>
      </c>
      <c r="D1748" s="2">
        <v>133</v>
      </c>
      <c r="E1748" t="s">
        <v>138</v>
      </c>
      <c r="F1748">
        <v>2021</v>
      </c>
      <c r="G1748" t="s">
        <v>19</v>
      </c>
      <c r="H1748" s="21">
        <v>803.45</v>
      </c>
    </row>
    <row r="1749" spans="1:8">
      <c r="A1749">
        <v>812</v>
      </c>
      <c r="B1749" t="s">
        <v>7</v>
      </c>
      <c r="C1749" s="123">
        <v>1905</v>
      </c>
      <c r="D1749" s="2">
        <v>133</v>
      </c>
      <c r="E1749" t="s">
        <v>138</v>
      </c>
      <c r="F1749">
        <v>2021</v>
      </c>
      <c r="G1749" t="s">
        <v>19</v>
      </c>
      <c r="H1749" s="21">
        <v>61.96</v>
      </c>
    </row>
    <row r="1750" spans="1:8">
      <c r="A1750">
        <v>815</v>
      </c>
      <c r="B1750" t="s">
        <v>7</v>
      </c>
      <c r="C1750" s="123">
        <v>1905</v>
      </c>
      <c r="D1750" s="2">
        <v>133</v>
      </c>
      <c r="E1750" t="s">
        <v>138</v>
      </c>
      <c r="F1750">
        <v>2021</v>
      </c>
      <c r="G1750" t="s">
        <v>19</v>
      </c>
      <c r="H1750" s="21">
        <v>103.12</v>
      </c>
    </row>
    <row r="1751" spans="1:8">
      <c r="A1751">
        <v>822</v>
      </c>
      <c r="B1751" t="s">
        <v>7</v>
      </c>
      <c r="C1751" s="123">
        <v>1905</v>
      </c>
      <c r="D1751" s="2">
        <v>133</v>
      </c>
      <c r="E1751" t="s">
        <v>138</v>
      </c>
      <c r="F1751">
        <v>2021</v>
      </c>
      <c r="G1751" t="s">
        <v>19</v>
      </c>
      <c r="H1751" s="21">
        <v>98.13</v>
      </c>
    </row>
    <row r="1752" spans="1:8">
      <c r="A1752">
        <v>827</v>
      </c>
      <c r="B1752" t="s">
        <v>7</v>
      </c>
      <c r="C1752" s="123">
        <v>1905</v>
      </c>
      <c r="D1752" s="2">
        <v>133</v>
      </c>
      <c r="E1752" t="s">
        <v>138</v>
      </c>
      <c r="F1752">
        <v>2021</v>
      </c>
      <c r="G1752" t="s">
        <v>19</v>
      </c>
      <c r="H1752" s="21">
        <v>956.65</v>
      </c>
    </row>
    <row r="1753" spans="1:8">
      <c r="A1753">
        <v>833</v>
      </c>
      <c r="B1753" t="s">
        <v>7</v>
      </c>
      <c r="C1753" s="123">
        <v>1905</v>
      </c>
      <c r="D1753" s="2">
        <v>133</v>
      </c>
      <c r="E1753" t="s">
        <v>138</v>
      </c>
      <c r="F1753">
        <v>2021</v>
      </c>
      <c r="G1753" t="s">
        <v>19</v>
      </c>
      <c r="H1753" s="21">
        <v>103.12</v>
      </c>
    </row>
    <row r="1754" spans="1:8">
      <c r="A1754">
        <v>834</v>
      </c>
      <c r="B1754" t="s">
        <v>7</v>
      </c>
      <c r="C1754" s="123">
        <v>1905</v>
      </c>
      <c r="D1754" s="2">
        <v>133</v>
      </c>
      <c r="E1754" t="s">
        <v>138</v>
      </c>
      <c r="F1754">
        <v>2021</v>
      </c>
      <c r="G1754" t="s">
        <v>19</v>
      </c>
      <c r="H1754" s="21">
        <v>61.96</v>
      </c>
    </row>
    <row r="1755" spans="1:8">
      <c r="A1755">
        <v>836</v>
      </c>
      <c r="B1755" t="s">
        <v>7</v>
      </c>
      <c r="C1755" s="123">
        <v>1905</v>
      </c>
      <c r="D1755" s="2">
        <v>133</v>
      </c>
      <c r="E1755" t="s">
        <v>138</v>
      </c>
      <c r="F1755">
        <v>2021</v>
      </c>
      <c r="G1755" t="s">
        <v>19</v>
      </c>
      <c r="H1755" s="21">
        <v>10530.12</v>
      </c>
    </row>
    <row r="1756" spans="1:8">
      <c r="A1756">
        <v>840</v>
      </c>
      <c r="B1756" t="s">
        <v>7</v>
      </c>
      <c r="C1756" s="123">
        <v>1905</v>
      </c>
      <c r="D1756" s="2">
        <v>133</v>
      </c>
      <c r="E1756" t="s">
        <v>138</v>
      </c>
      <c r="F1756">
        <v>2021</v>
      </c>
      <c r="G1756" t="s">
        <v>19</v>
      </c>
      <c r="H1756" s="21">
        <v>31.29</v>
      </c>
    </row>
    <row r="1757" spans="1:8">
      <c r="A1757">
        <v>849</v>
      </c>
      <c r="B1757" t="s">
        <v>7</v>
      </c>
      <c r="C1757" s="123">
        <v>1905</v>
      </c>
      <c r="D1757" s="2">
        <v>133</v>
      </c>
      <c r="E1757" t="s">
        <v>138</v>
      </c>
      <c r="F1757">
        <v>2021</v>
      </c>
      <c r="G1757" t="s">
        <v>19</v>
      </c>
      <c r="H1757" s="21">
        <v>5209.75</v>
      </c>
    </row>
    <row r="1758" spans="1:8">
      <c r="A1758">
        <v>853</v>
      </c>
      <c r="B1758" t="s">
        <v>7</v>
      </c>
      <c r="C1758" s="123">
        <v>1905</v>
      </c>
      <c r="D1758" s="2">
        <v>133</v>
      </c>
      <c r="E1758" t="s">
        <v>138</v>
      </c>
      <c r="F1758">
        <v>2021</v>
      </c>
      <c r="G1758" t="s">
        <v>19</v>
      </c>
      <c r="H1758" s="21">
        <v>103.13</v>
      </c>
    </row>
    <row r="1759" spans="1:8">
      <c r="A1759">
        <v>856</v>
      </c>
      <c r="B1759" t="s">
        <v>7</v>
      </c>
      <c r="C1759" s="123">
        <v>1905</v>
      </c>
      <c r="D1759" s="2">
        <v>133</v>
      </c>
      <c r="E1759" t="s">
        <v>138</v>
      </c>
      <c r="F1759">
        <v>2021</v>
      </c>
      <c r="G1759" t="s">
        <v>19</v>
      </c>
      <c r="H1759" s="21">
        <v>4657.42</v>
      </c>
    </row>
    <row r="1760" spans="1:8">
      <c r="A1760">
        <v>862</v>
      </c>
      <c r="B1760" t="s">
        <v>7</v>
      </c>
      <c r="C1760" s="123">
        <v>1905</v>
      </c>
      <c r="D1760" s="2">
        <v>133</v>
      </c>
      <c r="E1760" t="s">
        <v>138</v>
      </c>
      <c r="F1760">
        <v>2021</v>
      </c>
      <c r="G1760" t="s">
        <v>19</v>
      </c>
      <c r="H1760" s="21">
        <v>-1491.24</v>
      </c>
    </row>
    <row r="1761" spans="1:8">
      <c r="A1761">
        <v>868</v>
      </c>
      <c r="B1761" t="s">
        <v>7</v>
      </c>
      <c r="C1761" s="123">
        <v>1905</v>
      </c>
      <c r="D1761" s="2">
        <v>133</v>
      </c>
      <c r="E1761" t="s">
        <v>138</v>
      </c>
      <c r="F1761">
        <v>2021</v>
      </c>
      <c r="G1761" t="s">
        <v>19</v>
      </c>
      <c r="H1761" s="21">
        <v>4928.51</v>
      </c>
    </row>
    <row r="1762" spans="1:8">
      <c r="A1762">
        <v>884</v>
      </c>
      <c r="B1762" t="s">
        <v>7</v>
      </c>
      <c r="C1762" s="123">
        <v>1905</v>
      </c>
      <c r="D1762" s="2">
        <v>133</v>
      </c>
      <c r="E1762" t="s">
        <v>138</v>
      </c>
      <c r="F1762">
        <v>2021</v>
      </c>
      <c r="G1762" t="s">
        <v>19</v>
      </c>
      <c r="H1762" s="21">
        <v>1500.46</v>
      </c>
    </row>
    <row r="1763" spans="1:8">
      <c r="A1763">
        <v>894</v>
      </c>
      <c r="B1763" t="s">
        <v>7</v>
      </c>
      <c r="C1763" s="123">
        <v>1905</v>
      </c>
      <c r="D1763" s="2">
        <v>133</v>
      </c>
      <c r="E1763" t="s">
        <v>138</v>
      </c>
      <c r="F1763">
        <v>2021</v>
      </c>
      <c r="G1763" t="s">
        <v>19</v>
      </c>
      <c r="H1763" s="21">
        <v>103.12</v>
      </c>
    </row>
    <row r="1764" spans="1:8">
      <c r="A1764">
        <v>902</v>
      </c>
      <c r="B1764" t="s">
        <v>7</v>
      </c>
      <c r="C1764" s="123">
        <v>1905</v>
      </c>
      <c r="D1764" s="2">
        <v>133</v>
      </c>
      <c r="E1764" t="s">
        <v>138</v>
      </c>
      <c r="F1764">
        <v>2021</v>
      </c>
      <c r="G1764" t="s">
        <v>19</v>
      </c>
      <c r="H1764" s="21">
        <v>5323.25</v>
      </c>
    </row>
    <row r="1765" spans="1:8">
      <c r="A1765">
        <v>904</v>
      </c>
      <c r="B1765" t="s">
        <v>7</v>
      </c>
      <c r="C1765" s="123">
        <v>1905</v>
      </c>
      <c r="D1765" s="2">
        <v>133</v>
      </c>
      <c r="E1765" t="s">
        <v>138</v>
      </c>
      <c r="F1765">
        <v>2021</v>
      </c>
      <c r="G1765" t="s">
        <v>19</v>
      </c>
      <c r="H1765" s="21">
        <v>103.12</v>
      </c>
    </row>
    <row r="1766" spans="1:8">
      <c r="A1766">
        <v>915</v>
      </c>
      <c r="B1766" t="s">
        <v>7</v>
      </c>
      <c r="C1766" s="123">
        <v>1905</v>
      </c>
      <c r="D1766" s="2">
        <v>133</v>
      </c>
      <c r="E1766" t="s">
        <v>138</v>
      </c>
      <c r="F1766">
        <v>2021</v>
      </c>
      <c r="G1766" t="s">
        <v>19</v>
      </c>
      <c r="H1766" s="21">
        <v>-70.73</v>
      </c>
    </row>
    <row r="1767" spans="1:8">
      <c r="A1767">
        <v>923</v>
      </c>
      <c r="B1767" t="s">
        <v>7</v>
      </c>
      <c r="C1767" s="123">
        <v>1905</v>
      </c>
      <c r="D1767" s="2">
        <v>133</v>
      </c>
      <c r="E1767" t="s">
        <v>138</v>
      </c>
      <c r="F1767">
        <v>2021</v>
      </c>
      <c r="G1767" t="s">
        <v>19</v>
      </c>
      <c r="H1767" s="21">
        <v>782.11</v>
      </c>
    </row>
    <row r="1768" spans="1:8">
      <c r="A1768">
        <v>925</v>
      </c>
      <c r="B1768" t="s">
        <v>7</v>
      </c>
      <c r="C1768" s="123">
        <v>1905</v>
      </c>
      <c r="D1768" s="2">
        <v>133</v>
      </c>
      <c r="E1768" t="s">
        <v>138</v>
      </c>
      <c r="F1768">
        <v>2021</v>
      </c>
      <c r="G1768" t="s">
        <v>19</v>
      </c>
      <c r="H1768" s="21">
        <v>5018.67</v>
      </c>
    </row>
    <row r="1769" spans="1:8">
      <c r="A1769">
        <v>933</v>
      </c>
      <c r="B1769" t="s">
        <v>7</v>
      </c>
      <c r="C1769" s="123">
        <v>1905</v>
      </c>
      <c r="D1769" s="2">
        <v>133</v>
      </c>
      <c r="E1769" t="s">
        <v>138</v>
      </c>
      <c r="F1769">
        <v>2021</v>
      </c>
      <c r="G1769" t="s">
        <v>19</v>
      </c>
      <c r="H1769" s="21">
        <v>4018.47</v>
      </c>
    </row>
    <row r="1770" spans="1:8">
      <c r="A1770">
        <v>939</v>
      </c>
      <c r="B1770" t="s">
        <v>7</v>
      </c>
      <c r="C1770" s="123">
        <v>1905</v>
      </c>
      <c r="D1770" s="2">
        <v>133</v>
      </c>
      <c r="E1770" t="s">
        <v>138</v>
      </c>
      <c r="F1770">
        <v>2021</v>
      </c>
      <c r="G1770" t="s">
        <v>22</v>
      </c>
      <c r="H1770" s="21">
        <v>53.44</v>
      </c>
    </row>
    <row r="1771" spans="1:8">
      <c r="A1771">
        <v>958</v>
      </c>
      <c r="B1771" t="s">
        <v>7</v>
      </c>
      <c r="C1771" s="123">
        <v>1905</v>
      </c>
      <c r="D1771" s="2">
        <v>133</v>
      </c>
      <c r="E1771" t="s">
        <v>138</v>
      </c>
      <c r="F1771">
        <v>2021</v>
      </c>
      <c r="G1771" t="s">
        <v>19</v>
      </c>
      <c r="H1771" s="21">
        <v>1564.22</v>
      </c>
    </row>
    <row r="1772" spans="1:8">
      <c r="A1772">
        <v>972</v>
      </c>
      <c r="B1772" t="s">
        <v>7</v>
      </c>
      <c r="C1772" s="123">
        <v>1905</v>
      </c>
      <c r="D1772" s="2">
        <v>144</v>
      </c>
      <c r="E1772" t="s">
        <v>138</v>
      </c>
      <c r="F1772">
        <v>2021</v>
      </c>
      <c r="G1772" t="s">
        <v>19</v>
      </c>
      <c r="H1772" s="21">
        <v>317.82</v>
      </c>
    </row>
    <row r="1773" spans="1:8">
      <c r="A1773">
        <v>979</v>
      </c>
      <c r="B1773" t="s">
        <v>7</v>
      </c>
      <c r="C1773" s="123">
        <v>1905</v>
      </c>
      <c r="D1773" s="2">
        <v>144</v>
      </c>
      <c r="E1773" t="s">
        <v>138</v>
      </c>
      <c r="F1773">
        <v>2021</v>
      </c>
      <c r="G1773" t="s">
        <v>19</v>
      </c>
      <c r="H1773" s="21">
        <v>6.74</v>
      </c>
    </row>
    <row r="1774" spans="1:8">
      <c r="A1774">
        <v>987</v>
      </c>
      <c r="B1774" t="s">
        <v>7</v>
      </c>
      <c r="C1774" s="123">
        <v>1905</v>
      </c>
      <c r="D1774" s="2">
        <v>144</v>
      </c>
      <c r="E1774" t="s">
        <v>138</v>
      </c>
      <c r="F1774">
        <v>2021</v>
      </c>
      <c r="G1774" t="s">
        <v>19</v>
      </c>
      <c r="H1774" s="21">
        <v>6.75</v>
      </c>
    </row>
    <row r="1775" spans="1:8">
      <c r="A1775">
        <v>995</v>
      </c>
      <c r="B1775" t="s">
        <v>7</v>
      </c>
      <c r="C1775" s="123">
        <v>1905</v>
      </c>
      <c r="D1775" s="2">
        <v>144</v>
      </c>
      <c r="E1775" t="s">
        <v>138</v>
      </c>
      <c r="F1775">
        <v>2021</v>
      </c>
      <c r="G1775" t="s">
        <v>19</v>
      </c>
      <c r="H1775" s="21">
        <v>12963.45</v>
      </c>
    </row>
    <row r="1776" spans="1:8">
      <c r="A1776">
        <v>1003</v>
      </c>
      <c r="B1776" t="s">
        <v>7</v>
      </c>
      <c r="C1776" s="123">
        <v>1905</v>
      </c>
      <c r="D1776" s="2">
        <v>144</v>
      </c>
      <c r="E1776" t="s">
        <v>138</v>
      </c>
      <c r="F1776">
        <v>2021</v>
      </c>
      <c r="G1776" t="s">
        <v>19</v>
      </c>
      <c r="H1776" s="21">
        <v>14153.75</v>
      </c>
    </row>
    <row r="1777" spans="1:8">
      <c r="A1777">
        <v>1005</v>
      </c>
      <c r="B1777" t="s">
        <v>7</v>
      </c>
      <c r="C1777" s="123">
        <v>1905</v>
      </c>
      <c r="D1777" s="2">
        <v>144</v>
      </c>
      <c r="E1777" t="s">
        <v>138</v>
      </c>
      <c r="F1777">
        <v>2021</v>
      </c>
      <c r="G1777" t="s">
        <v>19</v>
      </c>
      <c r="H1777" s="21">
        <v>222.07</v>
      </c>
    </row>
    <row r="1778" spans="1:8">
      <c r="A1778">
        <v>1008</v>
      </c>
      <c r="B1778" t="s">
        <v>7</v>
      </c>
      <c r="C1778" s="123">
        <v>1905</v>
      </c>
      <c r="D1778" s="2">
        <v>144</v>
      </c>
      <c r="E1778" t="s">
        <v>138</v>
      </c>
      <c r="F1778">
        <v>2021</v>
      </c>
      <c r="G1778" t="s">
        <v>19</v>
      </c>
      <c r="H1778" s="21">
        <v>3056.2</v>
      </c>
    </row>
    <row r="1779" spans="1:8">
      <c r="A1779">
        <v>1015</v>
      </c>
      <c r="B1779" t="s">
        <v>7</v>
      </c>
      <c r="C1779" s="123">
        <v>1905</v>
      </c>
      <c r="D1779" s="2">
        <v>144</v>
      </c>
      <c r="E1779" t="s">
        <v>138</v>
      </c>
      <c r="F1779">
        <v>2021</v>
      </c>
      <c r="G1779" t="s">
        <v>19</v>
      </c>
      <c r="H1779" s="21">
        <v>665.81</v>
      </c>
    </row>
    <row r="1780" spans="1:8">
      <c r="A1780">
        <v>1016</v>
      </c>
      <c r="B1780" t="s">
        <v>7</v>
      </c>
      <c r="C1780" s="123">
        <v>1905</v>
      </c>
      <c r="D1780" s="2">
        <v>144</v>
      </c>
      <c r="E1780" t="s">
        <v>138</v>
      </c>
      <c r="F1780">
        <v>2021</v>
      </c>
      <c r="G1780" t="s">
        <v>19</v>
      </c>
      <c r="H1780" s="21">
        <v>23.75</v>
      </c>
    </row>
    <row r="1781" spans="1:8">
      <c r="A1781">
        <v>1017</v>
      </c>
      <c r="B1781" t="s">
        <v>7</v>
      </c>
      <c r="C1781" s="123">
        <v>1905</v>
      </c>
      <c r="D1781" s="2">
        <v>144</v>
      </c>
      <c r="E1781" t="s">
        <v>138</v>
      </c>
      <c r="F1781">
        <v>2021</v>
      </c>
      <c r="G1781" t="s">
        <v>19</v>
      </c>
      <c r="H1781" s="21">
        <v>-527.79999999999995</v>
      </c>
    </row>
    <row r="1782" spans="1:8">
      <c r="A1782">
        <v>1029</v>
      </c>
      <c r="B1782" t="s">
        <v>7</v>
      </c>
      <c r="C1782" s="123">
        <v>1905</v>
      </c>
      <c r="D1782" s="2">
        <v>144</v>
      </c>
      <c r="E1782" t="s">
        <v>138</v>
      </c>
      <c r="F1782">
        <v>2021</v>
      </c>
      <c r="G1782" t="s">
        <v>19</v>
      </c>
      <c r="H1782" s="21">
        <v>205.88</v>
      </c>
    </row>
    <row r="1783" spans="1:8">
      <c r="A1783">
        <v>1031</v>
      </c>
      <c r="B1783" t="s">
        <v>7</v>
      </c>
      <c r="C1783" s="123">
        <v>1905</v>
      </c>
      <c r="D1783" s="2">
        <v>144</v>
      </c>
      <c r="E1783" t="s">
        <v>138</v>
      </c>
      <c r="F1783">
        <v>2021</v>
      </c>
      <c r="G1783" t="s">
        <v>19</v>
      </c>
      <c r="H1783" s="21">
        <v>281.61</v>
      </c>
    </row>
    <row r="1784" spans="1:8">
      <c r="A1784">
        <v>1035</v>
      </c>
      <c r="B1784" t="s">
        <v>7</v>
      </c>
      <c r="C1784" s="123">
        <v>1905</v>
      </c>
      <c r="D1784" s="2">
        <v>144</v>
      </c>
      <c r="E1784" t="s">
        <v>138</v>
      </c>
      <c r="F1784">
        <v>2021</v>
      </c>
      <c r="G1784" t="s">
        <v>19</v>
      </c>
      <c r="H1784" s="21">
        <v>442.43</v>
      </c>
    </row>
    <row r="1785" spans="1:8">
      <c r="A1785">
        <v>1036</v>
      </c>
      <c r="B1785" t="s">
        <v>7</v>
      </c>
      <c r="C1785" s="123">
        <v>1905</v>
      </c>
      <c r="D1785" s="2">
        <v>144</v>
      </c>
      <c r="E1785" t="s">
        <v>138</v>
      </c>
      <c r="F1785">
        <v>2021</v>
      </c>
      <c r="G1785" t="s">
        <v>19</v>
      </c>
      <c r="H1785" s="21">
        <v>102.89</v>
      </c>
    </row>
    <row r="1786" spans="1:8">
      <c r="A1786">
        <v>1040</v>
      </c>
      <c r="B1786" t="s">
        <v>7</v>
      </c>
      <c r="C1786" s="123">
        <v>1905</v>
      </c>
      <c r="D1786" s="2">
        <v>144</v>
      </c>
      <c r="E1786" t="s">
        <v>138</v>
      </c>
      <c r="F1786">
        <v>2021</v>
      </c>
      <c r="G1786" t="s">
        <v>19</v>
      </c>
      <c r="H1786" s="21">
        <v>1607.47</v>
      </c>
    </row>
    <row r="1787" spans="1:8">
      <c r="A1787">
        <v>1049</v>
      </c>
      <c r="B1787" t="s">
        <v>7</v>
      </c>
      <c r="C1787" s="123">
        <v>1905</v>
      </c>
      <c r="D1787" s="2">
        <v>144</v>
      </c>
      <c r="E1787" t="s">
        <v>138</v>
      </c>
      <c r="F1787">
        <v>2021</v>
      </c>
      <c r="G1787" t="s">
        <v>19</v>
      </c>
      <c r="H1787" s="21">
        <v>281.61</v>
      </c>
    </row>
    <row r="1788" spans="1:8">
      <c r="A1788">
        <v>1053</v>
      </c>
      <c r="B1788" t="s">
        <v>7</v>
      </c>
      <c r="C1788" s="123">
        <v>1905</v>
      </c>
      <c r="D1788" s="2">
        <v>144</v>
      </c>
      <c r="E1788" t="s">
        <v>138</v>
      </c>
      <c r="F1788">
        <v>2021</v>
      </c>
      <c r="G1788" t="s">
        <v>22</v>
      </c>
      <c r="H1788" s="21">
        <v>9.61</v>
      </c>
    </row>
    <row r="1789" spans="1:8">
      <c r="A1789">
        <v>1056</v>
      </c>
      <c r="B1789" t="s">
        <v>7</v>
      </c>
      <c r="C1789" s="123">
        <v>1905</v>
      </c>
      <c r="D1789" s="2">
        <v>144</v>
      </c>
      <c r="E1789" t="s">
        <v>138</v>
      </c>
      <c r="F1789">
        <v>2021</v>
      </c>
      <c r="G1789" t="s">
        <v>19</v>
      </c>
      <c r="H1789" s="21">
        <v>13075.18</v>
      </c>
    </row>
    <row r="1790" spans="1:8">
      <c r="A1790">
        <v>1060</v>
      </c>
      <c r="B1790" t="s">
        <v>7</v>
      </c>
      <c r="C1790" s="123">
        <v>1905</v>
      </c>
      <c r="D1790" s="2">
        <v>144</v>
      </c>
      <c r="E1790" t="s">
        <v>138</v>
      </c>
      <c r="F1790">
        <v>2021</v>
      </c>
      <c r="G1790" t="s">
        <v>19</v>
      </c>
      <c r="H1790" s="21">
        <v>299.42</v>
      </c>
    </row>
    <row r="1791" spans="1:8">
      <c r="A1791">
        <v>1068</v>
      </c>
      <c r="B1791" t="s">
        <v>7</v>
      </c>
      <c r="C1791" s="123">
        <v>1905</v>
      </c>
      <c r="D1791" s="2">
        <v>144</v>
      </c>
      <c r="E1791" t="s">
        <v>138</v>
      </c>
      <c r="F1791">
        <v>2021</v>
      </c>
      <c r="G1791" t="s">
        <v>19</v>
      </c>
      <c r="H1791" s="21">
        <v>37.5</v>
      </c>
    </row>
    <row r="1792" spans="1:8">
      <c r="A1792">
        <v>1093</v>
      </c>
      <c r="B1792" t="s">
        <v>7</v>
      </c>
      <c r="C1792" s="123">
        <v>1905</v>
      </c>
      <c r="D1792" s="2">
        <v>144</v>
      </c>
      <c r="E1792" t="s">
        <v>138</v>
      </c>
      <c r="F1792">
        <v>2021</v>
      </c>
      <c r="G1792" t="s">
        <v>19</v>
      </c>
      <c r="H1792" s="21">
        <v>477.68</v>
      </c>
    </row>
    <row r="1793" spans="1:8">
      <c r="A1793">
        <v>1099</v>
      </c>
      <c r="B1793" t="s">
        <v>7</v>
      </c>
      <c r="C1793" s="123">
        <v>1905</v>
      </c>
      <c r="D1793" s="2">
        <v>144</v>
      </c>
      <c r="E1793" t="s">
        <v>138</v>
      </c>
      <c r="F1793">
        <v>2021</v>
      </c>
      <c r="G1793" t="s">
        <v>19</v>
      </c>
      <c r="H1793" s="21">
        <v>6.75</v>
      </c>
    </row>
    <row r="1794" spans="1:8">
      <c r="A1794">
        <v>1102</v>
      </c>
      <c r="B1794" t="s">
        <v>7</v>
      </c>
      <c r="C1794" s="123">
        <v>1905</v>
      </c>
      <c r="D1794" s="2">
        <v>144</v>
      </c>
      <c r="E1794" t="s">
        <v>138</v>
      </c>
      <c r="F1794">
        <v>2021</v>
      </c>
      <c r="G1794" t="s">
        <v>19</v>
      </c>
      <c r="H1794" s="21">
        <v>195.05</v>
      </c>
    </row>
    <row r="1795" spans="1:8">
      <c r="A1795">
        <v>1108</v>
      </c>
      <c r="B1795" t="s">
        <v>7</v>
      </c>
      <c r="C1795" s="123">
        <v>1905</v>
      </c>
      <c r="D1795" s="2">
        <v>144</v>
      </c>
      <c r="E1795" t="s">
        <v>138</v>
      </c>
      <c r="F1795">
        <v>2021</v>
      </c>
      <c r="G1795" t="s">
        <v>19</v>
      </c>
      <c r="H1795" s="21">
        <v>477.68</v>
      </c>
    </row>
    <row r="1796" spans="1:8">
      <c r="A1796">
        <v>1115</v>
      </c>
      <c r="B1796" t="s">
        <v>7</v>
      </c>
      <c r="C1796" s="123">
        <v>1905</v>
      </c>
      <c r="D1796" s="2">
        <v>144</v>
      </c>
      <c r="E1796" t="s">
        <v>138</v>
      </c>
      <c r="F1796">
        <v>2021</v>
      </c>
      <c r="G1796" t="s">
        <v>19</v>
      </c>
      <c r="H1796" s="21">
        <v>26.25</v>
      </c>
    </row>
    <row r="1797" spans="1:8">
      <c r="A1797">
        <v>1124</v>
      </c>
      <c r="B1797" t="s">
        <v>7</v>
      </c>
      <c r="C1797" s="123">
        <v>1905</v>
      </c>
      <c r="D1797" s="2">
        <v>144</v>
      </c>
      <c r="E1797" t="s">
        <v>138</v>
      </c>
      <c r="F1797">
        <v>2021</v>
      </c>
      <c r="G1797" t="s">
        <v>19</v>
      </c>
      <c r="H1797" s="21">
        <v>42.01</v>
      </c>
    </row>
    <row r="1798" spans="1:8">
      <c r="A1798">
        <v>1125</v>
      </c>
      <c r="B1798" t="s">
        <v>7</v>
      </c>
      <c r="C1798" s="123">
        <v>1905</v>
      </c>
      <c r="D1798" s="2">
        <v>144</v>
      </c>
      <c r="E1798" t="s">
        <v>138</v>
      </c>
      <c r="F1798">
        <v>2021</v>
      </c>
      <c r="G1798" t="s">
        <v>19</v>
      </c>
      <c r="H1798" s="21">
        <v>281.61</v>
      </c>
    </row>
    <row r="1799" spans="1:8">
      <c r="A1799">
        <v>1129</v>
      </c>
      <c r="B1799" t="s">
        <v>7</v>
      </c>
      <c r="C1799" s="123">
        <v>1905</v>
      </c>
      <c r="D1799" s="2">
        <v>144</v>
      </c>
      <c r="E1799" t="s">
        <v>138</v>
      </c>
      <c r="F1799">
        <v>2021</v>
      </c>
      <c r="G1799" t="s">
        <v>19</v>
      </c>
      <c r="H1799" s="21">
        <v>14552.42</v>
      </c>
    </row>
    <row r="1800" spans="1:8">
      <c r="A1800">
        <v>1137</v>
      </c>
      <c r="B1800" t="s">
        <v>7</v>
      </c>
      <c r="C1800" s="123">
        <v>1905</v>
      </c>
      <c r="D1800" s="2">
        <v>144</v>
      </c>
      <c r="E1800" t="s">
        <v>138</v>
      </c>
      <c r="F1800">
        <v>2021</v>
      </c>
      <c r="G1800" t="s">
        <v>19</v>
      </c>
      <c r="H1800" s="21">
        <v>1067.1600000000001</v>
      </c>
    </row>
    <row r="1801" spans="1:8">
      <c r="A1801">
        <v>1138</v>
      </c>
      <c r="B1801" t="s">
        <v>7</v>
      </c>
      <c r="C1801" s="123">
        <v>1905</v>
      </c>
      <c r="D1801" s="2">
        <v>144</v>
      </c>
      <c r="E1801" t="s">
        <v>138</v>
      </c>
      <c r="F1801">
        <v>2021</v>
      </c>
      <c r="G1801" t="s">
        <v>19</v>
      </c>
      <c r="H1801" s="21">
        <v>18236.62</v>
      </c>
    </row>
    <row r="1802" spans="1:8">
      <c r="A1802">
        <v>1144</v>
      </c>
      <c r="B1802" t="s">
        <v>7</v>
      </c>
      <c r="C1802" s="123">
        <v>1905</v>
      </c>
      <c r="D1802" s="2">
        <v>144</v>
      </c>
      <c r="E1802" t="s">
        <v>138</v>
      </c>
      <c r="F1802">
        <v>2021</v>
      </c>
      <c r="G1802" t="s">
        <v>19</v>
      </c>
      <c r="H1802" s="21">
        <v>830.05</v>
      </c>
    </row>
    <row r="1803" spans="1:8">
      <c r="A1803">
        <v>1151</v>
      </c>
      <c r="B1803" t="s">
        <v>7</v>
      </c>
      <c r="C1803" s="123">
        <v>1905</v>
      </c>
      <c r="D1803" s="2">
        <v>144</v>
      </c>
      <c r="E1803" t="s">
        <v>138</v>
      </c>
      <c r="F1803">
        <v>2021</v>
      </c>
      <c r="G1803" t="s">
        <v>19</v>
      </c>
      <c r="H1803" s="21">
        <v>281.61</v>
      </c>
    </row>
    <row r="1804" spans="1:8">
      <c r="A1804">
        <v>1172</v>
      </c>
      <c r="B1804" t="s">
        <v>7</v>
      </c>
      <c r="C1804" s="123">
        <v>1905</v>
      </c>
      <c r="D1804" s="2">
        <v>144</v>
      </c>
      <c r="E1804" t="s">
        <v>138</v>
      </c>
      <c r="F1804">
        <v>2021</v>
      </c>
      <c r="G1804" t="s">
        <v>19</v>
      </c>
      <c r="H1804" s="21">
        <v>306.88</v>
      </c>
    </row>
    <row r="1805" spans="1:8">
      <c r="A1805">
        <v>1173</v>
      </c>
      <c r="B1805" t="s">
        <v>7</v>
      </c>
      <c r="C1805" s="123">
        <v>1905</v>
      </c>
      <c r="D1805" s="2">
        <v>144</v>
      </c>
      <c r="E1805" t="s">
        <v>138</v>
      </c>
      <c r="F1805">
        <v>2021</v>
      </c>
      <c r="G1805" t="s">
        <v>19</v>
      </c>
      <c r="H1805" s="21">
        <v>585.77</v>
      </c>
    </row>
    <row r="1806" spans="1:8">
      <c r="A1806">
        <v>1174</v>
      </c>
      <c r="B1806" t="s">
        <v>7</v>
      </c>
      <c r="C1806" s="123">
        <v>1905</v>
      </c>
      <c r="D1806" s="2">
        <v>144</v>
      </c>
      <c r="E1806" t="s">
        <v>138</v>
      </c>
      <c r="F1806">
        <v>2021</v>
      </c>
      <c r="G1806" t="s">
        <v>19</v>
      </c>
      <c r="H1806" s="21">
        <v>306.88</v>
      </c>
    </row>
    <row r="1807" spans="1:8">
      <c r="A1807">
        <v>1192</v>
      </c>
      <c r="B1807" t="s">
        <v>7</v>
      </c>
      <c r="C1807" s="123">
        <v>1905</v>
      </c>
      <c r="D1807" s="2">
        <v>144</v>
      </c>
      <c r="E1807" t="s">
        <v>138</v>
      </c>
      <c r="F1807">
        <v>2021</v>
      </c>
      <c r="G1807" t="s">
        <v>19</v>
      </c>
      <c r="H1807" s="21">
        <v>303.32</v>
      </c>
    </row>
    <row r="1808" spans="1:8">
      <c r="A1808">
        <v>1196</v>
      </c>
      <c r="B1808" t="s">
        <v>7</v>
      </c>
      <c r="C1808" s="123">
        <v>1905</v>
      </c>
      <c r="D1808" s="2">
        <v>144</v>
      </c>
      <c r="E1808" t="s">
        <v>138</v>
      </c>
      <c r="F1808">
        <v>2021</v>
      </c>
      <c r="G1808" t="s">
        <v>19</v>
      </c>
      <c r="H1808" s="21">
        <v>195.04</v>
      </c>
    </row>
    <row r="1809" spans="1:8">
      <c r="A1809">
        <v>1199</v>
      </c>
      <c r="B1809" t="s">
        <v>7</v>
      </c>
      <c r="C1809" s="123">
        <v>1905</v>
      </c>
      <c r="D1809" s="2">
        <v>144</v>
      </c>
      <c r="E1809" t="s">
        <v>138</v>
      </c>
      <c r="F1809">
        <v>2021</v>
      </c>
      <c r="G1809" t="s">
        <v>19</v>
      </c>
      <c r="H1809" s="21">
        <v>306.88</v>
      </c>
    </row>
    <row r="1810" spans="1:8">
      <c r="A1810">
        <v>1205</v>
      </c>
      <c r="B1810" t="s">
        <v>7</v>
      </c>
      <c r="C1810" s="123">
        <v>1905</v>
      </c>
      <c r="D1810" s="2">
        <v>144</v>
      </c>
      <c r="E1810" t="s">
        <v>138</v>
      </c>
      <c r="F1810">
        <v>2021</v>
      </c>
      <c r="G1810" t="s">
        <v>19</v>
      </c>
      <c r="H1810" s="21">
        <v>6.74</v>
      </c>
    </row>
    <row r="1811" spans="1:8">
      <c r="A1811">
        <v>1215</v>
      </c>
      <c r="B1811" t="s">
        <v>7</v>
      </c>
      <c r="C1811" s="123">
        <v>1905</v>
      </c>
      <c r="D1811" s="2">
        <v>144</v>
      </c>
      <c r="E1811" t="s">
        <v>138</v>
      </c>
      <c r="F1811">
        <v>2021</v>
      </c>
      <c r="G1811" t="s">
        <v>19</v>
      </c>
      <c r="H1811" s="21">
        <v>-4410.38</v>
      </c>
    </row>
    <row r="1812" spans="1:8">
      <c r="A1812">
        <v>1225</v>
      </c>
      <c r="B1812" t="s">
        <v>7</v>
      </c>
      <c r="C1812" s="123">
        <v>1905</v>
      </c>
      <c r="D1812" s="2">
        <v>144</v>
      </c>
      <c r="E1812" t="s">
        <v>138</v>
      </c>
      <c r="F1812">
        <v>2021</v>
      </c>
      <c r="G1812" t="s">
        <v>19</v>
      </c>
      <c r="H1812" s="21">
        <v>81.25</v>
      </c>
    </row>
    <row r="1813" spans="1:8">
      <c r="A1813">
        <v>1233</v>
      </c>
      <c r="B1813" t="s">
        <v>7</v>
      </c>
      <c r="C1813" s="123">
        <v>1905</v>
      </c>
      <c r="D1813" s="2">
        <v>144</v>
      </c>
      <c r="E1813" t="s">
        <v>138</v>
      </c>
      <c r="F1813">
        <v>2021</v>
      </c>
      <c r="G1813" t="s">
        <v>19</v>
      </c>
      <c r="H1813" s="21">
        <v>1373.4</v>
      </c>
    </row>
    <row r="1814" spans="1:8">
      <c r="A1814">
        <v>1247</v>
      </c>
      <c r="B1814" t="s">
        <v>7</v>
      </c>
      <c r="C1814" s="123">
        <v>1905</v>
      </c>
      <c r="D1814" s="2">
        <v>144</v>
      </c>
      <c r="E1814" t="s">
        <v>138</v>
      </c>
      <c r="F1814">
        <v>2021</v>
      </c>
      <c r="G1814" t="s">
        <v>19</v>
      </c>
      <c r="H1814" s="21">
        <v>14431.5</v>
      </c>
    </row>
    <row r="1815" spans="1:8">
      <c r="A1815">
        <v>1265</v>
      </c>
      <c r="B1815" t="s">
        <v>7</v>
      </c>
      <c r="C1815" s="123">
        <v>1905</v>
      </c>
      <c r="D1815" s="2">
        <v>144</v>
      </c>
      <c r="E1815" t="s">
        <v>138</v>
      </c>
      <c r="F1815">
        <v>2021</v>
      </c>
      <c r="G1815" t="s">
        <v>19</v>
      </c>
      <c r="H1815" s="21">
        <v>15533.31</v>
      </c>
    </row>
    <row r="1816" spans="1:8">
      <c r="A1816">
        <v>1279</v>
      </c>
      <c r="B1816" t="s">
        <v>7</v>
      </c>
      <c r="C1816" s="123">
        <v>1905</v>
      </c>
      <c r="D1816" s="2">
        <v>144</v>
      </c>
      <c r="E1816" t="s">
        <v>138</v>
      </c>
      <c r="F1816">
        <v>2021</v>
      </c>
      <c r="G1816" t="s">
        <v>19</v>
      </c>
      <c r="H1816" s="21">
        <v>1490.42</v>
      </c>
    </row>
    <row r="1817" spans="1:8">
      <c r="A1817">
        <v>1290</v>
      </c>
      <c r="B1817" t="s">
        <v>7</v>
      </c>
      <c r="C1817" s="123">
        <v>1905</v>
      </c>
      <c r="D1817" s="2">
        <v>144</v>
      </c>
      <c r="E1817" t="s">
        <v>138</v>
      </c>
      <c r="F1817">
        <v>2021</v>
      </c>
      <c r="G1817" t="s">
        <v>19</v>
      </c>
      <c r="H1817" s="21">
        <v>217.68</v>
      </c>
    </row>
    <row r="1818" spans="1:8">
      <c r="A1818">
        <v>1304</v>
      </c>
      <c r="B1818" t="s">
        <v>7</v>
      </c>
      <c r="C1818" s="123">
        <v>1905</v>
      </c>
      <c r="D1818" s="2">
        <v>144</v>
      </c>
      <c r="E1818" t="s">
        <v>138</v>
      </c>
      <c r="F1818">
        <v>2021</v>
      </c>
      <c r="G1818" t="s">
        <v>19</v>
      </c>
      <c r="H1818" s="21">
        <v>37.5</v>
      </c>
    </row>
    <row r="1819" spans="1:8">
      <c r="A1819">
        <v>1312</v>
      </c>
      <c r="B1819" t="s">
        <v>7</v>
      </c>
      <c r="C1819" s="123">
        <v>1905</v>
      </c>
      <c r="D1819" s="2">
        <v>144</v>
      </c>
      <c r="E1819" t="s">
        <v>138</v>
      </c>
      <c r="F1819">
        <v>2021</v>
      </c>
      <c r="G1819" t="s">
        <v>19</v>
      </c>
      <c r="H1819" s="21">
        <v>-24016.240000000002</v>
      </c>
    </row>
    <row r="1820" spans="1:8">
      <c r="A1820">
        <v>1315</v>
      </c>
      <c r="B1820" t="s">
        <v>7</v>
      </c>
      <c r="C1820" s="123">
        <v>1905</v>
      </c>
      <c r="D1820" s="2">
        <v>144</v>
      </c>
      <c r="E1820" t="s">
        <v>138</v>
      </c>
      <c r="F1820">
        <v>2021</v>
      </c>
      <c r="G1820" t="s">
        <v>22</v>
      </c>
      <c r="H1820" s="21">
        <v>113.73</v>
      </c>
    </row>
    <row r="1821" spans="1:8">
      <c r="A1821">
        <v>1316</v>
      </c>
      <c r="B1821" t="s">
        <v>7</v>
      </c>
      <c r="C1821" s="123">
        <v>1905</v>
      </c>
      <c r="D1821" s="2">
        <v>144</v>
      </c>
      <c r="E1821" t="s">
        <v>138</v>
      </c>
      <c r="F1821">
        <v>2021</v>
      </c>
      <c r="G1821" t="s">
        <v>19</v>
      </c>
      <c r="H1821" s="21">
        <v>306.88</v>
      </c>
    </row>
    <row r="1822" spans="1:8">
      <c r="A1822">
        <v>1319</v>
      </c>
      <c r="B1822" t="s">
        <v>7</v>
      </c>
      <c r="C1822" s="123">
        <v>1905</v>
      </c>
      <c r="D1822" s="2">
        <v>144</v>
      </c>
      <c r="E1822" t="s">
        <v>138</v>
      </c>
      <c r="F1822">
        <v>2021</v>
      </c>
      <c r="G1822" t="s">
        <v>19</v>
      </c>
      <c r="H1822" s="21">
        <v>26.25</v>
      </c>
    </row>
    <row r="1823" spans="1:8">
      <c r="A1823">
        <v>1342</v>
      </c>
      <c r="B1823" t="s">
        <v>7</v>
      </c>
      <c r="C1823" s="123">
        <v>1905</v>
      </c>
      <c r="D1823" s="2">
        <v>144</v>
      </c>
      <c r="E1823" t="s">
        <v>138</v>
      </c>
      <c r="F1823">
        <v>2021</v>
      </c>
      <c r="G1823" t="s">
        <v>19</v>
      </c>
      <c r="H1823" s="21">
        <v>428.12</v>
      </c>
    </row>
    <row r="1824" spans="1:8">
      <c r="A1824">
        <v>1355</v>
      </c>
      <c r="B1824" t="s">
        <v>7</v>
      </c>
      <c r="C1824" s="123">
        <v>1905</v>
      </c>
      <c r="D1824" s="2">
        <v>144</v>
      </c>
      <c r="E1824" t="s">
        <v>138</v>
      </c>
      <c r="F1824">
        <v>2021</v>
      </c>
      <c r="G1824" t="s">
        <v>19</v>
      </c>
      <c r="H1824" s="21">
        <v>477.68</v>
      </c>
    </row>
    <row r="1825" spans="1:8">
      <c r="A1825">
        <v>1360</v>
      </c>
      <c r="B1825" t="s">
        <v>7</v>
      </c>
      <c r="C1825" s="123">
        <v>1905</v>
      </c>
      <c r="D1825" s="2">
        <v>144</v>
      </c>
      <c r="E1825" t="s">
        <v>138</v>
      </c>
      <c r="F1825">
        <v>2021</v>
      </c>
      <c r="G1825" t="s">
        <v>19</v>
      </c>
      <c r="H1825" s="21">
        <v>431.67</v>
      </c>
    </row>
    <row r="1826" spans="1:8">
      <c r="A1826">
        <v>1375</v>
      </c>
      <c r="B1826" t="s">
        <v>7</v>
      </c>
      <c r="C1826" s="123">
        <v>1905</v>
      </c>
      <c r="D1826" s="2">
        <v>144</v>
      </c>
      <c r="E1826" t="s">
        <v>138</v>
      </c>
      <c r="F1826">
        <v>2021</v>
      </c>
      <c r="G1826" t="s">
        <v>19</v>
      </c>
      <c r="H1826" s="21">
        <v>198.62</v>
      </c>
    </row>
    <row r="1827" spans="1:8">
      <c r="A1827">
        <v>1382</v>
      </c>
      <c r="B1827" t="s">
        <v>7</v>
      </c>
      <c r="C1827" s="123">
        <v>1905</v>
      </c>
      <c r="D1827" s="2">
        <v>144</v>
      </c>
      <c r="E1827" t="s">
        <v>138</v>
      </c>
      <c r="F1827">
        <v>2021</v>
      </c>
      <c r="G1827" t="s">
        <v>19</v>
      </c>
      <c r="H1827" s="21">
        <v>107.86</v>
      </c>
    </row>
    <row r="1828" spans="1:8">
      <c r="A1828">
        <v>1386</v>
      </c>
      <c r="B1828" t="s">
        <v>7</v>
      </c>
      <c r="C1828" s="123">
        <v>1905</v>
      </c>
      <c r="D1828" s="2">
        <v>144</v>
      </c>
      <c r="E1828" t="s">
        <v>138</v>
      </c>
      <c r="F1828">
        <v>2021</v>
      </c>
      <c r="G1828" t="s">
        <v>19</v>
      </c>
      <c r="H1828" s="21">
        <v>477.68</v>
      </c>
    </row>
    <row r="1829" spans="1:8">
      <c r="A1829">
        <v>1400</v>
      </c>
      <c r="B1829" t="s">
        <v>7</v>
      </c>
      <c r="C1829" s="123">
        <v>1905</v>
      </c>
      <c r="D1829" s="2">
        <v>144</v>
      </c>
      <c r="E1829" t="s">
        <v>138</v>
      </c>
      <c r="F1829">
        <v>2021</v>
      </c>
      <c r="G1829" t="s">
        <v>19</v>
      </c>
      <c r="H1829" s="21">
        <v>1153.83</v>
      </c>
    </row>
    <row r="1830" spans="1:8">
      <c r="A1830">
        <v>1401</v>
      </c>
      <c r="B1830" t="s">
        <v>7</v>
      </c>
      <c r="C1830" s="123">
        <v>1905</v>
      </c>
      <c r="D1830" s="2">
        <v>144</v>
      </c>
      <c r="E1830" t="s">
        <v>138</v>
      </c>
      <c r="F1830">
        <v>2021</v>
      </c>
      <c r="G1830" t="s">
        <v>19</v>
      </c>
      <c r="H1830" s="21">
        <v>-1487.04</v>
      </c>
    </row>
    <row r="1831" spans="1:8">
      <c r="A1831">
        <v>1407</v>
      </c>
      <c r="B1831" t="s">
        <v>7</v>
      </c>
      <c r="C1831" s="123">
        <v>1905</v>
      </c>
      <c r="D1831" s="2">
        <v>144</v>
      </c>
      <c r="E1831" t="s">
        <v>138</v>
      </c>
      <c r="F1831">
        <v>2021</v>
      </c>
      <c r="G1831" t="s">
        <v>19</v>
      </c>
      <c r="H1831" s="21">
        <v>24674.48</v>
      </c>
    </row>
    <row r="1832" spans="1:8">
      <c r="A1832">
        <v>1421</v>
      </c>
      <c r="B1832" t="s">
        <v>7</v>
      </c>
      <c r="C1832" s="123">
        <v>1905</v>
      </c>
      <c r="D1832" s="2">
        <v>144</v>
      </c>
      <c r="E1832" t="s">
        <v>138</v>
      </c>
      <c r="F1832">
        <v>2021</v>
      </c>
      <c r="G1832" t="s">
        <v>19</v>
      </c>
      <c r="H1832" s="21">
        <v>32.04</v>
      </c>
    </row>
    <row r="1833" spans="1:8">
      <c r="A1833">
        <v>1422</v>
      </c>
      <c r="B1833" t="s">
        <v>7</v>
      </c>
      <c r="C1833" s="123">
        <v>1905</v>
      </c>
      <c r="D1833" s="2">
        <v>144</v>
      </c>
      <c r="E1833" t="s">
        <v>138</v>
      </c>
      <c r="F1833">
        <v>2021</v>
      </c>
      <c r="G1833" t="s">
        <v>19</v>
      </c>
      <c r="H1833" s="21">
        <v>15744.99</v>
      </c>
    </row>
    <row r="1834" spans="1:8">
      <c r="A1834">
        <v>1423</v>
      </c>
      <c r="B1834" t="s">
        <v>7</v>
      </c>
      <c r="C1834" s="123">
        <v>1905</v>
      </c>
      <c r="D1834" s="2">
        <v>144</v>
      </c>
      <c r="E1834" t="s">
        <v>138</v>
      </c>
      <c r="F1834">
        <v>2021</v>
      </c>
      <c r="G1834" t="s">
        <v>19</v>
      </c>
      <c r="H1834" s="21">
        <v>221.25</v>
      </c>
    </row>
    <row r="1835" spans="1:8">
      <c r="A1835">
        <v>1428</v>
      </c>
      <c r="B1835" t="s">
        <v>7</v>
      </c>
      <c r="C1835" s="123">
        <v>1905</v>
      </c>
      <c r="D1835" s="2">
        <v>144</v>
      </c>
      <c r="E1835" t="s">
        <v>138</v>
      </c>
      <c r="F1835">
        <v>2021</v>
      </c>
      <c r="G1835" t="s">
        <v>19</v>
      </c>
      <c r="H1835" s="21">
        <v>198.63</v>
      </c>
    </row>
    <row r="1836" spans="1:8">
      <c r="A1836">
        <v>1431</v>
      </c>
      <c r="B1836" t="s">
        <v>7</v>
      </c>
      <c r="C1836" s="123">
        <v>1905</v>
      </c>
      <c r="D1836" s="2">
        <v>144</v>
      </c>
      <c r="E1836" t="s">
        <v>138</v>
      </c>
      <c r="F1836">
        <v>2021</v>
      </c>
      <c r="G1836" t="s">
        <v>19</v>
      </c>
      <c r="H1836" s="21">
        <v>15726.53</v>
      </c>
    </row>
    <row r="1837" spans="1:8">
      <c r="A1837">
        <v>1437</v>
      </c>
      <c r="B1837" t="s">
        <v>7</v>
      </c>
      <c r="C1837" s="123">
        <v>1905</v>
      </c>
      <c r="D1837" s="2">
        <v>144</v>
      </c>
      <c r="E1837" t="s">
        <v>138</v>
      </c>
      <c r="F1837">
        <v>2021</v>
      </c>
      <c r="G1837" t="s">
        <v>19</v>
      </c>
      <c r="H1837" s="21">
        <v>221.25</v>
      </c>
    </row>
    <row r="1838" spans="1:8">
      <c r="A1838">
        <v>1448</v>
      </c>
      <c r="B1838" t="s">
        <v>7</v>
      </c>
      <c r="C1838" s="123">
        <v>1905</v>
      </c>
      <c r="D1838" s="2">
        <v>144</v>
      </c>
      <c r="E1838" t="s">
        <v>138</v>
      </c>
      <c r="F1838">
        <v>2021</v>
      </c>
      <c r="G1838" t="s">
        <v>19</v>
      </c>
      <c r="H1838" s="21">
        <v>16154.83</v>
      </c>
    </row>
    <row r="1839" spans="1:8">
      <c r="A1839">
        <v>1455</v>
      </c>
      <c r="B1839" t="s">
        <v>8</v>
      </c>
      <c r="C1839" s="123">
        <v>1905</v>
      </c>
      <c r="D1839" s="2">
        <v>133</v>
      </c>
      <c r="E1839" t="s">
        <v>138</v>
      </c>
      <c r="F1839">
        <v>2021</v>
      </c>
      <c r="G1839" t="s">
        <v>19</v>
      </c>
      <c r="H1839" s="21">
        <v>11987.97</v>
      </c>
    </row>
    <row r="1840" spans="1:8">
      <c r="A1840">
        <v>1459</v>
      </c>
      <c r="B1840" t="s">
        <v>8</v>
      </c>
      <c r="C1840" s="123">
        <v>1905</v>
      </c>
      <c r="D1840" s="2">
        <v>133</v>
      </c>
      <c r="E1840" t="s">
        <v>138</v>
      </c>
      <c r="F1840">
        <v>2021</v>
      </c>
      <c r="G1840" t="s">
        <v>19</v>
      </c>
      <c r="H1840" s="21">
        <v>-1775.04</v>
      </c>
    </row>
    <row r="1841" spans="1:8">
      <c r="A1841">
        <v>1460</v>
      </c>
      <c r="B1841" t="s">
        <v>8</v>
      </c>
      <c r="C1841" s="123">
        <v>1905</v>
      </c>
      <c r="D1841" s="2">
        <v>133</v>
      </c>
      <c r="E1841" t="s">
        <v>138</v>
      </c>
      <c r="F1841">
        <v>2021</v>
      </c>
      <c r="G1841" t="s">
        <v>19</v>
      </c>
      <c r="H1841" s="21">
        <v>30.39</v>
      </c>
    </row>
    <row r="1842" spans="1:8">
      <c r="A1842">
        <v>1463</v>
      </c>
      <c r="B1842" t="s">
        <v>8</v>
      </c>
      <c r="C1842" s="123">
        <v>1905</v>
      </c>
      <c r="D1842" s="2">
        <v>133</v>
      </c>
      <c r="E1842" t="s">
        <v>138</v>
      </c>
      <c r="F1842">
        <v>2021</v>
      </c>
      <c r="G1842" t="s">
        <v>19</v>
      </c>
      <c r="H1842" s="21">
        <v>35.909999999999997</v>
      </c>
    </row>
    <row r="1843" spans="1:8">
      <c r="A1843">
        <v>1466</v>
      </c>
      <c r="B1843" t="s">
        <v>8</v>
      </c>
      <c r="C1843" s="123">
        <v>1905</v>
      </c>
      <c r="D1843" s="2">
        <v>133</v>
      </c>
      <c r="E1843" t="s">
        <v>138</v>
      </c>
      <c r="F1843">
        <v>2021</v>
      </c>
      <c r="G1843" t="s">
        <v>19</v>
      </c>
      <c r="H1843" s="21">
        <v>49.29</v>
      </c>
    </row>
    <row r="1844" spans="1:8">
      <c r="A1844">
        <v>1484</v>
      </c>
      <c r="B1844" t="s">
        <v>8</v>
      </c>
      <c r="C1844" s="123">
        <v>1905</v>
      </c>
      <c r="D1844" s="2">
        <v>133</v>
      </c>
      <c r="E1844" t="s">
        <v>138</v>
      </c>
      <c r="F1844">
        <v>2021</v>
      </c>
      <c r="G1844" t="s">
        <v>19</v>
      </c>
      <c r="H1844" s="21">
        <v>666.58</v>
      </c>
    </row>
    <row r="1845" spans="1:8">
      <c r="A1845">
        <v>1485</v>
      </c>
      <c r="B1845" t="s">
        <v>8</v>
      </c>
      <c r="C1845" s="123">
        <v>1905</v>
      </c>
      <c r="D1845" s="2">
        <v>133</v>
      </c>
      <c r="E1845" t="s">
        <v>138</v>
      </c>
      <c r="F1845">
        <v>2021</v>
      </c>
      <c r="G1845" t="s">
        <v>19</v>
      </c>
      <c r="H1845" s="21">
        <v>2595.9299999999998</v>
      </c>
    </row>
    <row r="1846" spans="1:8">
      <c r="A1846">
        <v>1501</v>
      </c>
      <c r="B1846" t="s">
        <v>8</v>
      </c>
      <c r="C1846" s="123">
        <v>1905</v>
      </c>
      <c r="D1846" s="2">
        <v>133</v>
      </c>
      <c r="E1846" t="s">
        <v>138</v>
      </c>
      <c r="F1846">
        <v>2021</v>
      </c>
      <c r="G1846" t="s">
        <v>19</v>
      </c>
      <c r="H1846" s="21">
        <v>11214.62</v>
      </c>
    </row>
    <row r="1847" spans="1:8">
      <c r="A1847">
        <v>1509</v>
      </c>
      <c r="B1847" t="s">
        <v>8</v>
      </c>
      <c r="C1847" s="123">
        <v>1905</v>
      </c>
      <c r="D1847" s="2">
        <v>133</v>
      </c>
      <c r="E1847" t="s">
        <v>138</v>
      </c>
      <c r="F1847">
        <v>2021</v>
      </c>
      <c r="G1847" t="s">
        <v>19</v>
      </c>
      <c r="H1847" s="21">
        <v>10746.69</v>
      </c>
    </row>
    <row r="1848" spans="1:8">
      <c r="A1848">
        <v>1510</v>
      </c>
      <c r="B1848" t="s">
        <v>8</v>
      </c>
      <c r="C1848" s="123">
        <v>1905</v>
      </c>
      <c r="D1848" s="2">
        <v>133</v>
      </c>
      <c r="E1848" t="s">
        <v>138</v>
      </c>
      <c r="F1848">
        <v>2021</v>
      </c>
      <c r="G1848" t="s">
        <v>19</v>
      </c>
      <c r="H1848" s="21">
        <v>3153.2</v>
      </c>
    </row>
    <row r="1849" spans="1:8">
      <c r="A1849">
        <v>1531</v>
      </c>
      <c r="B1849" t="s">
        <v>8</v>
      </c>
      <c r="C1849" s="123">
        <v>1905</v>
      </c>
      <c r="D1849" s="2">
        <v>133</v>
      </c>
      <c r="E1849" t="s">
        <v>138</v>
      </c>
      <c r="F1849">
        <v>2021</v>
      </c>
      <c r="G1849" t="s">
        <v>19</v>
      </c>
      <c r="H1849" s="21">
        <v>1099.74</v>
      </c>
    </row>
    <row r="1850" spans="1:8">
      <c r="A1850">
        <v>1534</v>
      </c>
      <c r="B1850" t="s">
        <v>8</v>
      </c>
      <c r="C1850" s="123">
        <v>1905</v>
      </c>
      <c r="D1850" s="2">
        <v>133</v>
      </c>
      <c r="E1850" t="s">
        <v>138</v>
      </c>
      <c r="F1850">
        <v>2021</v>
      </c>
      <c r="G1850" t="s">
        <v>19</v>
      </c>
      <c r="H1850" s="21">
        <v>-1004.75</v>
      </c>
    </row>
    <row r="1851" spans="1:8">
      <c r="A1851">
        <v>1537</v>
      </c>
      <c r="B1851" t="s">
        <v>8</v>
      </c>
      <c r="C1851" s="123">
        <v>1905</v>
      </c>
      <c r="D1851" s="2">
        <v>133</v>
      </c>
      <c r="E1851" t="s">
        <v>138</v>
      </c>
      <c r="F1851">
        <v>2021</v>
      </c>
      <c r="G1851" t="s">
        <v>19</v>
      </c>
      <c r="H1851" s="21">
        <v>-4866.17</v>
      </c>
    </row>
    <row r="1852" spans="1:8">
      <c r="A1852">
        <v>1544</v>
      </c>
      <c r="B1852" t="s">
        <v>8</v>
      </c>
      <c r="C1852" s="123">
        <v>1905</v>
      </c>
      <c r="D1852" s="2">
        <v>133</v>
      </c>
      <c r="E1852" t="s">
        <v>138</v>
      </c>
      <c r="F1852">
        <v>2021</v>
      </c>
      <c r="G1852" t="s">
        <v>19</v>
      </c>
      <c r="H1852" s="21">
        <v>11665.59</v>
      </c>
    </row>
    <row r="1853" spans="1:8">
      <c r="A1853">
        <v>1562</v>
      </c>
      <c r="B1853" t="s">
        <v>8</v>
      </c>
      <c r="C1853" s="123">
        <v>1905</v>
      </c>
      <c r="D1853" s="2">
        <v>133</v>
      </c>
      <c r="E1853" t="s">
        <v>138</v>
      </c>
      <c r="F1853">
        <v>2021</v>
      </c>
      <c r="G1853" t="s">
        <v>19</v>
      </c>
      <c r="H1853" s="21">
        <v>10400.26</v>
      </c>
    </row>
    <row r="1854" spans="1:8">
      <c r="A1854">
        <v>1568</v>
      </c>
      <c r="B1854" t="s">
        <v>8</v>
      </c>
      <c r="C1854" s="123">
        <v>1905</v>
      </c>
      <c r="D1854" s="2">
        <v>133</v>
      </c>
      <c r="E1854" t="s">
        <v>138</v>
      </c>
      <c r="F1854">
        <v>2021</v>
      </c>
      <c r="G1854" t="s">
        <v>19</v>
      </c>
      <c r="H1854" s="21">
        <v>10362.15</v>
      </c>
    </row>
    <row r="1855" spans="1:8">
      <c r="A1855">
        <v>1570</v>
      </c>
      <c r="B1855" t="s">
        <v>8</v>
      </c>
      <c r="C1855" s="123">
        <v>1905</v>
      </c>
      <c r="D1855" s="2">
        <v>133</v>
      </c>
      <c r="E1855" t="s">
        <v>138</v>
      </c>
      <c r="F1855">
        <v>2021</v>
      </c>
      <c r="G1855" t="s">
        <v>19</v>
      </c>
      <c r="H1855" s="21">
        <v>162.86000000000001</v>
      </c>
    </row>
    <row r="1856" spans="1:8">
      <c r="A1856">
        <v>1579</v>
      </c>
      <c r="B1856" t="s">
        <v>8</v>
      </c>
      <c r="C1856" s="123">
        <v>1905</v>
      </c>
      <c r="D1856" s="2">
        <v>133</v>
      </c>
      <c r="E1856" t="s">
        <v>138</v>
      </c>
      <c r="F1856">
        <v>2021</v>
      </c>
      <c r="G1856" t="s">
        <v>19</v>
      </c>
      <c r="H1856" s="21">
        <v>-48.16</v>
      </c>
    </row>
    <row r="1857" spans="1:8">
      <c r="A1857">
        <v>1583</v>
      </c>
      <c r="B1857" t="s">
        <v>8</v>
      </c>
      <c r="C1857" s="123">
        <v>1905</v>
      </c>
      <c r="D1857" s="2">
        <v>133</v>
      </c>
      <c r="E1857" t="s">
        <v>138</v>
      </c>
      <c r="F1857">
        <v>2021</v>
      </c>
      <c r="G1857" t="s">
        <v>19</v>
      </c>
      <c r="H1857" s="21">
        <v>1227.33</v>
      </c>
    </row>
    <row r="1858" spans="1:8">
      <c r="A1858">
        <v>1591</v>
      </c>
      <c r="B1858" t="s">
        <v>8</v>
      </c>
      <c r="C1858" s="123">
        <v>1905</v>
      </c>
      <c r="D1858" s="2">
        <v>133</v>
      </c>
      <c r="E1858" t="s">
        <v>138</v>
      </c>
      <c r="F1858">
        <v>2021</v>
      </c>
      <c r="G1858" t="s">
        <v>19</v>
      </c>
      <c r="H1858" s="21">
        <v>11379.54</v>
      </c>
    </row>
    <row r="1859" spans="1:8">
      <c r="A1859">
        <v>1592</v>
      </c>
      <c r="B1859" t="s">
        <v>8</v>
      </c>
      <c r="C1859" s="123">
        <v>1905</v>
      </c>
      <c r="D1859" s="2">
        <v>133</v>
      </c>
      <c r="E1859" t="s">
        <v>138</v>
      </c>
      <c r="F1859">
        <v>2021</v>
      </c>
      <c r="G1859" t="s">
        <v>19</v>
      </c>
      <c r="H1859" s="21">
        <v>20.66</v>
      </c>
    </row>
    <row r="1860" spans="1:8">
      <c r="A1860">
        <v>1595</v>
      </c>
      <c r="B1860" t="s">
        <v>8</v>
      </c>
      <c r="C1860" s="123">
        <v>1905</v>
      </c>
      <c r="D1860" s="2">
        <v>133</v>
      </c>
      <c r="E1860" t="s">
        <v>138</v>
      </c>
      <c r="F1860">
        <v>2021</v>
      </c>
      <c r="G1860" t="s">
        <v>19</v>
      </c>
      <c r="H1860" s="21">
        <v>-666.58</v>
      </c>
    </row>
    <row r="1861" spans="1:8">
      <c r="A1861">
        <v>1599</v>
      </c>
      <c r="B1861" t="s">
        <v>8</v>
      </c>
      <c r="C1861" s="123">
        <v>1905</v>
      </c>
      <c r="D1861" s="2">
        <v>133</v>
      </c>
      <c r="E1861" t="s">
        <v>138</v>
      </c>
      <c r="F1861">
        <v>2021</v>
      </c>
      <c r="G1861" t="s">
        <v>19</v>
      </c>
      <c r="H1861" s="21">
        <v>20.69</v>
      </c>
    </row>
    <row r="1862" spans="1:8">
      <c r="A1862">
        <v>1615</v>
      </c>
      <c r="B1862" t="s">
        <v>8</v>
      </c>
      <c r="C1862" s="123">
        <v>1905</v>
      </c>
      <c r="D1862" s="2">
        <v>133</v>
      </c>
      <c r="E1862" t="s">
        <v>138</v>
      </c>
      <c r="F1862">
        <v>2021</v>
      </c>
      <c r="G1862" t="s">
        <v>19</v>
      </c>
      <c r="H1862" s="21">
        <v>105.93</v>
      </c>
    </row>
    <row r="1863" spans="1:8">
      <c r="A1863">
        <v>1619</v>
      </c>
      <c r="B1863" t="s">
        <v>8</v>
      </c>
      <c r="C1863" s="123">
        <v>1905</v>
      </c>
      <c r="D1863" s="2">
        <v>133</v>
      </c>
      <c r="E1863" t="s">
        <v>138</v>
      </c>
      <c r="F1863">
        <v>2021</v>
      </c>
      <c r="G1863" t="s">
        <v>19</v>
      </c>
      <c r="H1863" s="21">
        <v>123.61</v>
      </c>
    </row>
    <row r="1864" spans="1:8">
      <c r="A1864">
        <v>1631</v>
      </c>
      <c r="B1864" t="s">
        <v>8</v>
      </c>
      <c r="C1864" s="123">
        <v>1905</v>
      </c>
      <c r="D1864" s="2">
        <v>133</v>
      </c>
      <c r="E1864" t="s">
        <v>138</v>
      </c>
      <c r="F1864">
        <v>2021</v>
      </c>
      <c r="G1864" t="s">
        <v>19</v>
      </c>
      <c r="H1864" s="21">
        <v>48.16</v>
      </c>
    </row>
    <row r="1865" spans="1:8">
      <c r="A1865">
        <v>1634</v>
      </c>
      <c r="B1865" t="s">
        <v>8</v>
      </c>
      <c r="C1865" s="123">
        <v>1905</v>
      </c>
      <c r="D1865" s="2">
        <v>133</v>
      </c>
      <c r="E1865" t="s">
        <v>138</v>
      </c>
      <c r="F1865">
        <v>2021</v>
      </c>
      <c r="G1865" t="s">
        <v>19</v>
      </c>
      <c r="H1865" s="21">
        <v>20.73</v>
      </c>
    </row>
    <row r="1866" spans="1:8">
      <c r="A1866">
        <v>1640</v>
      </c>
      <c r="B1866" t="s">
        <v>8</v>
      </c>
      <c r="C1866" s="123">
        <v>1905</v>
      </c>
      <c r="D1866" s="2">
        <v>133</v>
      </c>
      <c r="E1866" t="s">
        <v>138</v>
      </c>
      <c r="F1866">
        <v>2021</v>
      </c>
      <c r="G1866" t="s">
        <v>19</v>
      </c>
      <c r="H1866" s="21">
        <v>20.73</v>
      </c>
    </row>
    <row r="1867" spans="1:8">
      <c r="A1867">
        <v>1647</v>
      </c>
      <c r="B1867" t="s">
        <v>8</v>
      </c>
      <c r="C1867" s="123">
        <v>1905</v>
      </c>
      <c r="D1867" s="2">
        <v>133</v>
      </c>
      <c r="E1867" t="s">
        <v>138</v>
      </c>
      <c r="F1867">
        <v>2021</v>
      </c>
      <c r="G1867" t="s">
        <v>19</v>
      </c>
      <c r="H1867" s="21">
        <v>-651.44000000000005</v>
      </c>
    </row>
    <row r="1868" spans="1:8">
      <c r="A1868">
        <v>1652</v>
      </c>
      <c r="B1868" t="s">
        <v>8</v>
      </c>
      <c r="C1868" s="123">
        <v>1905</v>
      </c>
      <c r="D1868" s="2">
        <v>133</v>
      </c>
      <c r="E1868" t="s">
        <v>138</v>
      </c>
      <c r="F1868">
        <v>2021</v>
      </c>
      <c r="G1868" t="s">
        <v>19</v>
      </c>
      <c r="H1868" s="21">
        <v>-47.98</v>
      </c>
    </row>
    <row r="1869" spans="1:8">
      <c r="A1869">
        <v>1653</v>
      </c>
      <c r="B1869" t="s">
        <v>8</v>
      </c>
      <c r="C1869" s="123">
        <v>1905</v>
      </c>
      <c r="D1869" s="2">
        <v>133</v>
      </c>
      <c r="E1869" t="s">
        <v>138</v>
      </c>
      <c r="F1869">
        <v>2021</v>
      </c>
      <c r="G1869" t="s">
        <v>19</v>
      </c>
      <c r="H1869" s="21">
        <v>40.68</v>
      </c>
    </row>
    <row r="1870" spans="1:8">
      <c r="A1870">
        <v>1654</v>
      </c>
      <c r="B1870" t="s">
        <v>8</v>
      </c>
      <c r="C1870" s="123">
        <v>1905</v>
      </c>
      <c r="D1870" s="2">
        <v>133</v>
      </c>
      <c r="E1870" t="s">
        <v>138</v>
      </c>
      <c r="F1870">
        <v>2021</v>
      </c>
      <c r="G1870" t="s">
        <v>19</v>
      </c>
      <c r="H1870" s="21">
        <v>11589.08</v>
      </c>
    </row>
    <row r="1871" spans="1:8">
      <c r="A1871">
        <v>1659</v>
      </c>
      <c r="B1871" t="s">
        <v>8</v>
      </c>
      <c r="C1871" s="123">
        <v>1905</v>
      </c>
      <c r="D1871" s="2">
        <v>133</v>
      </c>
      <c r="E1871" t="s">
        <v>138</v>
      </c>
      <c r="F1871">
        <v>2021</v>
      </c>
      <c r="G1871" t="s">
        <v>19</v>
      </c>
      <c r="H1871" s="21">
        <v>11483.41</v>
      </c>
    </row>
    <row r="1872" spans="1:8">
      <c r="A1872">
        <v>1664</v>
      </c>
      <c r="B1872" t="s">
        <v>8</v>
      </c>
      <c r="C1872" s="123">
        <v>1905</v>
      </c>
      <c r="D1872" s="2">
        <v>133</v>
      </c>
      <c r="E1872" t="s">
        <v>138</v>
      </c>
      <c r="F1872">
        <v>2021</v>
      </c>
      <c r="G1872" t="s">
        <v>19</v>
      </c>
      <c r="H1872" s="21">
        <v>623.30999999999995</v>
      </c>
    </row>
    <row r="1873" spans="1:8">
      <c r="A1873">
        <v>1665</v>
      </c>
      <c r="B1873" t="s">
        <v>8</v>
      </c>
      <c r="C1873" s="123">
        <v>1905</v>
      </c>
      <c r="D1873" s="2">
        <v>133</v>
      </c>
      <c r="E1873" t="s">
        <v>138</v>
      </c>
      <c r="F1873">
        <v>2021</v>
      </c>
      <c r="G1873" t="s">
        <v>19</v>
      </c>
      <c r="H1873" s="21">
        <v>651.44000000000005</v>
      </c>
    </row>
    <row r="1874" spans="1:8">
      <c r="A1874">
        <v>1666</v>
      </c>
      <c r="B1874" t="s">
        <v>8</v>
      </c>
      <c r="C1874" s="123">
        <v>1905</v>
      </c>
      <c r="D1874" s="2">
        <v>133</v>
      </c>
      <c r="E1874" t="s">
        <v>138</v>
      </c>
      <c r="F1874">
        <v>2021</v>
      </c>
      <c r="G1874" t="s">
        <v>19</v>
      </c>
      <c r="H1874" s="21">
        <v>957.38</v>
      </c>
    </row>
    <row r="1875" spans="1:8">
      <c r="A1875">
        <v>1676</v>
      </c>
      <c r="B1875" t="s">
        <v>8</v>
      </c>
      <c r="C1875" s="123">
        <v>1905</v>
      </c>
      <c r="D1875" s="2">
        <v>133</v>
      </c>
      <c r="E1875" t="s">
        <v>138</v>
      </c>
      <c r="F1875">
        <v>2021</v>
      </c>
      <c r="G1875" t="s">
        <v>19</v>
      </c>
      <c r="H1875" s="21">
        <v>484.35</v>
      </c>
    </row>
    <row r="1876" spans="1:8">
      <c r="A1876">
        <v>1677</v>
      </c>
      <c r="B1876" t="s">
        <v>8</v>
      </c>
      <c r="C1876" s="123">
        <v>1905</v>
      </c>
      <c r="D1876" s="2">
        <v>133</v>
      </c>
      <c r="E1876" t="s">
        <v>138</v>
      </c>
      <c r="F1876">
        <v>2021</v>
      </c>
      <c r="G1876" t="s">
        <v>19</v>
      </c>
      <c r="H1876" s="21">
        <v>9243.56</v>
      </c>
    </row>
    <row r="1877" spans="1:8">
      <c r="A1877">
        <v>1699</v>
      </c>
      <c r="B1877" t="s">
        <v>8</v>
      </c>
      <c r="C1877" s="123">
        <v>1905</v>
      </c>
      <c r="D1877" s="2">
        <v>133</v>
      </c>
      <c r="E1877" t="s">
        <v>138</v>
      </c>
      <c r="F1877">
        <v>2021</v>
      </c>
      <c r="G1877" t="s">
        <v>19</v>
      </c>
      <c r="H1877" s="21">
        <v>1738.31</v>
      </c>
    </row>
    <row r="1878" spans="1:8">
      <c r="A1878">
        <v>1705</v>
      </c>
      <c r="B1878" t="s">
        <v>8</v>
      </c>
      <c r="C1878" s="123">
        <v>1905</v>
      </c>
      <c r="D1878" s="2">
        <v>133</v>
      </c>
      <c r="E1878" t="s">
        <v>138</v>
      </c>
      <c r="F1878">
        <v>2021</v>
      </c>
      <c r="G1878" t="s">
        <v>19</v>
      </c>
      <c r="H1878" s="21">
        <v>7751.12</v>
      </c>
    </row>
    <row r="1879" spans="1:8">
      <c r="A1879">
        <v>1710</v>
      </c>
      <c r="B1879" t="s">
        <v>8</v>
      </c>
      <c r="C1879" s="123">
        <v>1905</v>
      </c>
      <c r="D1879" s="2">
        <v>133</v>
      </c>
      <c r="E1879" t="s">
        <v>138</v>
      </c>
      <c r="F1879">
        <v>2021</v>
      </c>
      <c r="G1879" t="s">
        <v>19</v>
      </c>
      <c r="H1879" s="21">
        <v>782.56</v>
      </c>
    </row>
    <row r="1880" spans="1:8">
      <c r="A1880">
        <v>1715</v>
      </c>
      <c r="B1880" t="s">
        <v>8</v>
      </c>
      <c r="C1880" s="123">
        <v>1905</v>
      </c>
      <c r="D1880" s="2">
        <v>133</v>
      </c>
      <c r="E1880" t="s">
        <v>138</v>
      </c>
      <c r="F1880">
        <v>2021</v>
      </c>
      <c r="G1880" t="s">
        <v>19</v>
      </c>
      <c r="H1880" s="21">
        <v>-3316.06</v>
      </c>
    </row>
    <row r="1881" spans="1:8">
      <c r="A1881">
        <v>1721</v>
      </c>
      <c r="B1881" t="s">
        <v>8</v>
      </c>
      <c r="C1881" s="123">
        <v>1905</v>
      </c>
      <c r="D1881" s="2">
        <v>133</v>
      </c>
      <c r="E1881" t="s">
        <v>138</v>
      </c>
      <c r="F1881">
        <v>2021</v>
      </c>
      <c r="G1881" t="s">
        <v>19</v>
      </c>
      <c r="H1881" s="21">
        <v>853.14</v>
      </c>
    </row>
    <row r="1882" spans="1:8">
      <c r="A1882">
        <v>1729</v>
      </c>
      <c r="B1882" t="s">
        <v>8</v>
      </c>
      <c r="C1882" s="123">
        <v>1905</v>
      </c>
      <c r="D1882" s="2">
        <v>133</v>
      </c>
      <c r="E1882" t="s">
        <v>138</v>
      </c>
      <c r="F1882">
        <v>2021</v>
      </c>
      <c r="G1882" t="s">
        <v>19</v>
      </c>
      <c r="H1882" s="21">
        <v>49.29</v>
      </c>
    </row>
    <row r="1883" spans="1:8">
      <c r="A1883">
        <v>1732</v>
      </c>
      <c r="B1883" t="s">
        <v>8</v>
      </c>
      <c r="C1883" s="123">
        <v>1905</v>
      </c>
      <c r="D1883" s="2">
        <v>133</v>
      </c>
      <c r="E1883" t="s">
        <v>138</v>
      </c>
      <c r="F1883">
        <v>2021</v>
      </c>
      <c r="G1883" t="s">
        <v>19</v>
      </c>
      <c r="H1883" s="21">
        <v>10112.08</v>
      </c>
    </row>
    <row r="1884" spans="1:8">
      <c r="A1884">
        <v>1745</v>
      </c>
      <c r="B1884" t="s">
        <v>8</v>
      </c>
      <c r="C1884" s="123">
        <v>1905</v>
      </c>
      <c r="D1884" s="2">
        <v>144</v>
      </c>
      <c r="E1884" t="s">
        <v>138</v>
      </c>
      <c r="F1884">
        <v>2021</v>
      </c>
      <c r="G1884" t="s">
        <v>19</v>
      </c>
      <c r="H1884" s="21">
        <v>386.34</v>
      </c>
    </row>
    <row r="1885" spans="1:8">
      <c r="A1885">
        <v>1754</v>
      </c>
      <c r="B1885" t="s">
        <v>8</v>
      </c>
      <c r="C1885" s="123">
        <v>1905</v>
      </c>
      <c r="D1885" s="2">
        <v>144</v>
      </c>
      <c r="E1885" t="s">
        <v>138</v>
      </c>
      <c r="F1885">
        <v>2021</v>
      </c>
      <c r="G1885" t="s">
        <v>19</v>
      </c>
      <c r="H1885" s="21">
        <v>1441.45</v>
      </c>
    </row>
    <row r="1886" spans="1:8">
      <c r="A1886">
        <v>1759</v>
      </c>
      <c r="B1886" t="s">
        <v>8</v>
      </c>
      <c r="C1886" s="123">
        <v>1905</v>
      </c>
      <c r="D1886" s="2">
        <v>144</v>
      </c>
      <c r="E1886" t="s">
        <v>138</v>
      </c>
      <c r="F1886">
        <v>2021</v>
      </c>
      <c r="G1886" t="s">
        <v>19</v>
      </c>
      <c r="H1886" s="21">
        <v>1123.18</v>
      </c>
    </row>
    <row r="1887" spans="1:8">
      <c r="A1887">
        <v>1763</v>
      </c>
      <c r="B1887" t="s">
        <v>8</v>
      </c>
      <c r="C1887" s="123">
        <v>1905</v>
      </c>
      <c r="D1887" s="2">
        <v>144</v>
      </c>
      <c r="E1887" t="s">
        <v>138</v>
      </c>
      <c r="F1887">
        <v>2021</v>
      </c>
      <c r="G1887" t="s">
        <v>19</v>
      </c>
      <c r="H1887" s="21">
        <v>19147.93</v>
      </c>
    </row>
    <row r="1888" spans="1:8">
      <c r="A1888">
        <v>1773</v>
      </c>
      <c r="B1888" t="s">
        <v>8</v>
      </c>
      <c r="C1888" s="123">
        <v>1905</v>
      </c>
      <c r="D1888" s="2">
        <v>144</v>
      </c>
      <c r="E1888" t="s">
        <v>138</v>
      </c>
      <c r="F1888">
        <v>2021</v>
      </c>
      <c r="G1888" t="s">
        <v>19</v>
      </c>
      <c r="H1888" s="21">
        <v>338.1</v>
      </c>
    </row>
    <row r="1889" spans="1:8">
      <c r="A1889">
        <v>1790</v>
      </c>
      <c r="B1889" t="s">
        <v>8</v>
      </c>
      <c r="C1889" s="123">
        <v>1905</v>
      </c>
      <c r="D1889" s="2">
        <v>144</v>
      </c>
      <c r="E1889" t="s">
        <v>138</v>
      </c>
      <c r="F1889">
        <v>2021</v>
      </c>
      <c r="G1889" t="s">
        <v>19</v>
      </c>
      <c r="H1889" s="21">
        <v>1515.03</v>
      </c>
    </row>
    <row r="1890" spans="1:8">
      <c r="A1890">
        <v>1797</v>
      </c>
      <c r="B1890" t="s">
        <v>8</v>
      </c>
      <c r="C1890" s="123">
        <v>1905</v>
      </c>
      <c r="D1890" s="2">
        <v>144</v>
      </c>
      <c r="E1890" t="s">
        <v>138</v>
      </c>
      <c r="F1890">
        <v>2021</v>
      </c>
      <c r="G1890" t="s">
        <v>19</v>
      </c>
      <c r="H1890" s="21">
        <v>20094.16</v>
      </c>
    </row>
    <row r="1891" spans="1:8">
      <c r="A1891">
        <v>1803</v>
      </c>
      <c r="B1891" t="s">
        <v>8</v>
      </c>
      <c r="C1891" s="123">
        <v>1905</v>
      </c>
      <c r="D1891" s="2">
        <v>144</v>
      </c>
      <c r="E1891" t="s">
        <v>138</v>
      </c>
      <c r="F1891">
        <v>2021</v>
      </c>
      <c r="G1891" t="s">
        <v>19</v>
      </c>
      <c r="H1891" s="21">
        <v>1923.9</v>
      </c>
    </row>
    <row r="1892" spans="1:8">
      <c r="A1892">
        <v>1807</v>
      </c>
      <c r="B1892" t="s">
        <v>8</v>
      </c>
      <c r="C1892" s="123">
        <v>1905</v>
      </c>
      <c r="D1892" s="2">
        <v>144</v>
      </c>
      <c r="E1892" t="s">
        <v>138</v>
      </c>
      <c r="F1892">
        <v>2021</v>
      </c>
      <c r="G1892" t="s">
        <v>19</v>
      </c>
      <c r="H1892" s="21">
        <v>386.35</v>
      </c>
    </row>
    <row r="1893" spans="1:8">
      <c r="A1893">
        <v>1818</v>
      </c>
      <c r="B1893" t="s">
        <v>8</v>
      </c>
      <c r="C1893" s="123">
        <v>1905</v>
      </c>
      <c r="D1893" s="2">
        <v>144</v>
      </c>
      <c r="E1893" t="s">
        <v>138</v>
      </c>
      <c r="F1893">
        <v>2021</v>
      </c>
      <c r="G1893" t="s">
        <v>19</v>
      </c>
      <c r="H1893" s="21">
        <v>34581.42</v>
      </c>
    </row>
    <row r="1894" spans="1:8">
      <c r="A1894">
        <v>1820</v>
      </c>
      <c r="B1894" t="s">
        <v>8</v>
      </c>
      <c r="C1894" s="123">
        <v>1905</v>
      </c>
      <c r="D1894" s="2">
        <v>144</v>
      </c>
      <c r="E1894" t="s">
        <v>138</v>
      </c>
      <c r="F1894">
        <v>2021</v>
      </c>
      <c r="G1894" t="s">
        <v>19</v>
      </c>
      <c r="H1894" s="21">
        <v>22686.84</v>
      </c>
    </row>
    <row r="1895" spans="1:8">
      <c r="A1895">
        <v>1821</v>
      </c>
      <c r="B1895" t="s">
        <v>8</v>
      </c>
      <c r="C1895" s="123">
        <v>1905</v>
      </c>
      <c r="D1895" s="2">
        <v>144</v>
      </c>
      <c r="E1895" t="s">
        <v>138</v>
      </c>
      <c r="F1895">
        <v>2021</v>
      </c>
      <c r="G1895" t="s">
        <v>19</v>
      </c>
      <c r="H1895" s="21">
        <v>2859.25</v>
      </c>
    </row>
    <row r="1896" spans="1:8">
      <c r="A1896">
        <v>1828</v>
      </c>
      <c r="B1896" t="s">
        <v>8</v>
      </c>
      <c r="C1896" s="123">
        <v>1905</v>
      </c>
      <c r="D1896" s="2">
        <v>144</v>
      </c>
      <c r="E1896" t="s">
        <v>138</v>
      </c>
      <c r="F1896">
        <v>2021</v>
      </c>
      <c r="G1896" t="s">
        <v>19</v>
      </c>
      <c r="H1896" s="21">
        <v>0.04</v>
      </c>
    </row>
    <row r="1897" spans="1:8">
      <c r="A1897">
        <v>1829</v>
      </c>
      <c r="B1897" t="s">
        <v>8</v>
      </c>
      <c r="C1897" s="123">
        <v>1905</v>
      </c>
      <c r="D1897" s="2">
        <v>144</v>
      </c>
      <c r="E1897" t="s">
        <v>138</v>
      </c>
      <c r="F1897">
        <v>2021</v>
      </c>
      <c r="G1897" t="s">
        <v>19</v>
      </c>
      <c r="H1897" s="21">
        <v>26179.43</v>
      </c>
    </row>
    <row r="1898" spans="1:8">
      <c r="A1898">
        <v>1831</v>
      </c>
      <c r="B1898" t="s">
        <v>8</v>
      </c>
      <c r="C1898" s="123">
        <v>1905</v>
      </c>
      <c r="D1898" s="2">
        <v>144</v>
      </c>
      <c r="E1898" t="s">
        <v>138</v>
      </c>
      <c r="F1898">
        <v>2021</v>
      </c>
      <c r="G1898" t="s">
        <v>19</v>
      </c>
      <c r="H1898" s="21">
        <v>20417.29</v>
      </c>
    </row>
    <row r="1899" spans="1:8">
      <c r="A1899">
        <v>1832</v>
      </c>
      <c r="B1899" t="s">
        <v>8</v>
      </c>
      <c r="C1899" s="123">
        <v>1905</v>
      </c>
      <c r="D1899" s="2">
        <v>144</v>
      </c>
      <c r="E1899" t="s">
        <v>138</v>
      </c>
      <c r="F1899">
        <v>2021</v>
      </c>
      <c r="G1899" t="s">
        <v>19</v>
      </c>
      <c r="H1899" s="21">
        <v>-212.73</v>
      </c>
    </row>
    <row r="1900" spans="1:8">
      <c r="A1900">
        <v>1844</v>
      </c>
      <c r="B1900" t="s">
        <v>8</v>
      </c>
      <c r="C1900" s="123">
        <v>1905</v>
      </c>
      <c r="D1900" s="2">
        <v>144</v>
      </c>
      <c r="E1900" t="s">
        <v>138</v>
      </c>
      <c r="F1900">
        <v>2021</v>
      </c>
      <c r="G1900" t="s">
        <v>19</v>
      </c>
      <c r="H1900" s="21">
        <v>9.1199999999999992</v>
      </c>
    </row>
    <row r="1901" spans="1:8">
      <c r="A1901">
        <v>1848</v>
      </c>
      <c r="B1901" t="s">
        <v>8</v>
      </c>
      <c r="C1901" s="123">
        <v>1905</v>
      </c>
      <c r="D1901" s="2">
        <v>144</v>
      </c>
      <c r="E1901" t="s">
        <v>138</v>
      </c>
      <c r="F1901">
        <v>2021</v>
      </c>
      <c r="G1901" t="s">
        <v>19</v>
      </c>
      <c r="H1901" s="21">
        <v>25</v>
      </c>
    </row>
    <row r="1902" spans="1:8">
      <c r="A1902">
        <v>1849</v>
      </c>
      <c r="B1902" t="s">
        <v>8</v>
      </c>
      <c r="C1902" s="123">
        <v>1905</v>
      </c>
      <c r="D1902" s="2">
        <v>144</v>
      </c>
      <c r="E1902" t="s">
        <v>138</v>
      </c>
      <c r="F1902">
        <v>2021</v>
      </c>
      <c r="G1902" t="s">
        <v>19</v>
      </c>
      <c r="H1902" s="21">
        <v>-44.49</v>
      </c>
    </row>
    <row r="1903" spans="1:8">
      <c r="A1903">
        <v>1850</v>
      </c>
      <c r="B1903" t="s">
        <v>8</v>
      </c>
      <c r="C1903" s="123">
        <v>1905</v>
      </c>
      <c r="D1903" s="2">
        <v>144</v>
      </c>
      <c r="E1903" t="s">
        <v>138</v>
      </c>
      <c r="F1903">
        <v>2021</v>
      </c>
      <c r="G1903" t="s">
        <v>19</v>
      </c>
      <c r="H1903" s="21">
        <v>355.12</v>
      </c>
    </row>
    <row r="1904" spans="1:8">
      <c r="A1904">
        <v>1854</v>
      </c>
      <c r="B1904" t="s">
        <v>8</v>
      </c>
      <c r="C1904" s="123">
        <v>1905</v>
      </c>
      <c r="D1904" s="2">
        <v>144</v>
      </c>
      <c r="E1904" t="s">
        <v>138</v>
      </c>
      <c r="F1904">
        <v>2021</v>
      </c>
      <c r="G1904" t="s">
        <v>19</v>
      </c>
      <c r="H1904" s="21">
        <v>25</v>
      </c>
    </row>
    <row r="1905" spans="1:8">
      <c r="A1905">
        <v>1856</v>
      </c>
      <c r="B1905" t="s">
        <v>8</v>
      </c>
      <c r="C1905" s="123">
        <v>1905</v>
      </c>
      <c r="D1905" s="2">
        <v>144</v>
      </c>
      <c r="E1905" t="s">
        <v>138</v>
      </c>
      <c r="F1905">
        <v>2021</v>
      </c>
      <c r="G1905" t="s">
        <v>19</v>
      </c>
      <c r="H1905" s="21">
        <v>-8707.0499999999993</v>
      </c>
    </row>
    <row r="1906" spans="1:8">
      <c r="A1906">
        <v>1866</v>
      </c>
      <c r="B1906" t="s">
        <v>8</v>
      </c>
      <c r="C1906" s="123">
        <v>1905</v>
      </c>
      <c r="D1906" s="2">
        <v>144</v>
      </c>
      <c r="E1906" t="s">
        <v>138</v>
      </c>
      <c r="F1906">
        <v>2021</v>
      </c>
      <c r="G1906" t="s">
        <v>19</v>
      </c>
      <c r="H1906" s="21">
        <v>25399.37</v>
      </c>
    </row>
    <row r="1907" spans="1:8">
      <c r="A1907">
        <v>1879</v>
      </c>
      <c r="B1907" t="s">
        <v>8</v>
      </c>
      <c r="C1907" s="123">
        <v>1905</v>
      </c>
      <c r="D1907" s="2">
        <v>144</v>
      </c>
      <c r="E1907" t="s">
        <v>138</v>
      </c>
      <c r="F1907">
        <v>2021</v>
      </c>
      <c r="G1907" t="s">
        <v>19</v>
      </c>
      <c r="H1907" s="21">
        <v>500</v>
      </c>
    </row>
    <row r="1908" spans="1:8">
      <c r="A1908">
        <v>1881</v>
      </c>
      <c r="B1908" t="s">
        <v>8</v>
      </c>
      <c r="C1908" s="123">
        <v>1905</v>
      </c>
      <c r="D1908" s="2">
        <v>144</v>
      </c>
      <c r="E1908" t="s">
        <v>138</v>
      </c>
      <c r="F1908">
        <v>2021</v>
      </c>
      <c r="G1908" t="s">
        <v>19</v>
      </c>
      <c r="H1908" s="21">
        <v>2179.41</v>
      </c>
    </row>
    <row r="1909" spans="1:8">
      <c r="A1909">
        <v>1895</v>
      </c>
      <c r="B1909" t="s">
        <v>8</v>
      </c>
      <c r="C1909" s="123">
        <v>1905</v>
      </c>
      <c r="D1909" s="2">
        <v>144</v>
      </c>
      <c r="E1909" t="s">
        <v>138</v>
      </c>
      <c r="F1909">
        <v>2021</v>
      </c>
      <c r="G1909" t="s">
        <v>19</v>
      </c>
      <c r="H1909" s="21">
        <v>1923.9</v>
      </c>
    </row>
    <row r="1910" spans="1:8">
      <c r="A1910">
        <v>1901</v>
      </c>
      <c r="B1910" t="s">
        <v>8</v>
      </c>
      <c r="C1910" s="123">
        <v>1905</v>
      </c>
      <c r="D1910" s="2">
        <v>144</v>
      </c>
      <c r="E1910" t="s">
        <v>138</v>
      </c>
      <c r="F1910">
        <v>2021</v>
      </c>
      <c r="G1910" t="s">
        <v>19</v>
      </c>
      <c r="H1910" s="21">
        <v>122.3</v>
      </c>
    </row>
    <row r="1911" spans="1:8">
      <c r="A1911">
        <v>1908</v>
      </c>
      <c r="B1911" t="s">
        <v>8</v>
      </c>
      <c r="C1911" s="123">
        <v>1905</v>
      </c>
      <c r="D1911" s="2">
        <v>144</v>
      </c>
      <c r="E1911" t="s">
        <v>138</v>
      </c>
      <c r="F1911">
        <v>2021</v>
      </c>
      <c r="G1911" t="s">
        <v>19</v>
      </c>
      <c r="H1911" s="21">
        <v>28.36</v>
      </c>
    </row>
    <row r="1912" spans="1:8">
      <c r="A1912">
        <v>1913</v>
      </c>
      <c r="B1912" t="s">
        <v>8</v>
      </c>
      <c r="C1912" s="123">
        <v>1905</v>
      </c>
      <c r="D1912" s="2">
        <v>144</v>
      </c>
      <c r="E1912" t="s">
        <v>138</v>
      </c>
      <c r="F1912">
        <v>2021</v>
      </c>
      <c r="G1912" t="s">
        <v>19</v>
      </c>
      <c r="H1912" s="21">
        <v>1923.9</v>
      </c>
    </row>
    <row r="1913" spans="1:8">
      <c r="A1913">
        <v>1921</v>
      </c>
      <c r="B1913" t="s">
        <v>8</v>
      </c>
      <c r="C1913" s="123">
        <v>1905</v>
      </c>
      <c r="D1913" s="2">
        <v>144</v>
      </c>
      <c r="E1913" t="s">
        <v>138</v>
      </c>
      <c r="F1913">
        <v>2021</v>
      </c>
      <c r="G1913" t="s">
        <v>19</v>
      </c>
      <c r="H1913" s="21">
        <v>1693.31</v>
      </c>
    </row>
    <row r="1914" spans="1:8">
      <c r="A1914">
        <v>1939</v>
      </c>
      <c r="B1914" t="s">
        <v>8</v>
      </c>
      <c r="C1914" s="123">
        <v>1905</v>
      </c>
      <c r="D1914" s="2">
        <v>144</v>
      </c>
      <c r="E1914" t="s">
        <v>138</v>
      </c>
      <c r="F1914">
        <v>2021</v>
      </c>
      <c r="G1914" t="s">
        <v>19</v>
      </c>
      <c r="H1914" s="21">
        <v>376.22</v>
      </c>
    </row>
    <row r="1915" spans="1:8">
      <c r="A1915">
        <v>1951</v>
      </c>
      <c r="B1915" t="s">
        <v>8</v>
      </c>
      <c r="C1915" s="123">
        <v>1905</v>
      </c>
      <c r="D1915" s="2">
        <v>144</v>
      </c>
      <c r="E1915" t="s">
        <v>138</v>
      </c>
      <c r="F1915">
        <v>2021</v>
      </c>
      <c r="G1915" t="s">
        <v>19</v>
      </c>
      <c r="H1915" s="21">
        <v>464.31</v>
      </c>
    </row>
    <row r="1916" spans="1:8">
      <c r="A1916">
        <v>1953</v>
      </c>
      <c r="B1916" t="s">
        <v>8</v>
      </c>
      <c r="C1916" s="123">
        <v>1905</v>
      </c>
      <c r="D1916" s="2">
        <v>144</v>
      </c>
      <c r="E1916" t="s">
        <v>138</v>
      </c>
      <c r="F1916">
        <v>2021</v>
      </c>
      <c r="G1916" t="s">
        <v>19</v>
      </c>
      <c r="H1916" s="21">
        <v>119.64</v>
      </c>
    </row>
    <row r="1917" spans="1:8">
      <c r="A1917">
        <v>1971</v>
      </c>
      <c r="B1917" t="s">
        <v>8</v>
      </c>
      <c r="C1917" s="123">
        <v>1905</v>
      </c>
      <c r="D1917" s="2">
        <v>144</v>
      </c>
      <c r="E1917" t="s">
        <v>138</v>
      </c>
      <c r="F1917">
        <v>2021</v>
      </c>
      <c r="G1917" t="s">
        <v>19</v>
      </c>
      <c r="H1917" s="21">
        <v>2455.7199999999998</v>
      </c>
    </row>
    <row r="1918" spans="1:8">
      <c r="A1918">
        <v>1974</v>
      </c>
      <c r="B1918" t="s">
        <v>8</v>
      </c>
      <c r="C1918" s="123">
        <v>1905</v>
      </c>
      <c r="D1918" s="2">
        <v>144</v>
      </c>
      <c r="E1918" t="s">
        <v>138</v>
      </c>
      <c r="F1918">
        <v>2021</v>
      </c>
      <c r="G1918" t="s">
        <v>19</v>
      </c>
      <c r="H1918" s="21">
        <v>905.1</v>
      </c>
    </row>
    <row r="1919" spans="1:8">
      <c r="A1919">
        <v>1978</v>
      </c>
      <c r="B1919" t="s">
        <v>8</v>
      </c>
      <c r="C1919" s="123">
        <v>1905</v>
      </c>
      <c r="D1919" s="2">
        <v>144</v>
      </c>
      <c r="E1919" t="s">
        <v>138</v>
      </c>
      <c r="F1919">
        <v>2021</v>
      </c>
      <c r="G1919" t="s">
        <v>19</v>
      </c>
      <c r="H1919" s="21">
        <v>691.66</v>
      </c>
    </row>
    <row r="1920" spans="1:8">
      <c r="A1920">
        <v>1981</v>
      </c>
      <c r="B1920" t="s">
        <v>8</v>
      </c>
      <c r="C1920" s="123">
        <v>1905</v>
      </c>
      <c r="D1920" s="2">
        <v>144</v>
      </c>
      <c r="E1920" t="s">
        <v>138</v>
      </c>
      <c r="F1920">
        <v>2021</v>
      </c>
      <c r="G1920" t="s">
        <v>19</v>
      </c>
      <c r="H1920" s="21">
        <v>1693.31</v>
      </c>
    </row>
    <row r="1921" spans="1:8">
      <c r="A1921">
        <v>2015</v>
      </c>
      <c r="B1921" t="s">
        <v>8</v>
      </c>
      <c r="C1921" s="123">
        <v>1905</v>
      </c>
      <c r="D1921" s="2">
        <v>144</v>
      </c>
      <c r="E1921" t="s">
        <v>138</v>
      </c>
      <c r="F1921">
        <v>2021</v>
      </c>
      <c r="G1921" t="s">
        <v>19</v>
      </c>
      <c r="H1921" s="21">
        <v>75.790000000000006</v>
      </c>
    </row>
    <row r="1922" spans="1:8">
      <c r="A1922">
        <v>2023</v>
      </c>
      <c r="B1922" t="s">
        <v>8</v>
      </c>
      <c r="C1922" s="123">
        <v>1905</v>
      </c>
      <c r="D1922" s="2">
        <v>144</v>
      </c>
      <c r="E1922" t="s">
        <v>138</v>
      </c>
      <c r="F1922">
        <v>2021</v>
      </c>
      <c r="G1922" t="s">
        <v>19</v>
      </c>
      <c r="H1922" s="21">
        <v>36211.99</v>
      </c>
    </row>
    <row r="1923" spans="1:8">
      <c r="A1923">
        <v>2030</v>
      </c>
      <c r="B1923" t="s">
        <v>8</v>
      </c>
      <c r="C1923" s="123">
        <v>1905</v>
      </c>
      <c r="D1923" s="2">
        <v>144</v>
      </c>
      <c r="E1923" t="s">
        <v>138</v>
      </c>
      <c r="F1923">
        <v>2021</v>
      </c>
      <c r="G1923" t="s">
        <v>19</v>
      </c>
      <c r="H1923" s="21">
        <v>1693.31</v>
      </c>
    </row>
    <row r="1924" spans="1:8">
      <c r="A1924">
        <v>2033</v>
      </c>
      <c r="B1924" t="s">
        <v>8</v>
      </c>
      <c r="C1924" s="123">
        <v>1905</v>
      </c>
      <c r="D1924" s="2">
        <v>144</v>
      </c>
      <c r="E1924" t="s">
        <v>138</v>
      </c>
      <c r="F1924">
        <v>2021</v>
      </c>
      <c r="G1924" t="s">
        <v>19</v>
      </c>
      <c r="H1924" s="21">
        <v>1693.31</v>
      </c>
    </row>
    <row r="1925" spans="1:8">
      <c r="A1925">
        <v>2036</v>
      </c>
      <c r="B1925" t="s">
        <v>8</v>
      </c>
      <c r="C1925" s="123">
        <v>1905</v>
      </c>
      <c r="D1925" s="2">
        <v>144</v>
      </c>
      <c r="E1925" t="s">
        <v>138</v>
      </c>
      <c r="F1925">
        <v>2021</v>
      </c>
      <c r="G1925" t="s">
        <v>19</v>
      </c>
      <c r="H1925" s="21">
        <v>1693.31</v>
      </c>
    </row>
    <row r="1926" spans="1:8">
      <c r="A1926">
        <v>2041</v>
      </c>
      <c r="B1926" t="s">
        <v>8</v>
      </c>
      <c r="C1926" s="123">
        <v>1905</v>
      </c>
      <c r="D1926" s="2">
        <v>144</v>
      </c>
      <c r="E1926" t="s">
        <v>138</v>
      </c>
      <c r="F1926">
        <v>2021</v>
      </c>
      <c r="G1926" t="s">
        <v>19</v>
      </c>
      <c r="H1926" s="21">
        <v>386.35</v>
      </c>
    </row>
    <row r="1927" spans="1:8">
      <c r="A1927">
        <v>2049</v>
      </c>
      <c r="B1927" t="s">
        <v>8</v>
      </c>
      <c r="C1927" s="123">
        <v>1905</v>
      </c>
      <c r="D1927" s="2">
        <v>144</v>
      </c>
      <c r="E1927" t="s">
        <v>138</v>
      </c>
      <c r="F1927">
        <v>2021</v>
      </c>
      <c r="G1927" t="s">
        <v>19</v>
      </c>
      <c r="H1927" s="21">
        <v>2071.3200000000002</v>
      </c>
    </row>
    <row r="1928" spans="1:8">
      <c r="A1928">
        <v>2056</v>
      </c>
      <c r="B1928" t="s">
        <v>8</v>
      </c>
      <c r="C1928" s="123">
        <v>1905</v>
      </c>
      <c r="D1928" s="2">
        <v>144</v>
      </c>
      <c r="E1928" t="s">
        <v>138</v>
      </c>
      <c r="F1928">
        <v>2021</v>
      </c>
      <c r="G1928" t="s">
        <v>19</v>
      </c>
      <c r="H1928" s="21">
        <v>22170.36</v>
      </c>
    </row>
    <row r="1929" spans="1:8">
      <c r="A1929">
        <v>2057</v>
      </c>
      <c r="B1929" t="s">
        <v>8</v>
      </c>
      <c r="C1929" s="123">
        <v>1905</v>
      </c>
      <c r="D1929" s="2">
        <v>144</v>
      </c>
      <c r="E1929" t="s">
        <v>138</v>
      </c>
      <c r="F1929">
        <v>2021</v>
      </c>
      <c r="G1929" t="s">
        <v>19</v>
      </c>
      <c r="H1929" s="21">
        <v>338.11</v>
      </c>
    </row>
    <row r="1930" spans="1:8">
      <c r="A1930">
        <v>2072</v>
      </c>
      <c r="B1930" t="s">
        <v>8</v>
      </c>
      <c r="C1930" s="123">
        <v>1905</v>
      </c>
      <c r="D1930" s="2">
        <v>144</v>
      </c>
      <c r="E1930" t="s">
        <v>138</v>
      </c>
      <c r="F1930">
        <v>2021</v>
      </c>
      <c r="G1930" t="s">
        <v>19</v>
      </c>
      <c r="H1930" s="21">
        <v>-2028.65</v>
      </c>
    </row>
    <row r="1931" spans="1:8">
      <c r="A1931">
        <v>2075</v>
      </c>
      <c r="B1931" t="s">
        <v>8</v>
      </c>
      <c r="C1931" s="123">
        <v>1905</v>
      </c>
      <c r="D1931" s="2">
        <v>144</v>
      </c>
      <c r="E1931" t="s">
        <v>138</v>
      </c>
      <c r="F1931">
        <v>2021</v>
      </c>
      <c r="G1931" t="s">
        <v>19</v>
      </c>
      <c r="H1931" s="21">
        <v>-706.38</v>
      </c>
    </row>
    <row r="1932" spans="1:8">
      <c r="A1932">
        <v>2101</v>
      </c>
      <c r="B1932" t="s">
        <v>8</v>
      </c>
      <c r="C1932" s="123">
        <v>1905</v>
      </c>
      <c r="D1932" s="2">
        <v>144</v>
      </c>
      <c r="E1932" t="s">
        <v>138</v>
      </c>
      <c r="F1932">
        <v>2021</v>
      </c>
      <c r="G1932" t="s">
        <v>19</v>
      </c>
      <c r="H1932" s="21">
        <v>3847.8</v>
      </c>
    </row>
    <row r="1933" spans="1:8">
      <c r="A1933">
        <v>2108</v>
      </c>
      <c r="B1933" t="s">
        <v>8</v>
      </c>
      <c r="C1933" s="123">
        <v>1905</v>
      </c>
      <c r="D1933" s="2">
        <v>144</v>
      </c>
      <c r="E1933" t="s">
        <v>138</v>
      </c>
      <c r="F1933">
        <v>2021</v>
      </c>
      <c r="G1933" t="s">
        <v>19</v>
      </c>
      <c r="H1933" s="21">
        <v>22112.01</v>
      </c>
    </row>
    <row r="1934" spans="1:8">
      <c r="A1934">
        <v>2124</v>
      </c>
      <c r="B1934" t="s">
        <v>8</v>
      </c>
      <c r="C1934" s="123">
        <v>1905</v>
      </c>
      <c r="D1934" s="2">
        <v>144</v>
      </c>
      <c r="E1934" t="s">
        <v>138</v>
      </c>
      <c r="F1934">
        <v>2021</v>
      </c>
      <c r="G1934" t="s">
        <v>19</v>
      </c>
      <c r="H1934" s="21">
        <v>1923.9</v>
      </c>
    </row>
    <row r="1935" spans="1:8">
      <c r="A1935">
        <v>2128</v>
      </c>
      <c r="B1935" t="s">
        <v>8</v>
      </c>
      <c r="C1935" s="123">
        <v>1905</v>
      </c>
      <c r="D1935" s="2">
        <v>144</v>
      </c>
      <c r="E1935" t="s">
        <v>138</v>
      </c>
      <c r="F1935">
        <v>2021</v>
      </c>
      <c r="G1935" t="s">
        <v>19</v>
      </c>
      <c r="H1935" s="21">
        <v>-13999.31</v>
      </c>
    </row>
    <row r="1936" spans="1:8">
      <c r="A1936">
        <v>2151</v>
      </c>
      <c r="B1936" t="s">
        <v>8</v>
      </c>
      <c r="C1936" s="123">
        <v>1905</v>
      </c>
      <c r="D1936" s="2">
        <v>144</v>
      </c>
      <c r="E1936" t="s">
        <v>138</v>
      </c>
      <c r="F1936">
        <v>2021</v>
      </c>
      <c r="G1936" t="s">
        <v>19</v>
      </c>
      <c r="H1936" s="21">
        <v>2203.48</v>
      </c>
    </row>
    <row r="1937" spans="1:8">
      <c r="A1937">
        <v>2156</v>
      </c>
      <c r="B1937" t="s">
        <v>8</v>
      </c>
      <c r="C1937" s="123">
        <v>1905</v>
      </c>
      <c r="D1937" s="2">
        <v>144</v>
      </c>
      <c r="E1937" t="s">
        <v>138</v>
      </c>
      <c r="F1937">
        <v>2021</v>
      </c>
      <c r="G1937" t="s">
        <v>19</v>
      </c>
      <c r="H1937" s="21">
        <v>497.95</v>
      </c>
    </row>
    <row r="1938" spans="1:8">
      <c r="A1938">
        <v>2171</v>
      </c>
      <c r="B1938" t="s">
        <v>8</v>
      </c>
      <c r="C1938" s="123">
        <v>1905</v>
      </c>
      <c r="D1938" s="2">
        <v>144</v>
      </c>
      <c r="E1938" t="s">
        <v>138</v>
      </c>
      <c r="F1938">
        <v>2021</v>
      </c>
      <c r="G1938" t="s">
        <v>19</v>
      </c>
      <c r="H1938" s="21">
        <v>226.6</v>
      </c>
    </row>
    <row r="1939" spans="1:8">
      <c r="A1939">
        <v>2186</v>
      </c>
      <c r="B1939" t="s">
        <v>8</v>
      </c>
      <c r="C1939" s="123">
        <v>1905</v>
      </c>
      <c r="D1939" s="2">
        <v>144</v>
      </c>
      <c r="E1939" t="s">
        <v>138</v>
      </c>
      <c r="F1939">
        <v>2021</v>
      </c>
      <c r="G1939" t="s">
        <v>19</v>
      </c>
      <c r="H1939" s="21">
        <v>-68.52</v>
      </c>
    </row>
    <row r="1940" spans="1:8">
      <c r="A1940">
        <v>2194</v>
      </c>
      <c r="B1940" t="s">
        <v>8</v>
      </c>
      <c r="C1940" s="123">
        <v>1905</v>
      </c>
      <c r="D1940" s="2">
        <v>144</v>
      </c>
      <c r="E1940" t="s">
        <v>138</v>
      </c>
      <c r="F1940">
        <v>2021</v>
      </c>
      <c r="G1940" t="s">
        <v>19</v>
      </c>
      <c r="H1940" s="21">
        <v>564.42999999999995</v>
      </c>
    </row>
    <row r="1941" spans="1:8">
      <c r="A1941">
        <v>2200</v>
      </c>
      <c r="B1941" t="s">
        <v>8</v>
      </c>
      <c r="C1941" s="123">
        <v>1905</v>
      </c>
      <c r="D1941" s="2">
        <v>144</v>
      </c>
      <c r="E1941" t="s">
        <v>138</v>
      </c>
      <c r="F1941">
        <v>2021</v>
      </c>
      <c r="G1941" t="s">
        <v>19</v>
      </c>
      <c r="H1941" s="21">
        <v>29941.68</v>
      </c>
    </row>
    <row r="1942" spans="1:8">
      <c r="A1942">
        <v>2207</v>
      </c>
      <c r="B1942" t="s">
        <v>8</v>
      </c>
      <c r="C1942" s="123">
        <v>1905</v>
      </c>
      <c r="D1942" s="2">
        <v>144</v>
      </c>
      <c r="E1942" t="s">
        <v>138</v>
      </c>
      <c r="F1942">
        <v>2021</v>
      </c>
      <c r="G1942" t="s">
        <v>19</v>
      </c>
      <c r="H1942" s="21">
        <v>1910.21</v>
      </c>
    </row>
    <row r="1943" spans="1:8">
      <c r="A1943">
        <v>2225</v>
      </c>
      <c r="B1943" t="s">
        <v>8</v>
      </c>
      <c r="C1943" s="123">
        <v>1905</v>
      </c>
      <c r="D1943" s="2">
        <v>144</v>
      </c>
      <c r="E1943" t="s">
        <v>138</v>
      </c>
      <c r="F1943">
        <v>2021</v>
      </c>
      <c r="G1943" t="s">
        <v>19</v>
      </c>
      <c r="H1943" s="21">
        <v>-18712.7</v>
      </c>
    </row>
    <row r="1944" spans="1:8">
      <c r="A1944">
        <v>2247</v>
      </c>
      <c r="B1944" t="s">
        <v>9</v>
      </c>
      <c r="C1944" s="123">
        <v>1905</v>
      </c>
      <c r="D1944" s="2">
        <v>133</v>
      </c>
      <c r="E1944" t="s">
        <v>138</v>
      </c>
      <c r="F1944">
        <v>2021</v>
      </c>
      <c r="G1944" t="s">
        <v>19</v>
      </c>
      <c r="H1944" s="21">
        <v>244.82</v>
      </c>
    </row>
    <row r="1945" spans="1:8">
      <c r="A1945">
        <v>2252</v>
      </c>
      <c r="B1945" t="s">
        <v>9</v>
      </c>
      <c r="C1945" s="123">
        <v>1905</v>
      </c>
      <c r="D1945" s="2">
        <v>133</v>
      </c>
      <c r="E1945" t="s">
        <v>138</v>
      </c>
      <c r="F1945">
        <v>2021</v>
      </c>
      <c r="G1945" t="s">
        <v>19</v>
      </c>
      <c r="H1945" s="21">
        <v>23267.31</v>
      </c>
    </row>
    <row r="1946" spans="1:8">
      <c r="A1946">
        <v>2267</v>
      </c>
      <c r="B1946" t="s">
        <v>9</v>
      </c>
      <c r="C1946" s="123">
        <v>1905</v>
      </c>
      <c r="D1946" s="2">
        <v>133</v>
      </c>
      <c r="E1946" t="s">
        <v>138</v>
      </c>
      <c r="F1946">
        <v>2021</v>
      </c>
      <c r="G1946" t="s">
        <v>19</v>
      </c>
      <c r="H1946" s="21">
        <v>10.43</v>
      </c>
    </row>
    <row r="1947" spans="1:8">
      <c r="A1947">
        <v>2270</v>
      </c>
      <c r="B1947" t="s">
        <v>9</v>
      </c>
      <c r="C1947" s="123">
        <v>1905</v>
      </c>
      <c r="D1947" s="2">
        <v>133</v>
      </c>
      <c r="E1947" t="s">
        <v>138</v>
      </c>
      <c r="F1947">
        <v>2021</v>
      </c>
      <c r="G1947" t="s">
        <v>19</v>
      </c>
      <c r="H1947" s="21">
        <v>259.17</v>
      </c>
    </row>
    <row r="1948" spans="1:8">
      <c r="A1948">
        <v>2286</v>
      </c>
      <c r="B1948" t="s">
        <v>9</v>
      </c>
      <c r="C1948" s="123">
        <v>1905</v>
      </c>
      <c r="D1948" s="2">
        <v>133</v>
      </c>
      <c r="E1948" t="s">
        <v>138</v>
      </c>
      <c r="F1948">
        <v>2021</v>
      </c>
      <c r="G1948" t="s">
        <v>19</v>
      </c>
      <c r="H1948" s="21">
        <v>27.43</v>
      </c>
    </row>
    <row r="1949" spans="1:8">
      <c r="A1949">
        <v>2288</v>
      </c>
      <c r="B1949" t="s">
        <v>9</v>
      </c>
      <c r="C1949" s="123">
        <v>1905</v>
      </c>
      <c r="D1949" s="2">
        <v>133</v>
      </c>
      <c r="E1949" t="s">
        <v>138</v>
      </c>
      <c r="F1949">
        <v>2021</v>
      </c>
      <c r="G1949" t="s">
        <v>19</v>
      </c>
      <c r="H1949" s="21">
        <v>325</v>
      </c>
    </row>
    <row r="1950" spans="1:8">
      <c r="A1950">
        <v>2296</v>
      </c>
      <c r="B1950" t="s">
        <v>9</v>
      </c>
      <c r="C1950" s="123">
        <v>1905</v>
      </c>
      <c r="D1950" s="2">
        <v>133</v>
      </c>
      <c r="E1950" t="s">
        <v>138</v>
      </c>
      <c r="F1950">
        <v>2021</v>
      </c>
      <c r="G1950" t="s">
        <v>19</v>
      </c>
      <c r="H1950" s="21">
        <v>84.64</v>
      </c>
    </row>
    <row r="1951" spans="1:8">
      <c r="A1951">
        <v>2310</v>
      </c>
      <c r="B1951" t="s">
        <v>9</v>
      </c>
      <c r="C1951" s="123">
        <v>1905</v>
      </c>
      <c r="D1951" s="2">
        <v>133</v>
      </c>
      <c r="E1951" t="s">
        <v>138</v>
      </c>
      <c r="F1951">
        <v>2021</v>
      </c>
      <c r="G1951" t="s">
        <v>19</v>
      </c>
      <c r="H1951" s="21">
        <v>347.74</v>
      </c>
    </row>
    <row r="1952" spans="1:8">
      <c r="A1952">
        <v>2314</v>
      </c>
      <c r="B1952" t="s">
        <v>9</v>
      </c>
      <c r="C1952" s="123">
        <v>1905</v>
      </c>
      <c r="D1952" s="2">
        <v>133</v>
      </c>
      <c r="E1952" t="s">
        <v>138</v>
      </c>
      <c r="F1952">
        <v>2021</v>
      </c>
      <c r="G1952" t="s">
        <v>19</v>
      </c>
      <c r="H1952" s="21">
        <v>48.16</v>
      </c>
    </row>
    <row r="1953" spans="1:8">
      <c r="A1953">
        <v>2324</v>
      </c>
      <c r="B1953" t="s">
        <v>9</v>
      </c>
      <c r="C1953" s="123">
        <v>1905</v>
      </c>
      <c r="D1953" s="2">
        <v>133</v>
      </c>
      <c r="E1953" t="s">
        <v>138</v>
      </c>
      <c r="F1953">
        <v>2021</v>
      </c>
      <c r="G1953" t="s">
        <v>19</v>
      </c>
      <c r="H1953" s="21">
        <v>-0.53</v>
      </c>
    </row>
    <row r="1954" spans="1:8">
      <c r="A1954">
        <v>2330</v>
      </c>
      <c r="B1954" t="s">
        <v>9</v>
      </c>
      <c r="C1954" s="123">
        <v>1905</v>
      </c>
      <c r="D1954" s="2">
        <v>133</v>
      </c>
      <c r="E1954" t="s">
        <v>138</v>
      </c>
      <c r="F1954">
        <v>2021</v>
      </c>
      <c r="G1954" t="s">
        <v>19</v>
      </c>
      <c r="H1954" s="21">
        <v>43.75</v>
      </c>
    </row>
    <row r="1955" spans="1:8">
      <c r="A1955">
        <v>2331</v>
      </c>
      <c r="B1955" t="s">
        <v>9</v>
      </c>
      <c r="C1955" s="123">
        <v>1905</v>
      </c>
      <c r="D1955" s="2">
        <v>133</v>
      </c>
      <c r="E1955" t="s">
        <v>138</v>
      </c>
      <c r="F1955">
        <v>2021</v>
      </c>
      <c r="G1955" t="s">
        <v>19</v>
      </c>
      <c r="H1955" s="21">
        <v>14850.33</v>
      </c>
    </row>
    <row r="1956" spans="1:8">
      <c r="A1956">
        <v>2338</v>
      </c>
      <c r="B1956" t="s">
        <v>9</v>
      </c>
      <c r="C1956" s="123">
        <v>1905</v>
      </c>
      <c r="D1956" s="2">
        <v>133</v>
      </c>
      <c r="E1956" t="s">
        <v>138</v>
      </c>
      <c r="F1956">
        <v>2021</v>
      </c>
      <c r="G1956" t="s">
        <v>19</v>
      </c>
      <c r="H1956" s="21">
        <v>7669.4</v>
      </c>
    </row>
    <row r="1957" spans="1:8">
      <c r="A1957">
        <v>2339</v>
      </c>
      <c r="B1957" t="s">
        <v>9</v>
      </c>
      <c r="C1957" s="123">
        <v>1905</v>
      </c>
      <c r="D1957" s="2">
        <v>133</v>
      </c>
      <c r="E1957" t="s">
        <v>138</v>
      </c>
      <c r="F1957">
        <v>2021</v>
      </c>
      <c r="G1957" t="s">
        <v>19</v>
      </c>
      <c r="H1957" s="21">
        <v>763.76</v>
      </c>
    </row>
    <row r="1958" spans="1:8">
      <c r="A1958">
        <v>2341</v>
      </c>
      <c r="B1958" t="s">
        <v>9</v>
      </c>
      <c r="C1958" s="123">
        <v>1905</v>
      </c>
      <c r="D1958" s="2">
        <v>133</v>
      </c>
      <c r="E1958" t="s">
        <v>138</v>
      </c>
      <c r="F1958">
        <v>2021</v>
      </c>
      <c r="G1958" t="s">
        <v>19</v>
      </c>
      <c r="H1958" s="21">
        <v>25</v>
      </c>
    </row>
    <row r="1959" spans="1:8">
      <c r="A1959">
        <v>2348</v>
      </c>
      <c r="B1959" t="s">
        <v>9</v>
      </c>
      <c r="C1959" s="123">
        <v>1905</v>
      </c>
      <c r="D1959" s="2">
        <v>133</v>
      </c>
      <c r="E1959" t="s">
        <v>138</v>
      </c>
      <c r="F1959">
        <v>2021</v>
      </c>
      <c r="G1959" t="s">
        <v>19</v>
      </c>
      <c r="H1959" s="21">
        <v>1260.19</v>
      </c>
    </row>
    <row r="1960" spans="1:8">
      <c r="A1960">
        <v>2353</v>
      </c>
      <c r="B1960" t="s">
        <v>9</v>
      </c>
      <c r="C1960" s="123">
        <v>1905</v>
      </c>
      <c r="D1960" s="2">
        <v>133</v>
      </c>
      <c r="E1960" t="s">
        <v>138</v>
      </c>
      <c r="F1960">
        <v>2021</v>
      </c>
      <c r="G1960" t="s">
        <v>19</v>
      </c>
      <c r="H1960" s="21">
        <v>254.33</v>
      </c>
    </row>
    <row r="1961" spans="1:8">
      <c r="A1961">
        <v>2354</v>
      </c>
      <c r="B1961" t="s">
        <v>9</v>
      </c>
      <c r="C1961" s="123">
        <v>1905</v>
      </c>
      <c r="D1961" s="2">
        <v>133</v>
      </c>
      <c r="E1961" t="s">
        <v>138</v>
      </c>
      <c r="F1961">
        <v>2021</v>
      </c>
      <c r="G1961" t="s">
        <v>19</v>
      </c>
      <c r="H1961" s="21">
        <v>15613.67</v>
      </c>
    </row>
    <row r="1962" spans="1:8">
      <c r="A1962">
        <v>2357</v>
      </c>
      <c r="B1962" t="s">
        <v>9</v>
      </c>
      <c r="C1962" s="123">
        <v>1905</v>
      </c>
      <c r="D1962" s="2">
        <v>133</v>
      </c>
      <c r="E1962" t="s">
        <v>138</v>
      </c>
      <c r="F1962">
        <v>2021</v>
      </c>
      <c r="G1962" t="s">
        <v>19</v>
      </c>
      <c r="H1962" s="21">
        <v>25</v>
      </c>
    </row>
    <row r="1963" spans="1:8">
      <c r="A1963">
        <v>2359</v>
      </c>
      <c r="B1963" t="s">
        <v>9</v>
      </c>
      <c r="C1963" s="123">
        <v>1905</v>
      </c>
      <c r="D1963" s="2">
        <v>133</v>
      </c>
      <c r="E1963" t="s">
        <v>138</v>
      </c>
      <c r="F1963">
        <v>2021</v>
      </c>
      <c r="G1963" t="s">
        <v>19</v>
      </c>
      <c r="H1963" s="21">
        <v>411.3</v>
      </c>
    </row>
    <row r="1964" spans="1:8">
      <c r="A1964">
        <v>2363</v>
      </c>
      <c r="B1964" t="s">
        <v>9</v>
      </c>
      <c r="C1964" s="123">
        <v>1905</v>
      </c>
      <c r="D1964" s="2">
        <v>133</v>
      </c>
      <c r="E1964" t="s">
        <v>138</v>
      </c>
      <c r="F1964">
        <v>2021</v>
      </c>
      <c r="G1964" t="s">
        <v>19</v>
      </c>
      <c r="H1964" s="21">
        <v>850.81</v>
      </c>
    </row>
    <row r="1965" spans="1:8">
      <c r="A1965">
        <v>2366</v>
      </c>
      <c r="B1965" t="s">
        <v>9</v>
      </c>
      <c r="C1965" s="123">
        <v>1905</v>
      </c>
      <c r="D1965" s="2">
        <v>133</v>
      </c>
      <c r="E1965" t="s">
        <v>138</v>
      </c>
      <c r="F1965">
        <v>2021</v>
      </c>
      <c r="G1965" t="s">
        <v>19</v>
      </c>
      <c r="H1965" s="21">
        <v>2352.65</v>
      </c>
    </row>
    <row r="1966" spans="1:8">
      <c r="A1966">
        <v>2367</v>
      </c>
      <c r="B1966" t="s">
        <v>9</v>
      </c>
      <c r="C1966" s="123">
        <v>1905</v>
      </c>
      <c r="D1966" s="2">
        <v>133</v>
      </c>
      <c r="E1966" t="s">
        <v>138</v>
      </c>
      <c r="F1966">
        <v>2021</v>
      </c>
      <c r="G1966" t="s">
        <v>19</v>
      </c>
      <c r="H1966" s="21">
        <v>712.34</v>
      </c>
    </row>
    <row r="1967" spans="1:8">
      <c r="A1967">
        <v>2380</v>
      </c>
      <c r="B1967" t="s">
        <v>9</v>
      </c>
      <c r="C1967" s="123">
        <v>1905</v>
      </c>
      <c r="D1967" s="2">
        <v>133</v>
      </c>
      <c r="E1967" t="s">
        <v>138</v>
      </c>
      <c r="F1967">
        <v>2021</v>
      </c>
      <c r="G1967" t="s">
        <v>19</v>
      </c>
      <c r="H1967" s="21">
        <v>-17.52</v>
      </c>
    </row>
    <row r="1968" spans="1:8">
      <c r="A1968">
        <v>2384</v>
      </c>
      <c r="B1968" t="s">
        <v>9</v>
      </c>
      <c r="C1968" s="123">
        <v>1905</v>
      </c>
      <c r="D1968" s="2">
        <v>133</v>
      </c>
      <c r="E1968" t="s">
        <v>138</v>
      </c>
      <c r="F1968">
        <v>2021</v>
      </c>
      <c r="G1968" t="s">
        <v>19</v>
      </c>
      <c r="H1968" s="21">
        <v>395.13</v>
      </c>
    </row>
    <row r="1969" spans="1:8">
      <c r="A1969">
        <v>2388</v>
      </c>
      <c r="B1969" t="s">
        <v>9</v>
      </c>
      <c r="C1969" s="123">
        <v>1905</v>
      </c>
      <c r="D1969" s="2">
        <v>133</v>
      </c>
      <c r="E1969" t="s">
        <v>138</v>
      </c>
      <c r="F1969">
        <v>2021</v>
      </c>
      <c r="G1969" t="s">
        <v>19</v>
      </c>
      <c r="H1969" s="21">
        <v>25</v>
      </c>
    </row>
    <row r="1970" spans="1:8">
      <c r="A1970">
        <v>2394</v>
      </c>
      <c r="B1970" t="s">
        <v>9</v>
      </c>
      <c r="C1970" s="123">
        <v>1905</v>
      </c>
      <c r="D1970" s="2">
        <v>133</v>
      </c>
      <c r="E1970" t="s">
        <v>138</v>
      </c>
      <c r="F1970">
        <v>2021</v>
      </c>
      <c r="G1970" t="s">
        <v>19</v>
      </c>
      <c r="H1970" s="21">
        <v>20050.37</v>
      </c>
    </row>
    <row r="1971" spans="1:8">
      <c r="A1971">
        <v>2405</v>
      </c>
      <c r="B1971" t="s">
        <v>9</v>
      </c>
      <c r="C1971" s="123">
        <v>1905</v>
      </c>
      <c r="D1971" s="2">
        <v>133</v>
      </c>
      <c r="E1971" t="s">
        <v>138</v>
      </c>
      <c r="F1971">
        <v>2021</v>
      </c>
      <c r="G1971" t="s">
        <v>19</v>
      </c>
      <c r="H1971" s="21">
        <v>14772.87</v>
      </c>
    </row>
    <row r="1972" spans="1:8">
      <c r="A1972">
        <v>2416</v>
      </c>
      <c r="B1972" t="s">
        <v>9</v>
      </c>
      <c r="C1972" s="123">
        <v>1905</v>
      </c>
      <c r="D1972" s="2">
        <v>133</v>
      </c>
      <c r="E1972" t="s">
        <v>138</v>
      </c>
      <c r="F1972">
        <v>2021</v>
      </c>
      <c r="G1972" t="s">
        <v>19</v>
      </c>
      <c r="H1972" s="21">
        <v>6828.17</v>
      </c>
    </row>
    <row r="1973" spans="1:8">
      <c r="A1973">
        <v>2417</v>
      </c>
      <c r="B1973" t="s">
        <v>9</v>
      </c>
      <c r="C1973" s="123">
        <v>1905</v>
      </c>
      <c r="D1973" s="2">
        <v>133</v>
      </c>
      <c r="E1973" t="s">
        <v>138</v>
      </c>
      <c r="F1973">
        <v>2021</v>
      </c>
      <c r="G1973" t="s">
        <v>19</v>
      </c>
      <c r="H1973" s="21">
        <v>368.15</v>
      </c>
    </row>
    <row r="1974" spans="1:8">
      <c r="A1974">
        <v>2423</v>
      </c>
      <c r="B1974" t="s">
        <v>9</v>
      </c>
      <c r="C1974" s="123">
        <v>1905</v>
      </c>
      <c r="D1974" s="2">
        <v>133</v>
      </c>
      <c r="E1974" t="s">
        <v>138</v>
      </c>
      <c r="F1974">
        <v>2021</v>
      </c>
      <c r="G1974" t="s">
        <v>19</v>
      </c>
      <c r="H1974" s="21">
        <v>-63.59</v>
      </c>
    </row>
    <row r="1975" spans="1:8">
      <c r="A1975">
        <v>2428</v>
      </c>
      <c r="B1975" t="s">
        <v>9</v>
      </c>
      <c r="C1975" s="123">
        <v>1905</v>
      </c>
      <c r="D1975" s="2">
        <v>133</v>
      </c>
      <c r="E1975" t="s">
        <v>138</v>
      </c>
      <c r="F1975">
        <v>2021</v>
      </c>
      <c r="G1975" t="s">
        <v>19</v>
      </c>
      <c r="H1975" s="21">
        <v>259.16000000000003</v>
      </c>
    </row>
    <row r="1976" spans="1:8">
      <c r="A1976">
        <v>2434</v>
      </c>
      <c r="B1976" t="s">
        <v>9</v>
      </c>
      <c r="C1976" s="123">
        <v>1905</v>
      </c>
      <c r="D1976" s="2">
        <v>133</v>
      </c>
      <c r="E1976" t="s">
        <v>138</v>
      </c>
      <c r="F1976">
        <v>2021</v>
      </c>
      <c r="G1976" t="s">
        <v>19</v>
      </c>
      <c r="H1976" s="21">
        <v>5387.23</v>
      </c>
    </row>
    <row r="1977" spans="1:8">
      <c r="A1977">
        <v>2438</v>
      </c>
      <c r="B1977" t="s">
        <v>9</v>
      </c>
      <c r="C1977" s="123">
        <v>1905</v>
      </c>
      <c r="D1977" s="2">
        <v>133</v>
      </c>
      <c r="E1977" t="s">
        <v>138</v>
      </c>
      <c r="F1977">
        <v>2021</v>
      </c>
      <c r="G1977" t="s">
        <v>19</v>
      </c>
      <c r="H1977" s="21">
        <v>8.36</v>
      </c>
    </row>
    <row r="1978" spans="1:8">
      <c r="A1978">
        <v>2440</v>
      </c>
      <c r="B1978" t="s">
        <v>9</v>
      </c>
      <c r="C1978" s="123">
        <v>1905</v>
      </c>
      <c r="D1978" s="2">
        <v>133</v>
      </c>
      <c r="E1978" t="s">
        <v>138</v>
      </c>
      <c r="F1978">
        <v>2021</v>
      </c>
      <c r="G1978" t="s">
        <v>19</v>
      </c>
      <c r="H1978" s="21">
        <v>469.18</v>
      </c>
    </row>
    <row r="1979" spans="1:8">
      <c r="A1979">
        <v>2443</v>
      </c>
      <c r="B1979" t="s">
        <v>9</v>
      </c>
      <c r="C1979" s="123">
        <v>1905</v>
      </c>
      <c r="D1979" s="2">
        <v>133</v>
      </c>
      <c r="E1979" t="s">
        <v>138</v>
      </c>
      <c r="F1979">
        <v>2021</v>
      </c>
      <c r="G1979" t="s">
        <v>19</v>
      </c>
      <c r="H1979" s="21">
        <v>32.119999999999997</v>
      </c>
    </row>
    <row r="1980" spans="1:8">
      <c r="A1980">
        <v>2453</v>
      </c>
      <c r="B1980" t="s">
        <v>9</v>
      </c>
      <c r="C1980" s="123">
        <v>1905</v>
      </c>
      <c r="D1980" s="2">
        <v>133</v>
      </c>
      <c r="E1980" t="s">
        <v>138</v>
      </c>
      <c r="F1980">
        <v>2021</v>
      </c>
      <c r="G1980" t="s">
        <v>19</v>
      </c>
      <c r="H1980" s="21">
        <v>8.36</v>
      </c>
    </row>
    <row r="1981" spans="1:8">
      <c r="A1981">
        <v>2457</v>
      </c>
      <c r="B1981" t="s">
        <v>9</v>
      </c>
      <c r="C1981" s="123">
        <v>1905</v>
      </c>
      <c r="D1981" s="2">
        <v>133</v>
      </c>
      <c r="E1981" t="s">
        <v>138</v>
      </c>
      <c r="F1981">
        <v>2021</v>
      </c>
      <c r="G1981" t="s">
        <v>19</v>
      </c>
      <c r="H1981" s="21">
        <v>896.89</v>
      </c>
    </row>
    <row r="1982" spans="1:8">
      <c r="A1982">
        <v>2459</v>
      </c>
      <c r="B1982" t="s">
        <v>9</v>
      </c>
      <c r="C1982" s="123">
        <v>1905</v>
      </c>
      <c r="D1982" s="2">
        <v>133</v>
      </c>
      <c r="E1982" t="s">
        <v>138</v>
      </c>
      <c r="F1982">
        <v>2021</v>
      </c>
      <c r="G1982" t="s">
        <v>19</v>
      </c>
      <c r="H1982" s="21">
        <v>259.17</v>
      </c>
    </row>
    <row r="1983" spans="1:8">
      <c r="A1983">
        <v>2465</v>
      </c>
      <c r="B1983" t="s">
        <v>9</v>
      </c>
      <c r="C1983" s="123">
        <v>1905</v>
      </c>
      <c r="D1983" s="2">
        <v>133</v>
      </c>
      <c r="E1983" t="s">
        <v>138</v>
      </c>
      <c r="F1983">
        <v>2021</v>
      </c>
      <c r="G1983" t="s">
        <v>19</v>
      </c>
      <c r="H1983" s="21">
        <v>49335.01</v>
      </c>
    </row>
    <row r="1984" spans="1:8">
      <c r="A1984">
        <v>2468</v>
      </c>
      <c r="B1984" t="s">
        <v>9</v>
      </c>
      <c r="C1984" s="123">
        <v>1905</v>
      </c>
      <c r="D1984" s="2">
        <v>133</v>
      </c>
      <c r="E1984" t="s">
        <v>138</v>
      </c>
      <c r="F1984">
        <v>2021</v>
      </c>
      <c r="G1984" t="s">
        <v>19</v>
      </c>
      <c r="H1984" s="21">
        <v>259.18</v>
      </c>
    </row>
    <row r="1985" spans="1:8">
      <c r="A1985">
        <v>2469</v>
      </c>
      <c r="B1985" t="s">
        <v>9</v>
      </c>
      <c r="C1985" s="123">
        <v>1905</v>
      </c>
      <c r="D1985" s="2">
        <v>133</v>
      </c>
      <c r="E1985" t="s">
        <v>138</v>
      </c>
      <c r="F1985">
        <v>2021</v>
      </c>
      <c r="G1985" t="s">
        <v>19</v>
      </c>
      <c r="H1985" s="21">
        <v>12949.85</v>
      </c>
    </row>
    <row r="1986" spans="1:8">
      <c r="A1986">
        <v>2471</v>
      </c>
      <c r="B1986" t="s">
        <v>9</v>
      </c>
      <c r="C1986" s="123">
        <v>1905</v>
      </c>
      <c r="D1986" s="2">
        <v>133</v>
      </c>
      <c r="E1986" t="s">
        <v>138</v>
      </c>
      <c r="F1986">
        <v>2021</v>
      </c>
      <c r="G1986" t="s">
        <v>19</v>
      </c>
      <c r="H1986" s="21">
        <v>-12.5</v>
      </c>
    </row>
    <row r="1987" spans="1:8">
      <c r="A1987">
        <v>2480</v>
      </c>
      <c r="B1987" t="s">
        <v>9</v>
      </c>
      <c r="C1987" s="123">
        <v>1905</v>
      </c>
      <c r="D1987" s="2">
        <v>133</v>
      </c>
      <c r="E1987" t="s">
        <v>138</v>
      </c>
      <c r="F1987">
        <v>2021</v>
      </c>
      <c r="G1987" t="s">
        <v>19</v>
      </c>
      <c r="H1987" s="21">
        <v>9296.08</v>
      </c>
    </row>
    <row r="1988" spans="1:8">
      <c r="A1988">
        <v>2483</v>
      </c>
      <c r="B1988" t="s">
        <v>9</v>
      </c>
      <c r="C1988" s="123">
        <v>1905</v>
      </c>
      <c r="D1988" s="2">
        <v>133</v>
      </c>
      <c r="E1988" t="s">
        <v>138</v>
      </c>
      <c r="F1988">
        <v>2021</v>
      </c>
      <c r="G1988" t="s">
        <v>19</v>
      </c>
      <c r="H1988" s="21">
        <v>5.78</v>
      </c>
    </row>
    <row r="1989" spans="1:8">
      <c r="A1989">
        <v>2501</v>
      </c>
      <c r="B1989" t="s">
        <v>9</v>
      </c>
      <c r="C1989" s="123">
        <v>1905</v>
      </c>
      <c r="D1989" s="2">
        <v>133</v>
      </c>
      <c r="E1989" t="s">
        <v>138</v>
      </c>
      <c r="F1989">
        <v>2021</v>
      </c>
      <c r="G1989" t="s">
        <v>19</v>
      </c>
      <c r="H1989" s="21">
        <v>25</v>
      </c>
    </row>
    <row r="1990" spans="1:8">
      <c r="A1990">
        <v>2503</v>
      </c>
      <c r="B1990" t="s">
        <v>9</v>
      </c>
      <c r="C1990" s="123">
        <v>1905</v>
      </c>
      <c r="D1990" s="2">
        <v>133</v>
      </c>
      <c r="E1990" t="s">
        <v>138</v>
      </c>
      <c r="F1990">
        <v>2021</v>
      </c>
      <c r="G1990" t="s">
        <v>19</v>
      </c>
      <c r="H1990" s="21">
        <v>19074.52</v>
      </c>
    </row>
    <row r="1991" spans="1:8">
      <c r="A1991">
        <v>2515</v>
      </c>
      <c r="B1991" t="s">
        <v>9</v>
      </c>
      <c r="C1991" s="123">
        <v>1905</v>
      </c>
      <c r="D1991" s="2">
        <v>133</v>
      </c>
      <c r="E1991" t="s">
        <v>138</v>
      </c>
      <c r="F1991">
        <v>2021</v>
      </c>
      <c r="G1991" t="s">
        <v>19</v>
      </c>
      <c r="H1991" s="21">
        <v>8.36</v>
      </c>
    </row>
    <row r="1992" spans="1:8">
      <c r="A1992">
        <v>2530</v>
      </c>
      <c r="B1992" t="s">
        <v>9</v>
      </c>
      <c r="C1992" s="123">
        <v>1905</v>
      </c>
      <c r="D1992" s="2">
        <v>133</v>
      </c>
      <c r="E1992" t="s">
        <v>138</v>
      </c>
      <c r="F1992">
        <v>2021</v>
      </c>
      <c r="G1992" t="s">
        <v>19</v>
      </c>
      <c r="H1992" s="21">
        <v>778.28</v>
      </c>
    </row>
    <row r="1993" spans="1:8">
      <c r="A1993">
        <v>2541</v>
      </c>
      <c r="B1993" t="s">
        <v>9</v>
      </c>
      <c r="C1993" s="123">
        <v>1905</v>
      </c>
      <c r="D1993" s="2">
        <v>133</v>
      </c>
      <c r="E1993" t="s">
        <v>138</v>
      </c>
      <c r="F1993">
        <v>2021</v>
      </c>
      <c r="G1993" t="s">
        <v>19</v>
      </c>
      <c r="H1993" s="21">
        <v>8.36</v>
      </c>
    </row>
    <row r="1994" spans="1:8">
      <c r="A1994">
        <v>2542</v>
      </c>
      <c r="B1994" t="s">
        <v>9</v>
      </c>
      <c r="C1994" s="123">
        <v>1905</v>
      </c>
      <c r="D1994" s="2">
        <v>133</v>
      </c>
      <c r="E1994" t="s">
        <v>138</v>
      </c>
      <c r="F1994">
        <v>2021</v>
      </c>
      <c r="G1994" t="s">
        <v>19</v>
      </c>
      <c r="H1994" s="21">
        <v>896.89</v>
      </c>
    </row>
    <row r="1995" spans="1:8">
      <c r="A1995">
        <v>2546</v>
      </c>
      <c r="B1995" t="s">
        <v>9</v>
      </c>
      <c r="C1995" s="123">
        <v>1905</v>
      </c>
      <c r="D1995" s="2">
        <v>133</v>
      </c>
      <c r="E1995" t="s">
        <v>138</v>
      </c>
      <c r="F1995">
        <v>2021</v>
      </c>
      <c r="G1995" t="s">
        <v>19</v>
      </c>
      <c r="H1995" s="21">
        <v>8.36</v>
      </c>
    </row>
    <row r="1996" spans="1:8">
      <c r="A1996">
        <v>2548</v>
      </c>
      <c r="B1996" t="s">
        <v>9</v>
      </c>
      <c r="C1996" s="123">
        <v>1905</v>
      </c>
      <c r="D1996" s="2">
        <v>133</v>
      </c>
      <c r="E1996" t="s">
        <v>138</v>
      </c>
      <c r="F1996">
        <v>2021</v>
      </c>
      <c r="G1996" t="s">
        <v>19</v>
      </c>
      <c r="H1996" s="21">
        <v>25</v>
      </c>
    </row>
    <row r="1997" spans="1:8">
      <c r="A1997">
        <v>2558</v>
      </c>
      <c r="B1997" t="s">
        <v>9</v>
      </c>
      <c r="C1997" s="123">
        <v>1905</v>
      </c>
      <c r="D1997" s="2">
        <v>144</v>
      </c>
      <c r="E1997" t="s">
        <v>138</v>
      </c>
      <c r="F1997">
        <v>2021</v>
      </c>
      <c r="G1997" t="s">
        <v>19</v>
      </c>
      <c r="H1997" s="21">
        <v>114699.4</v>
      </c>
    </row>
    <row r="1998" spans="1:8">
      <c r="A1998">
        <v>2560</v>
      </c>
      <c r="B1998" t="s">
        <v>9</v>
      </c>
      <c r="C1998" s="123">
        <v>1905</v>
      </c>
      <c r="D1998" s="2">
        <v>144</v>
      </c>
      <c r="E1998" t="s">
        <v>138</v>
      </c>
      <c r="F1998">
        <v>2021</v>
      </c>
      <c r="G1998" t="s">
        <v>19</v>
      </c>
      <c r="H1998" s="21">
        <v>1592.71</v>
      </c>
    </row>
    <row r="1999" spans="1:8">
      <c r="A1999">
        <v>2566</v>
      </c>
      <c r="B1999" t="s">
        <v>9</v>
      </c>
      <c r="C1999" s="123">
        <v>1905</v>
      </c>
      <c r="D1999" s="2">
        <v>144</v>
      </c>
      <c r="E1999" t="s">
        <v>138</v>
      </c>
      <c r="F1999">
        <v>2021</v>
      </c>
      <c r="G1999" t="s">
        <v>19</v>
      </c>
      <c r="H1999" s="21">
        <v>1350.94</v>
      </c>
    </row>
    <row r="2000" spans="1:8">
      <c r="A2000">
        <v>2571</v>
      </c>
      <c r="B2000" t="s">
        <v>9</v>
      </c>
      <c r="C2000" s="123">
        <v>1905</v>
      </c>
      <c r="D2000" s="2">
        <v>144</v>
      </c>
      <c r="E2000" t="s">
        <v>138</v>
      </c>
      <c r="F2000">
        <v>2021</v>
      </c>
      <c r="G2000" t="s">
        <v>19</v>
      </c>
      <c r="H2000" s="21">
        <v>1229.54</v>
      </c>
    </row>
    <row r="2001" spans="1:8">
      <c r="A2001">
        <v>2573</v>
      </c>
      <c r="B2001" t="s">
        <v>9</v>
      </c>
      <c r="C2001" s="123">
        <v>1905</v>
      </c>
      <c r="D2001" s="2">
        <v>144</v>
      </c>
      <c r="E2001" t="s">
        <v>138</v>
      </c>
      <c r="F2001">
        <v>2021</v>
      </c>
      <c r="G2001" t="s">
        <v>19</v>
      </c>
      <c r="H2001" s="21">
        <v>1920.88</v>
      </c>
    </row>
    <row r="2002" spans="1:8">
      <c r="A2002">
        <v>2577</v>
      </c>
      <c r="B2002" t="s">
        <v>9</v>
      </c>
      <c r="C2002" s="123">
        <v>1905</v>
      </c>
      <c r="D2002" s="2">
        <v>144</v>
      </c>
      <c r="E2002" t="s">
        <v>138</v>
      </c>
      <c r="F2002">
        <v>2021</v>
      </c>
      <c r="G2002" t="s">
        <v>19</v>
      </c>
      <c r="H2002" s="21">
        <v>110331.66</v>
      </c>
    </row>
    <row r="2003" spans="1:8">
      <c r="A2003">
        <v>2580</v>
      </c>
      <c r="B2003" t="s">
        <v>9</v>
      </c>
      <c r="C2003" s="123">
        <v>1905</v>
      </c>
      <c r="D2003" s="2">
        <v>144</v>
      </c>
      <c r="E2003" t="s">
        <v>138</v>
      </c>
      <c r="F2003">
        <v>2021</v>
      </c>
      <c r="G2003" t="s">
        <v>19</v>
      </c>
      <c r="H2003" s="21">
        <v>1753.21</v>
      </c>
    </row>
    <row r="2004" spans="1:8">
      <c r="A2004">
        <v>2584</v>
      </c>
      <c r="B2004" t="s">
        <v>9</v>
      </c>
      <c r="C2004" s="123">
        <v>1905</v>
      </c>
      <c r="D2004" s="2">
        <v>144</v>
      </c>
      <c r="E2004" t="s">
        <v>138</v>
      </c>
      <c r="F2004">
        <v>2021</v>
      </c>
      <c r="G2004" t="s">
        <v>19</v>
      </c>
      <c r="H2004" s="21">
        <v>2017.64</v>
      </c>
    </row>
    <row r="2005" spans="1:8">
      <c r="A2005">
        <v>2592</v>
      </c>
      <c r="B2005" t="s">
        <v>9</v>
      </c>
      <c r="C2005" s="123">
        <v>1905</v>
      </c>
      <c r="D2005" s="2">
        <v>144</v>
      </c>
      <c r="E2005" t="s">
        <v>138</v>
      </c>
      <c r="F2005">
        <v>2021</v>
      </c>
      <c r="G2005" t="s">
        <v>19</v>
      </c>
      <c r="H2005" s="21">
        <v>1647.71</v>
      </c>
    </row>
    <row r="2006" spans="1:8">
      <c r="A2006">
        <v>2605</v>
      </c>
      <c r="B2006" t="s">
        <v>9</v>
      </c>
      <c r="C2006" s="123">
        <v>1905</v>
      </c>
      <c r="D2006" s="2">
        <v>144</v>
      </c>
      <c r="E2006" t="s">
        <v>138</v>
      </c>
      <c r="F2006">
        <v>2021</v>
      </c>
      <c r="G2006" t="s">
        <v>19</v>
      </c>
      <c r="H2006" s="21">
        <v>2022.65</v>
      </c>
    </row>
    <row r="2007" spans="1:8">
      <c r="A2007">
        <v>2606</v>
      </c>
      <c r="B2007" t="s">
        <v>9</v>
      </c>
      <c r="C2007" s="123">
        <v>1905</v>
      </c>
      <c r="D2007" s="2">
        <v>144</v>
      </c>
      <c r="E2007" t="s">
        <v>138</v>
      </c>
      <c r="F2007">
        <v>2021</v>
      </c>
      <c r="G2007" t="s">
        <v>19</v>
      </c>
      <c r="H2007" s="21">
        <v>2022.3</v>
      </c>
    </row>
    <row r="2008" spans="1:8">
      <c r="A2008">
        <v>2622</v>
      </c>
      <c r="B2008" t="s">
        <v>9</v>
      </c>
      <c r="C2008" s="123">
        <v>1905</v>
      </c>
      <c r="D2008" s="2">
        <v>144</v>
      </c>
      <c r="E2008" t="s">
        <v>138</v>
      </c>
      <c r="F2008">
        <v>2021</v>
      </c>
      <c r="G2008" t="s">
        <v>19</v>
      </c>
      <c r="H2008" s="21">
        <v>1703.12</v>
      </c>
    </row>
    <row r="2009" spans="1:8">
      <c r="A2009">
        <v>2635</v>
      </c>
      <c r="B2009" t="s">
        <v>9</v>
      </c>
      <c r="C2009" s="123">
        <v>1905</v>
      </c>
      <c r="D2009" s="2">
        <v>144</v>
      </c>
      <c r="E2009" t="s">
        <v>138</v>
      </c>
      <c r="F2009">
        <v>2021</v>
      </c>
      <c r="G2009" t="s">
        <v>19</v>
      </c>
      <c r="H2009" s="21">
        <v>226437.04</v>
      </c>
    </row>
    <row r="2010" spans="1:8">
      <c r="A2010">
        <v>2654</v>
      </c>
      <c r="B2010" t="s">
        <v>9</v>
      </c>
      <c r="C2010" s="123">
        <v>1905</v>
      </c>
      <c r="D2010" s="2">
        <v>144</v>
      </c>
      <c r="E2010" t="s">
        <v>138</v>
      </c>
      <c r="F2010">
        <v>2021</v>
      </c>
      <c r="G2010" t="s">
        <v>19</v>
      </c>
      <c r="H2010" s="21">
        <v>2022.63</v>
      </c>
    </row>
    <row r="2011" spans="1:8">
      <c r="A2011">
        <v>2663</v>
      </c>
      <c r="B2011" t="s">
        <v>9</v>
      </c>
      <c r="C2011" s="123">
        <v>1905</v>
      </c>
      <c r="D2011" s="2">
        <v>144</v>
      </c>
      <c r="E2011" t="s">
        <v>138</v>
      </c>
      <c r="F2011">
        <v>2021</v>
      </c>
      <c r="G2011" t="s">
        <v>19</v>
      </c>
      <c r="H2011" s="21">
        <v>5358.76</v>
      </c>
    </row>
    <row r="2012" spans="1:8">
      <c r="A2012">
        <v>2672</v>
      </c>
      <c r="B2012" t="s">
        <v>9</v>
      </c>
      <c r="C2012" s="123">
        <v>1905</v>
      </c>
      <c r="D2012" s="2">
        <v>144</v>
      </c>
      <c r="E2012" t="s">
        <v>138</v>
      </c>
      <c r="F2012">
        <v>2021</v>
      </c>
      <c r="G2012" t="s">
        <v>19</v>
      </c>
      <c r="H2012" s="21">
        <v>1167.8499999999999</v>
      </c>
    </row>
    <row r="2013" spans="1:8">
      <c r="A2013">
        <v>2673</v>
      </c>
      <c r="B2013" t="s">
        <v>9</v>
      </c>
      <c r="C2013" s="123">
        <v>1905</v>
      </c>
      <c r="D2013" s="2">
        <v>144</v>
      </c>
      <c r="E2013" t="s">
        <v>138</v>
      </c>
      <c r="F2013">
        <v>2021</v>
      </c>
      <c r="G2013" t="s">
        <v>19</v>
      </c>
      <c r="H2013" s="21">
        <v>1321.48</v>
      </c>
    </row>
    <row r="2014" spans="1:8">
      <c r="A2014">
        <v>2692</v>
      </c>
      <c r="B2014" t="s">
        <v>9</v>
      </c>
      <c r="C2014" s="123">
        <v>1905</v>
      </c>
      <c r="D2014" s="2">
        <v>144</v>
      </c>
      <c r="E2014" t="s">
        <v>138</v>
      </c>
      <c r="F2014">
        <v>2021</v>
      </c>
      <c r="G2014" t="s">
        <v>19</v>
      </c>
      <c r="H2014" s="21">
        <v>3386.07</v>
      </c>
    </row>
    <row r="2015" spans="1:8">
      <c r="A2015">
        <v>2694</v>
      </c>
      <c r="B2015" t="s">
        <v>9</v>
      </c>
      <c r="C2015" s="123">
        <v>1905</v>
      </c>
      <c r="D2015" s="2">
        <v>144</v>
      </c>
      <c r="E2015" t="s">
        <v>138</v>
      </c>
      <c r="F2015">
        <v>2021</v>
      </c>
      <c r="G2015" t="s">
        <v>19</v>
      </c>
      <c r="H2015" s="21">
        <v>1208.19</v>
      </c>
    </row>
    <row r="2016" spans="1:8">
      <c r="A2016">
        <v>2715</v>
      </c>
      <c r="B2016" t="s">
        <v>9</v>
      </c>
      <c r="C2016" s="123">
        <v>1905</v>
      </c>
      <c r="D2016" s="2">
        <v>144</v>
      </c>
      <c r="E2016" t="s">
        <v>138</v>
      </c>
      <c r="F2016">
        <v>2021</v>
      </c>
      <c r="G2016" t="s">
        <v>19</v>
      </c>
      <c r="H2016" s="21">
        <v>375</v>
      </c>
    </row>
    <row r="2017" spans="1:8">
      <c r="A2017">
        <v>2726</v>
      </c>
      <c r="B2017" t="s">
        <v>9</v>
      </c>
      <c r="C2017" s="123">
        <v>1905</v>
      </c>
      <c r="D2017" s="2">
        <v>144</v>
      </c>
      <c r="E2017" t="s">
        <v>138</v>
      </c>
      <c r="F2017">
        <v>2021</v>
      </c>
      <c r="G2017" t="s">
        <v>19</v>
      </c>
      <c r="H2017" s="21">
        <v>1389.59</v>
      </c>
    </row>
    <row r="2018" spans="1:8">
      <c r="A2018">
        <v>2727</v>
      </c>
      <c r="B2018" t="s">
        <v>9</v>
      </c>
      <c r="C2018" s="123">
        <v>1905</v>
      </c>
      <c r="D2018" s="2">
        <v>144</v>
      </c>
      <c r="E2018" t="s">
        <v>138</v>
      </c>
      <c r="F2018">
        <v>2021</v>
      </c>
      <c r="G2018" t="s">
        <v>19</v>
      </c>
      <c r="H2018" s="21">
        <v>1341.39</v>
      </c>
    </row>
    <row r="2019" spans="1:8">
      <c r="A2019">
        <v>2735</v>
      </c>
      <c r="B2019" t="s">
        <v>9</v>
      </c>
      <c r="C2019" s="123">
        <v>1905</v>
      </c>
      <c r="D2019" s="2">
        <v>144</v>
      </c>
      <c r="E2019" t="s">
        <v>138</v>
      </c>
      <c r="F2019">
        <v>2021</v>
      </c>
      <c r="G2019" t="s">
        <v>19</v>
      </c>
      <c r="H2019" s="21">
        <v>1515.62</v>
      </c>
    </row>
    <row r="2020" spans="1:8">
      <c r="A2020">
        <v>2736</v>
      </c>
      <c r="B2020" t="s">
        <v>9</v>
      </c>
      <c r="C2020" s="123">
        <v>1905</v>
      </c>
      <c r="D2020" s="2">
        <v>144</v>
      </c>
      <c r="E2020" t="s">
        <v>138</v>
      </c>
      <c r="F2020">
        <v>2021</v>
      </c>
      <c r="G2020" t="s">
        <v>19</v>
      </c>
      <c r="H2020" s="21">
        <v>125</v>
      </c>
    </row>
    <row r="2021" spans="1:8">
      <c r="A2021">
        <v>2742</v>
      </c>
      <c r="B2021" t="s">
        <v>9</v>
      </c>
      <c r="C2021" s="123">
        <v>1905</v>
      </c>
      <c r="D2021" s="2">
        <v>144</v>
      </c>
      <c r="E2021" t="s">
        <v>138</v>
      </c>
      <c r="F2021">
        <v>2021</v>
      </c>
      <c r="G2021" t="s">
        <v>19</v>
      </c>
      <c r="H2021" s="21">
        <v>5451.39</v>
      </c>
    </row>
    <row r="2022" spans="1:8">
      <c r="A2022">
        <v>2763</v>
      </c>
      <c r="B2022" t="s">
        <v>9</v>
      </c>
      <c r="C2022" s="123">
        <v>1905</v>
      </c>
      <c r="D2022" s="2">
        <v>144</v>
      </c>
      <c r="E2022" t="s">
        <v>138</v>
      </c>
      <c r="F2022">
        <v>2021</v>
      </c>
      <c r="G2022" t="s">
        <v>19</v>
      </c>
      <c r="H2022" s="21">
        <v>125</v>
      </c>
    </row>
    <row r="2023" spans="1:8">
      <c r="A2023">
        <v>2766</v>
      </c>
      <c r="B2023" t="s">
        <v>9</v>
      </c>
      <c r="C2023" s="123">
        <v>1905</v>
      </c>
      <c r="D2023" s="2">
        <v>144</v>
      </c>
      <c r="E2023" t="s">
        <v>138</v>
      </c>
      <c r="F2023">
        <v>2021</v>
      </c>
      <c r="G2023" t="s">
        <v>19</v>
      </c>
      <c r="H2023" s="21">
        <v>687.38</v>
      </c>
    </row>
    <row r="2024" spans="1:8">
      <c r="A2024">
        <v>2775</v>
      </c>
      <c r="B2024" t="s">
        <v>9</v>
      </c>
      <c r="C2024" s="123">
        <v>1905</v>
      </c>
      <c r="D2024" s="2">
        <v>144</v>
      </c>
      <c r="E2024" t="s">
        <v>138</v>
      </c>
      <c r="F2024">
        <v>2021</v>
      </c>
      <c r="G2024" t="s">
        <v>19</v>
      </c>
      <c r="H2024" s="21">
        <v>1305.3699999999999</v>
      </c>
    </row>
    <row r="2025" spans="1:8">
      <c r="A2025">
        <v>2777</v>
      </c>
      <c r="B2025" t="s">
        <v>9</v>
      </c>
      <c r="C2025" s="123">
        <v>1905</v>
      </c>
      <c r="D2025" s="2">
        <v>144</v>
      </c>
      <c r="E2025" t="s">
        <v>138</v>
      </c>
      <c r="F2025">
        <v>2021</v>
      </c>
      <c r="G2025" t="s">
        <v>19</v>
      </c>
      <c r="H2025" s="21">
        <v>6897.62</v>
      </c>
    </row>
    <row r="2026" spans="1:8">
      <c r="A2026">
        <v>2785</v>
      </c>
      <c r="B2026" t="s">
        <v>9</v>
      </c>
      <c r="C2026" s="123">
        <v>1905</v>
      </c>
      <c r="D2026" s="2">
        <v>144</v>
      </c>
      <c r="E2026" t="s">
        <v>138</v>
      </c>
      <c r="F2026">
        <v>2021</v>
      </c>
      <c r="G2026" t="s">
        <v>19</v>
      </c>
      <c r="H2026" s="21">
        <v>117356.82</v>
      </c>
    </row>
    <row r="2027" spans="1:8">
      <c r="A2027">
        <v>2787</v>
      </c>
      <c r="B2027" t="s">
        <v>9</v>
      </c>
      <c r="C2027" s="123">
        <v>1905</v>
      </c>
      <c r="D2027" s="2">
        <v>144</v>
      </c>
      <c r="E2027" t="s">
        <v>138</v>
      </c>
      <c r="F2027">
        <v>2021</v>
      </c>
      <c r="G2027" t="s">
        <v>19</v>
      </c>
      <c r="H2027" s="21">
        <v>111069.24</v>
      </c>
    </row>
    <row r="2028" spans="1:8">
      <c r="A2028">
        <v>2789</v>
      </c>
      <c r="B2028" t="s">
        <v>9</v>
      </c>
      <c r="C2028" s="123">
        <v>1905</v>
      </c>
      <c r="D2028" s="2">
        <v>144</v>
      </c>
      <c r="E2028" t="s">
        <v>138</v>
      </c>
      <c r="F2028">
        <v>2021</v>
      </c>
      <c r="G2028" t="s">
        <v>19</v>
      </c>
      <c r="H2028" s="21">
        <v>126184.66</v>
      </c>
    </row>
    <row r="2029" spans="1:8">
      <c r="A2029">
        <v>2791</v>
      </c>
      <c r="B2029" t="s">
        <v>9</v>
      </c>
      <c r="C2029" s="123">
        <v>1905</v>
      </c>
      <c r="D2029" s="2">
        <v>144</v>
      </c>
      <c r="E2029" t="s">
        <v>138</v>
      </c>
      <c r="F2029">
        <v>2021</v>
      </c>
      <c r="G2029" t="s">
        <v>19</v>
      </c>
      <c r="H2029" s="21">
        <v>1375.35</v>
      </c>
    </row>
    <row r="2030" spans="1:8">
      <c r="A2030">
        <v>2801</v>
      </c>
      <c r="B2030" t="s">
        <v>9</v>
      </c>
      <c r="C2030" s="123">
        <v>1905</v>
      </c>
      <c r="D2030" s="2">
        <v>144</v>
      </c>
      <c r="E2030" t="s">
        <v>138</v>
      </c>
      <c r="F2030">
        <v>2021</v>
      </c>
      <c r="G2030" t="s">
        <v>19</v>
      </c>
      <c r="H2030" s="21">
        <v>716.91</v>
      </c>
    </row>
    <row r="2031" spans="1:8">
      <c r="A2031">
        <v>2804</v>
      </c>
      <c r="B2031" t="s">
        <v>9</v>
      </c>
      <c r="C2031" s="123">
        <v>1905</v>
      </c>
      <c r="D2031" s="2">
        <v>144</v>
      </c>
      <c r="E2031" t="s">
        <v>138</v>
      </c>
      <c r="F2031">
        <v>2021</v>
      </c>
      <c r="G2031" t="s">
        <v>19</v>
      </c>
      <c r="H2031" s="21">
        <v>1640.62</v>
      </c>
    </row>
    <row r="2032" spans="1:8">
      <c r="A2032">
        <v>2811</v>
      </c>
      <c r="B2032" t="s">
        <v>9</v>
      </c>
      <c r="C2032" s="123">
        <v>1905</v>
      </c>
      <c r="D2032" s="2">
        <v>144</v>
      </c>
      <c r="E2032" t="s">
        <v>138</v>
      </c>
      <c r="F2032">
        <v>2021</v>
      </c>
      <c r="G2032" t="s">
        <v>19</v>
      </c>
      <c r="H2032" s="21">
        <v>107586.9</v>
      </c>
    </row>
    <row r="2033" spans="1:8">
      <c r="A2033">
        <v>2820</v>
      </c>
      <c r="B2033" t="s">
        <v>9</v>
      </c>
      <c r="C2033" s="123">
        <v>1905</v>
      </c>
      <c r="D2033" s="2">
        <v>144</v>
      </c>
      <c r="E2033" t="s">
        <v>138</v>
      </c>
      <c r="F2033">
        <v>2021</v>
      </c>
      <c r="G2033" t="s">
        <v>19</v>
      </c>
      <c r="H2033" s="21">
        <v>657.09</v>
      </c>
    </row>
    <row r="2034" spans="1:8">
      <c r="A2034">
        <v>2851</v>
      </c>
      <c r="B2034" t="s">
        <v>9</v>
      </c>
      <c r="C2034" s="123">
        <v>1905</v>
      </c>
      <c r="D2034" s="2">
        <v>144</v>
      </c>
      <c r="E2034" t="s">
        <v>138</v>
      </c>
      <c r="F2034">
        <v>2021</v>
      </c>
      <c r="G2034" t="s">
        <v>19</v>
      </c>
      <c r="H2034" s="21">
        <v>118563.23</v>
      </c>
    </row>
    <row r="2035" spans="1:8">
      <c r="A2035">
        <v>2857</v>
      </c>
      <c r="B2035" t="s">
        <v>9</v>
      </c>
      <c r="C2035" s="123">
        <v>1905</v>
      </c>
      <c r="D2035" s="2">
        <v>144</v>
      </c>
      <c r="E2035" t="s">
        <v>138</v>
      </c>
      <c r="F2035">
        <v>2021</v>
      </c>
      <c r="G2035" t="s">
        <v>19</v>
      </c>
      <c r="H2035" s="21">
        <v>125</v>
      </c>
    </row>
    <row r="2036" spans="1:8">
      <c r="A2036">
        <v>2863</v>
      </c>
      <c r="B2036" t="s">
        <v>9</v>
      </c>
      <c r="C2036" s="123">
        <v>1905</v>
      </c>
      <c r="D2036" s="2">
        <v>144</v>
      </c>
      <c r="E2036" t="s">
        <v>138</v>
      </c>
      <c r="F2036">
        <v>2021</v>
      </c>
      <c r="G2036" t="s">
        <v>19</v>
      </c>
      <c r="H2036" s="21">
        <v>2022.66</v>
      </c>
    </row>
    <row r="2037" spans="1:8">
      <c r="A2037">
        <v>2887</v>
      </c>
      <c r="B2037" t="s">
        <v>9</v>
      </c>
      <c r="C2037" s="123">
        <v>1905</v>
      </c>
      <c r="D2037" s="2">
        <v>144</v>
      </c>
      <c r="E2037" t="s">
        <v>138</v>
      </c>
      <c r="F2037">
        <v>2021</v>
      </c>
      <c r="G2037" t="s">
        <v>19</v>
      </c>
      <c r="H2037" s="21">
        <v>1082.6300000000001</v>
      </c>
    </row>
    <row r="2038" spans="1:8">
      <c r="A2038">
        <v>2891</v>
      </c>
      <c r="B2038" t="s">
        <v>9</v>
      </c>
      <c r="C2038" s="123">
        <v>1905</v>
      </c>
      <c r="D2038" s="2">
        <v>144</v>
      </c>
      <c r="E2038" t="s">
        <v>138</v>
      </c>
      <c r="F2038">
        <v>2021</v>
      </c>
      <c r="G2038" t="s">
        <v>19</v>
      </c>
      <c r="H2038" s="21">
        <v>1491.58</v>
      </c>
    </row>
    <row r="2039" spans="1:8">
      <c r="A2039">
        <v>2897</v>
      </c>
      <c r="B2039" t="s">
        <v>9</v>
      </c>
      <c r="C2039" s="123">
        <v>1905</v>
      </c>
      <c r="D2039" s="2">
        <v>144</v>
      </c>
      <c r="E2039" t="s">
        <v>138</v>
      </c>
      <c r="F2039">
        <v>2021</v>
      </c>
      <c r="G2039" t="s">
        <v>19</v>
      </c>
      <c r="H2039" s="21">
        <v>123456.97</v>
      </c>
    </row>
    <row r="2040" spans="1:8">
      <c r="A2040">
        <v>2904</v>
      </c>
      <c r="B2040" t="s">
        <v>9</v>
      </c>
      <c r="C2040" s="123">
        <v>1905</v>
      </c>
      <c r="D2040" s="2">
        <v>144</v>
      </c>
      <c r="E2040" t="s">
        <v>138</v>
      </c>
      <c r="F2040">
        <v>2021</v>
      </c>
      <c r="G2040" t="s">
        <v>19</v>
      </c>
      <c r="H2040" s="21">
        <v>119213.91</v>
      </c>
    </row>
    <row r="2041" spans="1:8">
      <c r="A2041">
        <v>2920</v>
      </c>
      <c r="B2041" t="s">
        <v>9</v>
      </c>
      <c r="C2041" s="123">
        <v>1905</v>
      </c>
      <c r="D2041" s="2">
        <v>144</v>
      </c>
      <c r="E2041" t="s">
        <v>138</v>
      </c>
      <c r="F2041">
        <v>2021</v>
      </c>
      <c r="G2041" t="s">
        <v>19</v>
      </c>
      <c r="H2041" s="21">
        <v>1109.7</v>
      </c>
    </row>
    <row r="2042" spans="1:8">
      <c r="A2042">
        <v>2925</v>
      </c>
      <c r="B2042" t="s">
        <v>9</v>
      </c>
      <c r="C2042" s="123">
        <v>1905</v>
      </c>
      <c r="D2042" s="2">
        <v>144</v>
      </c>
      <c r="E2042" t="s">
        <v>138</v>
      </c>
      <c r="F2042">
        <v>2021</v>
      </c>
      <c r="G2042" t="s">
        <v>19</v>
      </c>
      <c r="H2042" s="21">
        <v>125</v>
      </c>
    </row>
    <row r="2043" spans="1:8">
      <c r="A2043">
        <v>2928</v>
      </c>
      <c r="B2043" t="s">
        <v>9</v>
      </c>
      <c r="C2043" s="123">
        <v>1905</v>
      </c>
      <c r="D2043" s="2">
        <v>144</v>
      </c>
      <c r="E2043" t="s">
        <v>138</v>
      </c>
      <c r="F2043">
        <v>2021</v>
      </c>
      <c r="G2043" t="s">
        <v>19</v>
      </c>
      <c r="H2043" s="21">
        <v>1964.44</v>
      </c>
    </row>
    <row r="2044" spans="1:8">
      <c r="A2044">
        <v>2937</v>
      </c>
      <c r="B2044" t="s">
        <v>9</v>
      </c>
      <c r="C2044" s="123">
        <v>1905</v>
      </c>
      <c r="D2044" s="2">
        <v>144</v>
      </c>
      <c r="E2044" t="s">
        <v>138</v>
      </c>
      <c r="F2044">
        <v>2021</v>
      </c>
      <c r="G2044" t="s">
        <v>19</v>
      </c>
      <c r="H2044" s="21">
        <v>116770.83</v>
      </c>
    </row>
    <row r="2045" spans="1:8">
      <c r="A2045">
        <v>2955</v>
      </c>
      <c r="B2045" t="s">
        <v>9</v>
      </c>
      <c r="C2045" s="123">
        <v>1905</v>
      </c>
      <c r="D2045" s="2">
        <v>144</v>
      </c>
      <c r="E2045" t="s">
        <v>138</v>
      </c>
      <c r="F2045">
        <v>2021</v>
      </c>
      <c r="G2045" t="s">
        <v>19</v>
      </c>
      <c r="H2045" s="21">
        <v>1858.14</v>
      </c>
    </row>
    <row r="2046" spans="1:8">
      <c r="A2046">
        <v>2958</v>
      </c>
      <c r="B2046" t="s">
        <v>9</v>
      </c>
      <c r="C2046" s="123">
        <v>1905</v>
      </c>
      <c r="D2046" s="2">
        <v>144</v>
      </c>
      <c r="E2046" t="s">
        <v>138</v>
      </c>
      <c r="F2046">
        <v>2021</v>
      </c>
      <c r="G2046" t="s">
        <v>19</v>
      </c>
      <c r="H2046" s="21">
        <v>2940.77</v>
      </c>
    </row>
    <row r="2047" spans="1:8">
      <c r="A2047">
        <v>2963</v>
      </c>
      <c r="B2047" t="s">
        <v>9</v>
      </c>
      <c r="C2047" s="123">
        <v>1905</v>
      </c>
      <c r="D2047" s="2">
        <v>144</v>
      </c>
      <c r="E2047" t="s">
        <v>138</v>
      </c>
      <c r="F2047">
        <v>2021</v>
      </c>
      <c r="G2047" t="s">
        <v>19</v>
      </c>
      <c r="H2047" s="21">
        <v>2984.7</v>
      </c>
    </row>
    <row r="2048" spans="1:8">
      <c r="A2048">
        <v>2973</v>
      </c>
      <c r="B2048" t="s">
        <v>9</v>
      </c>
      <c r="C2048" s="123">
        <v>1905</v>
      </c>
      <c r="D2048" s="2">
        <v>144</v>
      </c>
      <c r="E2048" t="s">
        <v>138</v>
      </c>
      <c r="F2048">
        <v>2021</v>
      </c>
      <c r="G2048" t="s">
        <v>19</v>
      </c>
      <c r="H2048" s="21">
        <v>1419.78</v>
      </c>
    </row>
    <row r="2049" spans="1:8">
      <c r="A2049">
        <v>2977</v>
      </c>
      <c r="B2049" t="s">
        <v>9</v>
      </c>
      <c r="C2049" s="123">
        <v>1905</v>
      </c>
      <c r="D2049" s="2">
        <v>144</v>
      </c>
      <c r="E2049" t="s">
        <v>138</v>
      </c>
      <c r="F2049">
        <v>2021</v>
      </c>
      <c r="G2049" t="s">
        <v>19</v>
      </c>
      <c r="H2049" s="21">
        <v>1413.02</v>
      </c>
    </row>
    <row r="2050" spans="1:8">
      <c r="A2050">
        <v>2984</v>
      </c>
      <c r="B2050" t="s">
        <v>9</v>
      </c>
      <c r="C2050" s="123">
        <v>1905</v>
      </c>
      <c r="D2050" s="2">
        <v>144</v>
      </c>
      <c r="E2050" t="s">
        <v>138</v>
      </c>
      <c r="F2050">
        <v>2021</v>
      </c>
      <c r="G2050" t="s">
        <v>19</v>
      </c>
      <c r="H2050" s="21">
        <v>632.05999999999995</v>
      </c>
    </row>
    <row r="2051" spans="1:8">
      <c r="A2051">
        <v>2985</v>
      </c>
      <c r="B2051" t="s">
        <v>9</v>
      </c>
      <c r="C2051" s="123">
        <v>1905</v>
      </c>
      <c r="D2051" s="2">
        <v>144</v>
      </c>
      <c r="E2051" t="s">
        <v>138</v>
      </c>
      <c r="F2051">
        <v>2021</v>
      </c>
      <c r="G2051" t="s">
        <v>19</v>
      </c>
      <c r="H2051" s="21">
        <v>2022.65</v>
      </c>
    </row>
    <row r="2052" spans="1:8">
      <c r="A2052">
        <v>3005</v>
      </c>
      <c r="B2052" t="s">
        <v>10</v>
      </c>
      <c r="C2052" s="123">
        <v>1905</v>
      </c>
      <c r="D2052" s="2">
        <v>133</v>
      </c>
      <c r="E2052" t="s">
        <v>138</v>
      </c>
      <c r="F2052">
        <v>2021</v>
      </c>
      <c r="G2052" t="s">
        <v>19</v>
      </c>
      <c r="H2052" s="21">
        <v>3834.26</v>
      </c>
    </row>
    <row r="2053" spans="1:8">
      <c r="A2053">
        <v>3010</v>
      </c>
      <c r="B2053" t="s">
        <v>10</v>
      </c>
      <c r="C2053" s="123">
        <v>1905</v>
      </c>
      <c r="D2053" s="2">
        <v>133</v>
      </c>
      <c r="E2053" t="s">
        <v>138</v>
      </c>
      <c r="F2053">
        <v>2021</v>
      </c>
      <c r="G2053" t="s">
        <v>19</v>
      </c>
      <c r="H2053" s="21">
        <v>3080.7</v>
      </c>
    </row>
    <row r="2054" spans="1:8">
      <c r="A2054">
        <v>3012</v>
      </c>
      <c r="B2054" t="s">
        <v>10</v>
      </c>
      <c r="C2054" s="123">
        <v>1905</v>
      </c>
      <c r="D2054" s="2">
        <v>133</v>
      </c>
      <c r="E2054" t="s">
        <v>138</v>
      </c>
      <c r="F2054">
        <v>2021</v>
      </c>
      <c r="G2054" t="s">
        <v>19</v>
      </c>
      <c r="H2054" s="21">
        <v>2206.42</v>
      </c>
    </row>
    <row r="2055" spans="1:8">
      <c r="A2055">
        <v>3018</v>
      </c>
      <c r="B2055" t="s">
        <v>10</v>
      </c>
      <c r="C2055" s="123">
        <v>1905</v>
      </c>
      <c r="D2055" s="2">
        <v>133</v>
      </c>
      <c r="E2055" t="s">
        <v>138</v>
      </c>
      <c r="F2055">
        <v>2021</v>
      </c>
      <c r="G2055" t="s">
        <v>19</v>
      </c>
      <c r="H2055" s="21">
        <v>5457.49</v>
      </c>
    </row>
    <row r="2056" spans="1:8">
      <c r="A2056">
        <v>3019</v>
      </c>
      <c r="B2056" t="s">
        <v>10</v>
      </c>
      <c r="C2056" s="123">
        <v>1905</v>
      </c>
      <c r="D2056" s="2">
        <v>133</v>
      </c>
      <c r="E2056" t="s">
        <v>138</v>
      </c>
      <c r="F2056">
        <v>2021</v>
      </c>
      <c r="G2056" t="s">
        <v>19</v>
      </c>
      <c r="H2056" s="21">
        <v>-4561.43</v>
      </c>
    </row>
    <row r="2057" spans="1:8">
      <c r="A2057">
        <v>3021</v>
      </c>
      <c r="B2057" t="s">
        <v>10</v>
      </c>
      <c r="C2057" s="123">
        <v>1905</v>
      </c>
      <c r="D2057" s="2">
        <v>133</v>
      </c>
      <c r="E2057" t="s">
        <v>138</v>
      </c>
      <c r="F2057">
        <v>2021</v>
      </c>
      <c r="G2057" t="s">
        <v>19</v>
      </c>
      <c r="H2057" s="21">
        <v>462</v>
      </c>
    </row>
    <row r="2058" spans="1:8">
      <c r="A2058">
        <v>3027</v>
      </c>
      <c r="B2058" t="s">
        <v>10</v>
      </c>
      <c r="C2058" s="123">
        <v>1905</v>
      </c>
      <c r="D2058" s="2">
        <v>133</v>
      </c>
      <c r="E2058" t="s">
        <v>138</v>
      </c>
      <c r="F2058">
        <v>2021</v>
      </c>
      <c r="G2058" t="s">
        <v>19</v>
      </c>
      <c r="H2058" s="21">
        <v>3927.02</v>
      </c>
    </row>
    <row r="2059" spans="1:8">
      <c r="A2059">
        <v>3029</v>
      </c>
      <c r="B2059" t="s">
        <v>10</v>
      </c>
      <c r="C2059" s="123">
        <v>1905</v>
      </c>
      <c r="D2059" s="2">
        <v>133</v>
      </c>
      <c r="E2059" t="s">
        <v>138</v>
      </c>
      <c r="F2059">
        <v>2021</v>
      </c>
      <c r="G2059" t="s">
        <v>19</v>
      </c>
      <c r="H2059" s="21">
        <v>324</v>
      </c>
    </row>
    <row r="2060" spans="1:8">
      <c r="A2060">
        <v>3036</v>
      </c>
      <c r="B2060" t="s">
        <v>10</v>
      </c>
      <c r="C2060" s="123">
        <v>1905</v>
      </c>
      <c r="D2060" s="2">
        <v>133</v>
      </c>
      <c r="E2060" t="s">
        <v>138</v>
      </c>
      <c r="F2060">
        <v>2021</v>
      </c>
      <c r="G2060" t="s">
        <v>19</v>
      </c>
      <c r="H2060" s="21">
        <v>2206.42</v>
      </c>
    </row>
    <row r="2061" spans="1:8">
      <c r="A2061">
        <v>3037</v>
      </c>
      <c r="B2061" t="s">
        <v>10</v>
      </c>
      <c r="C2061" s="123">
        <v>1905</v>
      </c>
      <c r="D2061" s="2">
        <v>133</v>
      </c>
      <c r="E2061" t="s">
        <v>138</v>
      </c>
      <c r="F2061">
        <v>2021</v>
      </c>
      <c r="G2061" t="s">
        <v>19</v>
      </c>
      <c r="H2061" s="21">
        <v>2206.42</v>
      </c>
    </row>
    <row r="2062" spans="1:8">
      <c r="A2062">
        <v>3039</v>
      </c>
      <c r="B2062" t="s">
        <v>10</v>
      </c>
      <c r="C2062" s="123">
        <v>1905</v>
      </c>
      <c r="D2062" s="2">
        <v>133</v>
      </c>
      <c r="E2062" t="s">
        <v>138</v>
      </c>
      <c r="F2062">
        <v>2021</v>
      </c>
      <c r="G2062" t="s">
        <v>19</v>
      </c>
      <c r="H2062" s="21">
        <v>2567.88</v>
      </c>
    </row>
    <row r="2063" spans="1:8">
      <c r="A2063">
        <v>3045</v>
      </c>
      <c r="B2063" t="s">
        <v>10</v>
      </c>
      <c r="C2063" s="123">
        <v>1905</v>
      </c>
      <c r="D2063" s="2">
        <v>133</v>
      </c>
      <c r="E2063" t="s">
        <v>138</v>
      </c>
      <c r="F2063">
        <v>2021</v>
      </c>
      <c r="G2063" t="s">
        <v>19</v>
      </c>
      <c r="H2063" s="21">
        <v>3392.92</v>
      </c>
    </row>
    <row r="2064" spans="1:8">
      <c r="A2064">
        <v>3048</v>
      </c>
      <c r="B2064" t="s">
        <v>10</v>
      </c>
      <c r="C2064" s="123">
        <v>1905</v>
      </c>
      <c r="D2064" s="2">
        <v>133</v>
      </c>
      <c r="E2064" t="s">
        <v>138</v>
      </c>
      <c r="F2064">
        <v>2021</v>
      </c>
      <c r="G2064" t="s">
        <v>19</v>
      </c>
      <c r="H2064" s="21">
        <v>5258.32</v>
      </c>
    </row>
    <row r="2065" spans="1:8">
      <c r="A2065">
        <v>3049</v>
      </c>
      <c r="B2065" t="s">
        <v>10</v>
      </c>
      <c r="C2065" s="123">
        <v>1905</v>
      </c>
      <c r="D2065" s="2">
        <v>133</v>
      </c>
      <c r="E2065" t="s">
        <v>138</v>
      </c>
      <c r="F2065">
        <v>2021</v>
      </c>
      <c r="G2065" t="s">
        <v>19</v>
      </c>
      <c r="H2065" s="21">
        <v>3080.7</v>
      </c>
    </row>
    <row r="2066" spans="1:8">
      <c r="A2066">
        <v>3051</v>
      </c>
      <c r="B2066" t="s">
        <v>10</v>
      </c>
      <c r="C2066" s="123">
        <v>1905</v>
      </c>
      <c r="D2066" s="2">
        <v>133</v>
      </c>
      <c r="E2066" t="s">
        <v>138</v>
      </c>
      <c r="F2066">
        <v>2021</v>
      </c>
      <c r="G2066" t="s">
        <v>19</v>
      </c>
      <c r="H2066" s="21">
        <v>1211</v>
      </c>
    </row>
    <row r="2067" spans="1:8">
      <c r="A2067">
        <v>3064</v>
      </c>
      <c r="B2067" t="s">
        <v>10</v>
      </c>
      <c r="C2067" s="123">
        <v>1905</v>
      </c>
      <c r="D2067" s="2">
        <v>133</v>
      </c>
      <c r="E2067" t="s">
        <v>138</v>
      </c>
      <c r="F2067">
        <v>2021</v>
      </c>
      <c r="G2067" t="s">
        <v>19</v>
      </c>
      <c r="H2067" s="21">
        <v>1297.8599999999999</v>
      </c>
    </row>
    <row r="2068" spans="1:8">
      <c r="A2068">
        <v>3075</v>
      </c>
      <c r="B2068" t="s">
        <v>10</v>
      </c>
      <c r="C2068" s="123">
        <v>1905</v>
      </c>
      <c r="D2068" s="2">
        <v>133</v>
      </c>
      <c r="E2068" t="s">
        <v>138</v>
      </c>
      <c r="F2068">
        <v>2021</v>
      </c>
      <c r="G2068" t="s">
        <v>19</v>
      </c>
      <c r="H2068" s="21">
        <v>1211</v>
      </c>
    </row>
    <row r="2069" spans="1:8">
      <c r="A2069">
        <v>3097</v>
      </c>
      <c r="B2069" t="s">
        <v>10</v>
      </c>
      <c r="C2069" s="123">
        <v>1905</v>
      </c>
      <c r="D2069" s="2">
        <v>133</v>
      </c>
      <c r="E2069" t="s">
        <v>138</v>
      </c>
      <c r="F2069">
        <v>2021</v>
      </c>
      <c r="G2069" t="s">
        <v>19</v>
      </c>
      <c r="H2069" s="21">
        <v>1211</v>
      </c>
    </row>
    <row r="2070" spans="1:8">
      <c r="A2070">
        <v>3100</v>
      </c>
      <c r="B2070" t="s">
        <v>10</v>
      </c>
      <c r="C2070" s="123">
        <v>1905</v>
      </c>
      <c r="D2070" s="2">
        <v>133</v>
      </c>
      <c r="E2070" t="s">
        <v>138</v>
      </c>
      <c r="F2070">
        <v>2021</v>
      </c>
      <c r="G2070" t="s">
        <v>19</v>
      </c>
      <c r="H2070" s="21">
        <v>1211</v>
      </c>
    </row>
    <row r="2071" spans="1:8">
      <c r="A2071">
        <v>3102</v>
      </c>
      <c r="B2071" t="s">
        <v>10</v>
      </c>
      <c r="C2071" s="123">
        <v>1905</v>
      </c>
      <c r="D2071" s="2">
        <v>133</v>
      </c>
      <c r="E2071" t="s">
        <v>138</v>
      </c>
      <c r="F2071">
        <v>2021</v>
      </c>
      <c r="G2071" t="s">
        <v>19</v>
      </c>
      <c r="H2071" s="21">
        <v>-3334.79</v>
      </c>
    </row>
    <row r="2072" spans="1:8">
      <c r="A2072">
        <v>3135</v>
      </c>
      <c r="B2072" t="s">
        <v>10</v>
      </c>
      <c r="C2072" s="123">
        <v>1905</v>
      </c>
      <c r="D2072" s="2">
        <v>144</v>
      </c>
      <c r="E2072" t="s">
        <v>138</v>
      </c>
      <c r="F2072">
        <v>2021</v>
      </c>
      <c r="G2072" t="s">
        <v>19</v>
      </c>
      <c r="H2072" s="21">
        <v>0.39</v>
      </c>
    </row>
    <row r="2073" spans="1:8">
      <c r="A2073">
        <v>3142</v>
      </c>
      <c r="B2073" t="s">
        <v>10</v>
      </c>
      <c r="C2073" s="123">
        <v>1905</v>
      </c>
      <c r="D2073" s="2">
        <v>144</v>
      </c>
      <c r="E2073" t="s">
        <v>138</v>
      </c>
      <c r="F2073">
        <v>2021</v>
      </c>
      <c r="G2073" t="s">
        <v>19</v>
      </c>
      <c r="H2073" s="21">
        <v>88.23</v>
      </c>
    </row>
    <row r="2074" spans="1:8">
      <c r="A2074">
        <v>3147</v>
      </c>
      <c r="B2074" t="s">
        <v>10</v>
      </c>
      <c r="C2074" s="123">
        <v>1905</v>
      </c>
      <c r="D2074" s="2">
        <v>144</v>
      </c>
      <c r="E2074" t="s">
        <v>138</v>
      </c>
      <c r="F2074">
        <v>2021</v>
      </c>
      <c r="G2074" t="s">
        <v>19</v>
      </c>
      <c r="H2074" s="21">
        <v>104.96</v>
      </c>
    </row>
    <row r="2075" spans="1:8">
      <c r="A2075">
        <v>3155</v>
      </c>
      <c r="B2075" t="s">
        <v>10</v>
      </c>
      <c r="C2075" s="123">
        <v>1905</v>
      </c>
      <c r="D2075" s="2">
        <v>144</v>
      </c>
      <c r="E2075" t="s">
        <v>138</v>
      </c>
      <c r="F2075">
        <v>2021</v>
      </c>
      <c r="G2075" t="s">
        <v>19</v>
      </c>
      <c r="H2075" s="21">
        <v>5537.39</v>
      </c>
    </row>
    <row r="2076" spans="1:8">
      <c r="A2076">
        <v>3156</v>
      </c>
      <c r="B2076" t="s">
        <v>10</v>
      </c>
      <c r="C2076" s="123">
        <v>1905</v>
      </c>
      <c r="D2076" s="2">
        <v>144</v>
      </c>
      <c r="E2076" t="s">
        <v>138</v>
      </c>
      <c r="F2076">
        <v>2021</v>
      </c>
      <c r="G2076" t="s">
        <v>19</v>
      </c>
      <c r="H2076" s="21">
        <v>103</v>
      </c>
    </row>
    <row r="2077" spans="1:8">
      <c r="A2077">
        <v>3166</v>
      </c>
      <c r="B2077" t="s">
        <v>10</v>
      </c>
      <c r="C2077" s="123">
        <v>1905</v>
      </c>
      <c r="D2077" s="2">
        <v>144</v>
      </c>
      <c r="E2077" t="s">
        <v>138</v>
      </c>
      <c r="F2077">
        <v>2021</v>
      </c>
      <c r="G2077" t="s">
        <v>19</v>
      </c>
      <c r="H2077" s="21">
        <v>5276.1</v>
      </c>
    </row>
    <row r="2078" spans="1:8">
      <c r="A2078">
        <v>3181</v>
      </c>
      <c r="B2078" t="s">
        <v>10</v>
      </c>
      <c r="C2078" s="123">
        <v>1905</v>
      </c>
      <c r="D2078" s="2">
        <v>144</v>
      </c>
      <c r="E2078" t="s">
        <v>138</v>
      </c>
      <c r="F2078">
        <v>2021</v>
      </c>
      <c r="G2078" t="s">
        <v>19</v>
      </c>
      <c r="H2078" s="21">
        <v>22.3</v>
      </c>
    </row>
    <row r="2079" spans="1:8">
      <c r="A2079">
        <v>3191</v>
      </c>
      <c r="B2079" t="s">
        <v>10</v>
      </c>
      <c r="C2079" s="123">
        <v>1905</v>
      </c>
      <c r="D2079" s="2">
        <v>144</v>
      </c>
      <c r="E2079" t="s">
        <v>138</v>
      </c>
      <c r="F2079">
        <v>2021</v>
      </c>
      <c r="G2079" t="s">
        <v>19</v>
      </c>
      <c r="H2079" s="21">
        <v>5420.64</v>
      </c>
    </row>
    <row r="2080" spans="1:8">
      <c r="A2080">
        <v>3195</v>
      </c>
      <c r="B2080" t="s">
        <v>10</v>
      </c>
      <c r="C2080" s="123">
        <v>1905</v>
      </c>
      <c r="D2080" s="2">
        <v>144</v>
      </c>
      <c r="E2080" t="s">
        <v>138</v>
      </c>
      <c r="F2080">
        <v>2021</v>
      </c>
      <c r="G2080" t="s">
        <v>19</v>
      </c>
      <c r="H2080" s="21">
        <v>5537.39</v>
      </c>
    </row>
    <row r="2081" spans="1:8">
      <c r="A2081">
        <v>3200</v>
      </c>
      <c r="B2081" t="s">
        <v>10</v>
      </c>
      <c r="C2081" s="123">
        <v>1905</v>
      </c>
      <c r="D2081" s="2">
        <v>144</v>
      </c>
      <c r="E2081" t="s">
        <v>138</v>
      </c>
      <c r="F2081">
        <v>2021</v>
      </c>
      <c r="G2081" t="s">
        <v>19</v>
      </c>
      <c r="H2081" s="21">
        <v>99.46</v>
      </c>
    </row>
    <row r="2082" spans="1:8">
      <c r="A2082">
        <v>3219</v>
      </c>
      <c r="B2082" t="s">
        <v>10</v>
      </c>
      <c r="C2082" s="123">
        <v>1905</v>
      </c>
      <c r="D2082" s="2">
        <v>144</v>
      </c>
      <c r="E2082" t="s">
        <v>138</v>
      </c>
      <c r="F2082">
        <v>2021</v>
      </c>
      <c r="G2082" t="s">
        <v>19</v>
      </c>
      <c r="H2082" s="21">
        <v>103</v>
      </c>
    </row>
    <row r="2083" spans="1:8">
      <c r="A2083">
        <v>3224</v>
      </c>
      <c r="B2083" t="s">
        <v>10</v>
      </c>
      <c r="C2083" s="123">
        <v>1905</v>
      </c>
      <c r="D2083" s="2">
        <v>144</v>
      </c>
      <c r="E2083" t="s">
        <v>138</v>
      </c>
      <c r="F2083">
        <v>2021</v>
      </c>
      <c r="G2083" t="s">
        <v>19</v>
      </c>
      <c r="H2083" s="21">
        <v>10855.16</v>
      </c>
    </row>
    <row r="2084" spans="1:8">
      <c r="A2084">
        <v>3228</v>
      </c>
      <c r="B2084" t="s">
        <v>10</v>
      </c>
      <c r="C2084" s="123">
        <v>1905</v>
      </c>
      <c r="D2084" s="2">
        <v>144</v>
      </c>
      <c r="E2084" t="s">
        <v>138</v>
      </c>
      <c r="F2084">
        <v>2021</v>
      </c>
      <c r="G2084" t="s">
        <v>19</v>
      </c>
      <c r="H2084" s="21">
        <v>6.12</v>
      </c>
    </row>
    <row r="2085" spans="1:8">
      <c r="A2085">
        <v>3235</v>
      </c>
      <c r="B2085" t="s">
        <v>10</v>
      </c>
      <c r="C2085" s="123">
        <v>1905</v>
      </c>
      <c r="D2085" s="2">
        <v>144</v>
      </c>
      <c r="E2085" t="s">
        <v>138</v>
      </c>
      <c r="F2085">
        <v>2021</v>
      </c>
      <c r="G2085" t="s">
        <v>19</v>
      </c>
      <c r="H2085" s="21">
        <v>8238.2099999999991</v>
      </c>
    </row>
    <row r="2086" spans="1:8">
      <c r="A2086">
        <v>3238</v>
      </c>
      <c r="B2086" t="s">
        <v>10</v>
      </c>
      <c r="C2086" s="123">
        <v>1905</v>
      </c>
      <c r="D2086" s="2">
        <v>144</v>
      </c>
      <c r="E2086" t="s">
        <v>138</v>
      </c>
      <c r="F2086">
        <v>2021</v>
      </c>
      <c r="G2086" t="s">
        <v>19</v>
      </c>
      <c r="H2086" s="21">
        <v>5537.39</v>
      </c>
    </row>
    <row r="2087" spans="1:8">
      <c r="A2087">
        <v>3256</v>
      </c>
      <c r="B2087" t="s">
        <v>10</v>
      </c>
      <c r="C2087" s="123">
        <v>1905</v>
      </c>
      <c r="D2087" s="2">
        <v>144</v>
      </c>
      <c r="E2087" t="s">
        <v>138</v>
      </c>
      <c r="F2087">
        <v>2021</v>
      </c>
      <c r="G2087" t="s">
        <v>19</v>
      </c>
      <c r="H2087" s="21">
        <v>5420.14</v>
      </c>
    </row>
    <row r="2088" spans="1:8">
      <c r="A2088">
        <v>3263</v>
      </c>
      <c r="B2088" t="s">
        <v>10</v>
      </c>
      <c r="C2088" s="123">
        <v>1905</v>
      </c>
      <c r="D2088" s="2">
        <v>144</v>
      </c>
      <c r="E2088" t="s">
        <v>138</v>
      </c>
      <c r="F2088">
        <v>2021</v>
      </c>
      <c r="G2088" t="s">
        <v>19</v>
      </c>
      <c r="H2088" s="21">
        <v>1.88</v>
      </c>
    </row>
    <row r="2089" spans="1:8">
      <c r="A2089">
        <v>3285</v>
      </c>
      <c r="B2089" t="s">
        <v>10</v>
      </c>
      <c r="C2089" s="123">
        <v>1905</v>
      </c>
      <c r="D2089" s="2">
        <v>144</v>
      </c>
      <c r="E2089" t="s">
        <v>138</v>
      </c>
      <c r="F2089">
        <v>2021</v>
      </c>
      <c r="G2089" t="s">
        <v>19</v>
      </c>
      <c r="H2089" s="21">
        <v>26.25</v>
      </c>
    </row>
    <row r="2090" spans="1:8">
      <c r="A2090">
        <v>3300</v>
      </c>
      <c r="B2090" t="s">
        <v>10</v>
      </c>
      <c r="C2090" s="123">
        <v>1905</v>
      </c>
      <c r="D2090" s="2">
        <v>144</v>
      </c>
      <c r="E2090" t="s">
        <v>138</v>
      </c>
      <c r="F2090">
        <v>2021</v>
      </c>
      <c r="G2090" t="s">
        <v>19</v>
      </c>
      <c r="H2090" s="21">
        <v>103</v>
      </c>
    </row>
    <row r="2091" spans="1:8">
      <c r="A2091">
        <v>3305</v>
      </c>
      <c r="B2091" t="s">
        <v>10</v>
      </c>
      <c r="C2091" s="123">
        <v>1905</v>
      </c>
      <c r="D2091" s="2">
        <v>144</v>
      </c>
      <c r="E2091" t="s">
        <v>138</v>
      </c>
      <c r="F2091">
        <v>2021</v>
      </c>
      <c r="G2091" t="s">
        <v>19</v>
      </c>
      <c r="H2091" s="21">
        <v>13.12</v>
      </c>
    </row>
    <row r="2092" spans="1:8">
      <c r="A2092">
        <v>3316</v>
      </c>
      <c r="B2092" t="s">
        <v>10</v>
      </c>
      <c r="C2092" s="123">
        <v>1905</v>
      </c>
      <c r="D2092" s="2">
        <v>144</v>
      </c>
      <c r="E2092" t="s">
        <v>138</v>
      </c>
      <c r="F2092">
        <v>2021</v>
      </c>
      <c r="G2092" t="s">
        <v>19</v>
      </c>
      <c r="H2092" s="21">
        <v>5537.39</v>
      </c>
    </row>
    <row r="2093" spans="1:8">
      <c r="A2093">
        <v>3330</v>
      </c>
      <c r="B2093" t="s">
        <v>10</v>
      </c>
      <c r="C2093" s="123">
        <v>1905</v>
      </c>
      <c r="D2093" s="2">
        <v>144</v>
      </c>
      <c r="E2093" t="s">
        <v>138</v>
      </c>
      <c r="F2093">
        <v>2021</v>
      </c>
      <c r="G2093" t="s">
        <v>19</v>
      </c>
      <c r="H2093" s="21">
        <v>5796.18</v>
      </c>
    </row>
    <row r="2094" spans="1:8">
      <c r="A2094">
        <v>3335</v>
      </c>
      <c r="B2094" t="s">
        <v>10</v>
      </c>
      <c r="C2094" s="123">
        <v>1905</v>
      </c>
      <c r="D2094" s="2">
        <v>144</v>
      </c>
      <c r="E2094" t="s">
        <v>138</v>
      </c>
      <c r="F2094">
        <v>2021</v>
      </c>
      <c r="G2094" t="s">
        <v>19</v>
      </c>
      <c r="H2094" s="21">
        <v>11633.36</v>
      </c>
    </row>
    <row r="2095" spans="1:8">
      <c r="A2095">
        <v>3338</v>
      </c>
      <c r="B2095" t="s">
        <v>10</v>
      </c>
      <c r="C2095" s="123">
        <v>1905</v>
      </c>
      <c r="D2095" s="2">
        <v>144</v>
      </c>
      <c r="E2095" t="s">
        <v>138</v>
      </c>
      <c r="F2095">
        <v>2021</v>
      </c>
      <c r="G2095" t="s">
        <v>19</v>
      </c>
      <c r="H2095" s="21">
        <v>103</v>
      </c>
    </row>
    <row r="2096" spans="1:8">
      <c r="A2096">
        <v>3344</v>
      </c>
      <c r="B2096" t="s">
        <v>11</v>
      </c>
      <c r="C2096" s="123">
        <v>1905</v>
      </c>
      <c r="D2096" s="2">
        <v>133</v>
      </c>
      <c r="E2096" t="s">
        <v>138</v>
      </c>
      <c r="F2096">
        <v>2021</v>
      </c>
      <c r="G2096" t="s">
        <v>19</v>
      </c>
      <c r="H2096" s="21">
        <v>69.55</v>
      </c>
    </row>
    <row r="2097" spans="1:8">
      <c r="A2097">
        <v>3354</v>
      </c>
      <c r="B2097" t="s">
        <v>11</v>
      </c>
      <c r="C2097" s="123">
        <v>1905</v>
      </c>
      <c r="D2097" s="2">
        <v>133</v>
      </c>
      <c r="E2097" t="s">
        <v>138</v>
      </c>
      <c r="F2097">
        <v>2021</v>
      </c>
      <c r="G2097" t="s">
        <v>19</v>
      </c>
      <c r="H2097" s="21">
        <v>168.16</v>
      </c>
    </row>
    <row r="2098" spans="1:8">
      <c r="A2098">
        <v>3370</v>
      </c>
      <c r="B2098" t="s">
        <v>11</v>
      </c>
      <c r="C2098" s="123">
        <v>1905</v>
      </c>
      <c r="D2098" s="2">
        <v>133</v>
      </c>
      <c r="E2098" t="s">
        <v>138</v>
      </c>
      <c r="F2098">
        <v>2021</v>
      </c>
      <c r="G2098" t="s">
        <v>19</v>
      </c>
      <c r="H2098" s="21">
        <v>-369.31</v>
      </c>
    </row>
    <row r="2099" spans="1:8">
      <c r="A2099">
        <v>3371</v>
      </c>
      <c r="B2099" t="s">
        <v>11</v>
      </c>
      <c r="C2099" s="123">
        <v>1905</v>
      </c>
      <c r="D2099" s="2">
        <v>133</v>
      </c>
      <c r="E2099" t="s">
        <v>138</v>
      </c>
      <c r="F2099">
        <v>2021</v>
      </c>
      <c r="G2099" t="s">
        <v>19</v>
      </c>
      <c r="H2099" s="21">
        <v>12.5</v>
      </c>
    </row>
    <row r="2100" spans="1:8">
      <c r="A2100">
        <v>3378</v>
      </c>
      <c r="B2100" t="s">
        <v>11</v>
      </c>
      <c r="C2100" s="123">
        <v>1905</v>
      </c>
      <c r="D2100" s="2">
        <v>133</v>
      </c>
      <c r="E2100" t="s">
        <v>138</v>
      </c>
      <c r="F2100">
        <v>2021</v>
      </c>
      <c r="G2100" t="s">
        <v>19</v>
      </c>
      <c r="H2100" s="21">
        <v>616.15</v>
      </c>
    </row>
    <row r="2101" spans="1:8">
      <c r="A2101">
        <v>3386</v>
      </c>
      <c r="B2101" t="s">
        <v>11</v>
      </c>
      <c r="C2101" s="123">
        <v>1905</v>
      </c>
      <c r="D2101" s="2">
        <v>133</v>
      </c>
      <c r="E2101" t="s">
        <v>138</v>
      </c>
      <c r="F2101">
        <v>2021</v>
      </c>
      <c r="G2101" t="s">
        <v>19</v>
      </c>
      <c r="H2101" s="21">
        <v>929.93</v>
      </c>
    </row>
    <row r="2102" spans="1:8">
      <c r="A2102">
        <v>3389</v>
      </c>
      <c r="B2102" t="s">
        <v>11</v>
      </c>
      <c r="C2102" s="123">
        <v>1905</v>
      </c>
      <c r="D2102" s="2">
        <v>133</v>
      </c>
      <c r="E2102" t="s">
        <v>138</v>
      </c>
      <c r="F2102">
        <v>2021</v>
      </c>
      <c r="G2102" t="s">
        <v>19</v>
      </c>
      <c r="H2102" s="21">
        <v>120.12</v>
      </c>
    </row>
    <row r="2103" spans="1:8">
      <c r="A2103">
        <v>3401</v>
      </c>
      <c r="B2103" t="s">
        <v>11</v>
      </c>
      <c r="C2103" s="123">
        <v>1905</v>
      </c>
      <c r="D2103" s="2">
        <v>133</v>
      </c>
      <c r="E2103" t="s">
        <v>138</v>
      </c>
      <c r="F2103">
        <v>2021</v>
      </c>
      <c r="G2103" t="s">
        <v>19</v>
      </c>
      <c r="H2103" s="21">
        <v>311.19</v>
      </c>
    </row>
    <row r="2104" spans="1:8">
      <c r="A2104">
        <v>3404</v>
      </c>
      <c r="B2104" t="s">
        <v>11</v>
      </c>
      <c r="C2104" s="123">
        <v>1905</v>
      </c>
      <c r="D2104" s="2">
        <v>133</v>
      </c>
      <c r="E2104" t="s">
        <v>138</v>
      </c>
      <c r="F2104">
        <v>2021</v>
      </c>
      <c r="G2104" t="s">
        <v>19</v>
      </c>
      <c r="H2104" s="21">
        <v>993.66</v>
      </c>
    </row>
    <row r="2105" spans="1:8">
      <c r="A2105">
        <v>3411</v>
      </c>
      <c r="B2105" t="s">
        <v>11</v>
      </c>
      <c r="C2105" s="123">
        <v>1905</v>
      </c>
      <c r="D2105" s="2">
        <v>133</v>
      </c>
      <c r="E2105" t="s">
        <v>138</v>
      </c>
      <c r="F2105">
        <v>2021</v>
      </c>
      <c r="G2105" t="s">
        <v>19</v>
      </c>
      <c r="H2105" s="21">
        <v>-104.49</v>
      </c>
    </row>
    <row r="2106" spans="1:8">
      <c r="A2106">
        <v>3415</v>
      </c>
      <c r="B2106" t="s">
        <v>11</v>
      </c>
      <c r="C2106" s="123">
        <v>1905</v>
      </c>
      <c r="D2106" s="2">
        <v>133</v>
      </c>
      <c r="E2106" t="s">
        <v>138</v>
      </c>
      <c r="F2106">
        <v>2021</v>
      </c>
      <c r="G2106" t="s">
        <v>19</v>
      </c>
      <c r="H2106" s="21">
        <v>2996.03</v>
      </c>
    </row>
    <row r="2107" spans="1:8">
      <c r="A2107">
        <v>3419</v>
      </c>
      <c r="B2107" t="s">
        <v>11</v>
      </c>
      <c r="C2107" s="123">
        <v>1905</v>
      </c>
      <c r="D2107" s="2">
        <v>133</v>
      </c>
      <c r="E2107" t="s">
        <v>138</v>
      </c>
      <c r="F2107">
        <v>2021</v>
      </c>
      <c r="G2107" t="s">
        <v>19</v>
      </c>
      <c r="H2107" s="21">
        <v>192.48</v>
      </c>
    </row>
    <row r="2108" spans="1:8">
      <c r="A2108">
        <v>3425</v>
      </c>
      <c r="B2108" t="s">
        <v>11</v>
      </c>
      <c r="C2108" s="123">
        <v>1905</v>
      </c>
      <c r="D2108" s="2">
        <v>133</v>
      </c>
      <c r="E2108" t="s">
        <v>138</v>
      </c>
      <c r="F2108">
        <v>2021</v>
      </c>
      <c r="G2108" t="s">
        <v>19</v>
      </c>
      <c r="H2108" s="21">
        <v>735.09</v>
      </c>
    </row>
    <row r="2109" spans="1:8">
      <c r="A2109">
        <v>3436</v>
      </c>
      <c r="B2109" t="s">
        <v>11</v>
      </c>
      <c r="C2109" s="123">
        <v>1905</v>
      </c>
      <c r="D2109" s="2">
        <v>133</v>
      </c>
      <c r="E2109" t="s">
        <v>138</v>
      </c>
      <c r="F2109">
        <v>2021</v>
      </c>
      <c r="G2109" t="s">
        <v>19</v>
      </c>
      <c r="H2109" s="21">
        <v>17.5</v>
      </c>
    </row>
    <row r="2110" spans="1:8">
      <c r="A2110">
        <v>3444</v>
      </c>
      <c r="B2110" t="s">
        <v>11</v>
      </c>
      <c r="C2110" s="123">
        <v>1905</v>
      </c>
      <c r="D2110" s="2">
        <v>133</v>
      </c>
      <c r="E2110" t="s">
        <v>138</v>
      </c>
      <c r="F2110">
        <v>2021</v>
      </c>
      <c r="G2110" t="s">
        <v>19</v>
      </c>
      <c r="H2110" s="21">
        <v>1498.01</v>
      </c>
    </row>
    <row r="2111" spans="1:8">
      <c r="A2111">
        <v>3451</v>
      </c>
      <c r="B2111" t="s">
        <v>11</v>
      </c>
      <c r="C2111" s="123">
        <v>1905</v>
      </c>
      <c r="D2111" s="2">
        <v>133</v>
      </c>
      <c r="E2111" t="s">
        <v>138</v>
      </c>
      <c r="F2111">
        <v>2021</v>
      </c>
      <c r="G2111" t="s">
        <v>19</v>
      </c>
      <c r="H2111" s="21">
        <v>384.96</v>
      </c>
    </row>
    <row r="2112" spans="1:8">
      <c r="A2112">
        <v>3459</v>
      </c>
      <c r="B2112" t="s">
        <v>11</v>
      </c>
      <c r="C2112" s="123">
        <v>1905</v>
      </c>
      <c r="D2112" s="2">
        <v>144</v>
      </c>
      <c r="E2112" t="s">
        <v>138</v>
      </c>
      <c r="F2112">
        <v>2021</v>
      </c>
      <c r="G2112" t="s">
        <v>19</v>
      </c>
      <c r="H2112" s="21">
        <v>1470.67</v>
      </c>
    </row>
    <row r="2113" spans="1:8">
      <c r="A2113">
        <v>3466</v>
      </c>
      <c r="B2113" t="s">
        <v>11</v>
      </c>
      <c r="C2113" s="123">
        <v>1905</v>
      </c>
      <c r="D2113" s="2">
        <v>144</v>
      </c>
      <c r="E2113" t="s">
        <v>138</v>
      </c>
      <c r="F2113">
        <v>2021</v>
      </c>
      <c r="G2113" t="s">
        <v>19</v>
      </c>
      <c r="H2113" s="21">
        <v>1390.99</v>
      </c>
    </row>
    <row r="2114" spans="1:8">
      <c r="A2114">
        <v>3474</v>
      </c>
      <c r="B2114" t="s">
        <v>11</v>
      </c>
      <c r="C2114" s="123">
        <v>1905</v>
      </c>
      <c r="D2114" s="2">
        <v>144</v>
      </c>
      <c r="E2114" t="s">
        <v>138</v>
      </c>
      <c r="F2114">
        <v>2021</v>
      </c>
      <c r="G2114" t="s">
        <v>19</v>
      </c>
      <c r="H2114" s="21">
        <v>8184.47</v>
      </c>
    </row>
    <row r="2115" spans="1:8">
      <c r="A2115">
        <v>3491</v>
      </c>
      <c r="B2115" t="s">
        <v>11</v>
      </c>
      <c r="C2115" s="123">
        <v>1905</v>
      </c>
      <c r="D2115" s="2">
        <v>144</v>
      </c>
      <c r="E2115" t="s">
        <v>138</v>
      </c>
      <c r="F2115">
        <v>2021</v>
      </c>
      <c r="G2115" t="s">
        <v>19</v>
      </c>
      <c r="H2115" s="21">
        <v>1286.31</v>
      </c>
    </row>
    <row r="2116" spans="1:8">
      <c r="A2116">
        <v>3499</v>
      </c>
      <c r="B2116" t="s">
        <v>11</v>
      </c>
      <c r="C2116" s="123">
        <v>1905</v>
      </c>
      <c r="D2116" s="2">
        <v>144</v>
      </c>
      <c r="E2116" t="s">
        <v>138</v>
      </c>
      <c r="F2116">
        <v>2021</v>
      </c>
      <c r="G2116" t="s">
        <v>19</v>
      </c>
      <c r="H2116" s="21">
        <v>17499.62</v>
      </c>
    </row>
    <row r="2117" spans="1:8">
      <c r="A2117">
        <v>3528</v>
      </c>
      <c r="B2117" t="s">
        <v>11</v>
      </c>
      <c r="C2117" s="123">
        <v>1905</v>
      </c>
      <c r="D2117" s="2">
        <v>144</v>
      </c>
      <c r="E2117" t="s">
        <v>138</v>
      </c>
      <c r="F2117">
        <v>2021</v>
      </c>
      <c r="G2117" t="s">
        <v>19</v>
      </c>
      <c r="H2117" s="21">
        <v>38.6</v>
      </c>
    </row>
    <row r="2118" spans="1:8">
      <c r="A2118">
        <v>3539</v>
      </c>
      <c r="B2118" t="s">
        <v>11</v>
      </c>
      <c r="C2118" s="123">
        <v>1905</v>
      </c>
      <c r="D2118" s="2">
        <v>144</v>
      </c>
      <c r="E2118" t="s">
        <v>138</v>
      </c>
      <c r="F2118">
        <v>2021</v>
      </c>
      <c r="G2118" t="s">
        <v>19</v>
      </c>
      <c r="H2118" s="21">
        <v>10609.92</v>
      </c>
    </row>
    <row r="2119" spans="1:8">
      <c r="A2119">
        <v>3553</v>
      </c>
      <c r="B2119" t="s">
        <v>11</v>
      </c>
      <c r="C2119" s="123">
        <v>1905</v>
      </c>
      <c r="D2119" s="2">
        <v>144</v>
      </c>
      <c r="E2119" t="s">
        <v>138</v>
      </c>
      <c r="F2119">
        <v>2021</v>
      </c>
      <c r="G2119" t="s">
        <v>19</v>
      </c>
      <c r="H2119" s="21">
        <v>3912.78</v>
      </c>
    </row>
    <row r="2120" spans="1:8">
      <c r="A2120">
        <v>3573</v>
      </c>
      <c r="B2120" t="s">
        <v>11</v>
      </c>
      <c r="C2120" s="123">
        <v>1905</v>
      </c>
      <c r="D2120" s="2">
        <v>144</v>
      </c>
      <c r="E2120" t="s">
        <v>138</v>
      </c>
      <c r="F2120">
        <v>2021</v>
      </c>
      <c r="G2120" t="s">
        <v>19</v>
      </c>
      <c r="H2120" s="21">
        <v>99.25</v>
      </c>
    </row>
    <row r="2121" spans="1:8">
      <c r="A2121">
        <v>3586</v>
      </c>
      <c r="B2121" t="s">
        <v>11</v>
      </c>
      <c r="C2121" s="123">
        <v>1905</v>
      </c>
      <c r="D2121" s="2">
        <v>144</v>
      </c>
      <c r="E2121" t="s">
        <v>138</v>
      </c>
      <c r="F2121">
        <v>2021</v>
      </c>
      <c r="G2121" t="s">
        <v>19</v>
      </c>
      <c r="H2121" s="21">
        <v>31.25</v>
      </c>
    </row>
    <row r="2122" spans="1:8">
      <c r="A2122">
        <v>3591</v>
      </c>
      <c r="B2122" t="s">
        <v>11</v>
      </c>
      <c r="C2122" s="123">
        <v>1905</v>
      </c>
      <c r="D2122" s="2">
        <v>144</v>
      </c>
      <c r="E2122" t="s">
        <v>138</v>
      </c>
      <c r="F2122">
        <v>2021</v>
      </c>
      <c r="G2122" t="s">
        <v>19</v>
      </c>
      <c r="H2122" s="21">
        <v>31.63</v>
      </c>
    </row>
    <row r="2123" spans="1:8">
      <c r="A2123">
        <v>3592</v>
      </c>
      <c r="B2123" t="s">
        <v>11</v>
      </c>
      <c r="C2123" s="123">
        <v>1905</v>
      </c>
      <c r="D2123" s="2">
        <v>144</v>
      </c>
      <c r="E2123" t="s">
        <v>138</v>
      </c>
      <c r="F2123">
        <v>2021</v>
      </c>
      <c r="G2123" t="s">
        <v>19</v>
      </c>
      <c r="H2123" s="21">
        <v>1286.31</v>
      </c>
    </row>
    <row r="2124" spans="1:8">
      <c r="A2124">
        <v>3593</v>
      </c>
      <c r="B2124" t="s">
        <v>11</v>
      </c>
      <c r="C2124" s="123">
        <v>1905</v>
      </c>
      <c r="D2124" s="2">
        <v>144</v>
      </c>
      <c r="E2124" t="s">
        <v>138</v>
      </c>
      <c r="F2124">
        <v>2021</v>
      </c>
      <c r="G2124" t="s">
        <v>19</v>
      </c>
      <c r="H2124" s="21">
        <v>2823.04</v>
      </c>
    </row>
    <row r="2125" spans="1:8">
      <c r="A2125">
        <v>3612</v>
      </c>
      <c r="B2125" t="s">
        <v>11</v>
      </c>
      <c r="C2125" s="123">
        <v>1905</v>
      </c>
      <c r="D2125" s="2">
        <v>144</v>
      </c>
      <c r="E2125" t="s">
        <v>138</v>
      </c>
      <c r="F2125">
        <v>2021</v>
      </c>
      <c r="G2125" t="s">
        <v>19</v>
      </c>
      <c r="H2125" s="21">
        <v>1935.81</v>
      </c>
    </row>
    <row r="2126" spans="1:8">
      <c r="A2126">
        <v>3617</v>
      </c>
      <c r="B2126" t="s">
        <v>11</v>
      </c>
      <c r="C2126" s="123">
        <v>1905</v>
      </c>
      <c r="D2126" s="2">
        <v>144</v>
      </c>
      <c r="E2126" t="s">
        <v>138</v>
      </c>
      <c r="F2126">
        <v>2021</v>
      </c>
      <c r="G2126" t="s">
        <v>19</v>
      </c>
      <c r="H2126" s="21">
        <v>12842.8</v>
      </c>
    </row>
    <row r="2127" spans="1:8">
      <c r="A2127">
        <v>3634</v>
      </c>
      <c r="B2127" t="s">
        <v>11</v>
      </c>
      <c r="C2127" s="123">
        <v>1905</v>
      </c>
      <c r="D2127" s="2">
        <v>144</v>
      </c>
      <c r="E2127" t="s">
        <v>138</v>
      </c>
      <c r="F2127">
        <v>2021</v>
      </c>
      <c r="G2127" t="s">
        <v>19</v>
      </c>
      <c r="H2127" s="21">
        <v>67.81</v>
      </c>
    </row>
    <row r="2128" spans="1:8">
      <c r="A2128">
        <v>3638</v>
      </c>
      <c r="B2128" t="s">
        <v>11</v>
      </c>
      <c r="C2128" s="123">
        <v>1905</v>
      </c>
      <c r="D2128" s="2">
        <v>144</v>
      </c>
      <c r="E2128" t="s">
        <v>138</v>
      </c>
      <c r="F2128">
        <v>2021</v>
      </c>
      <c r="G2128" t="s">
        <v>19</v>
      </c>
      <c r="H2128" s="21">
        <v>2572.62</v>
      </c>
    </row>
    <row r="2129" spans="1:8">
      <c r="A2129">
        <v>3644</v>
      </c>
      <c r="B2129" t="s">
        <v>11</v>
      </c>
      <c r="C2129" s="123">
        <v>1905</v>
      </c>
      <c r="D2129" s="2">
        <v>144</v>
      </c>
      <c r="E2129" t="s">
        <v>138</v>
      </c>
      <c r="F2129">
        <v>2021</v>
      </c>
      <c r="G2129" t="s">
        <v>19</v>
      </c>
      <c r="H2129" s="21">
        <v>21.05</v>
      </c>
    </row>
    <row r="2130" spans="1:8">
      <c r="A2130">
        <v>3654</v>
      </c>
      <c r="B2130" t="s">
        <v>11</v>
      </c>
      <c r="C2130" s="123">
        <v>1905</v>
      </c>
      <c r="D2130" s="2">
        <v>144</v>
      </c>
      <c r="E2130" t="s">
        <v>138</v>
      </c>
      <c r="F2130">
        <v>2021</v>
      </c>
      <c r="G2130" t="s">
        <v>19</v>
      </c>
      <c r="H2130" s="21">
        <v>1456.75</v>
      </c>
    </row>
    <row r="2131" spans="1:8">
      <c r="A2131">
        <v>3655</v>
      </c>
      <c r="B2131" t="s">
        <v>11</v>
      </c>
      <c r="C2131" s="123">
        <v>1905</v>
      </c>
      <c r="D2131" s="2">
        <v>144</v>
      </c>
      <c r="E2131" t="s">
        <v>138</v>
      </c>
      <c r="F2131">
        <v>2021</v>
      </c>
      <c r="G2131" t="s">
        <v>19</v>
      </c>
      <c r="H2131" s="21">
        <v>9372.65</v>
      </c>
    </row>
    <row r="2132" spans="1:8">
      <c r="A2132">
        <v>3664</v>
      </c>
      <c r="B2132" t="s">
        <v>11</v>
      </c>
      <c r="C2132" s="123">
        <v>1905</v>
      </c>
      <c r="D2132" s="2">
        <v>144</v>
      </c>
      <c r="E2132" t="s">
        <v>138</v>
      </c>
      <c r="F2132">
        <v>2021</v>
      </c>
      <c r="G2132" t="s">
        <v>19</v>
      </c>
      <c r="H2132" s="21">
        <v>8713.64</v>
      </c>
    </row>
    <row r="2133" spans="1:8">
      <c r="A2133">
        <v>3666</v>
      </c>
      <c r="B2133" t="s">
        <v>11</v>
      </c>
      <c r="C2133" s="123">
        <v>1905</v>
      </c>
      <c r="D2133" s="2">
        <v>144</v>
      </c>
      <c r="E2133" t="s">
        <v>138</v>
      </c>
      <c r="F2133">
        <v>2021</v>
      </c>
      <c r="G2133" t="s">
        <v>19</v>
      </c>
      <c r="H2133" s="21">
        <v>8750.27</v>
      </c>
    </row>
    <row r="2134" spans="1:8">
      <c r="A2134">
        <v>3695</v>
      </c>
      <c r="B2134" t="s">
        <v>11</v>
      </c>
      <c r="C2134" s="123">
        <v>1905</v>
      </c>
      <c r="D2134" s="2">
        <v>144</v>
      </c>
      <c r="E2134" t="s">
        <v>138</v>
      </c>
      <c r="F2134">
        <v>2021</v>
      </c>
      <c r="G2134" t="s">
        <v>19</v>
      </c>
      <c r="H2134" s="21">
        <v>10426.39</v>
      </c>
    </row>
    <row r="2135" spans="1:8">
      <c r="A2135">
        <v>3718</v>
      </c>
      <c r="B2135" t="s">
        <v>11</v>
      </c>
      <c r="C2135" s="123">
        <v>1905</v>
      </c>
      <c r="D2135" s="2">
        <v>144</v>
      </c>
      <c r="E2135" t="s">
        <v>138</v>
      </c>
      <c r="F2135">
        <v>2021</v>
      </c>
      <c r="G2135" t="s">
        <v>19</v>
      </c>
      <c r="H2135" s="21">
        <v>180.67</v>
      </c>
    </row>
    <row r="2136" spans="1:8">
      <c r="A2136">
        <v>3727</v>
      </c>
      <c r="B2136" t="s">
        <v>11</v>
      </c>
      <c r="C2136" s="123">
        <v>1905</v>
      </c>
      <c r="D2136" s="2">
        <v>144</v>
      </c>
      <c r="E2136" t="s">
        <v>138</v>
      </c>
      <c r="F2136">
        <v>2021</v>
      </c>
      <c r="G2136" t="s">
        <v>19</v>
      </c>
      <c r="H2136" s="21">
        <v>1427.28</v>
      </c>
    </row>
    <row r="2137" spans="1:8">
      <c r="A2137">
        <v>3730</v>
      </c>
      <c r="B2137" t="s">
        <v>11</v>
      </c>
      <c r="C2137" s="123">
        <v>1905</v>
      </c>
      <c r="D2137" s="2">
        <v>144</v>
      </c>
      <c r="E2137" t="s">
        <v>138</v>
      </c>
      <c r="F2137">
        <v>2021</v>
      </c>
      <c r="G2137" t="s">
        <v>19</v>
      </c>
      <c r="H2137" s="21">
        <v>33.520000000000003</v>
      </c>
    </row>
    <row r="2138" spans="1:8">
      <c r="A2138">
        <v>3746</v>
      </c>
      <c r="B2138" t="s">
        <v>11</v>
      </c>
      <c r="C2138" s="123">
        <v>1905</v>
      </c>
      <c r="D2138" s="2">
        <v>144</v>
      </c>
      <c r="E2138" t="s">
        <v>138</v>
      </c>
      <c r="F2138">
        <v>2021</v>
      </c>
      <c r="G2138" t="s">
        <v>19</v>
      </c>
      <c r="H2138" s="21">
        <v>33.24</v>
      </c>
    </row>
    <row r="2139" spans="1:8">
      <c r="A2139">
        <v>3750</v>
      </c>
      <c r="B2139" t="s">
        <v>11</v>
      </c>
      <c r="C2139" s="123">
        <v>1905</v>
      </c>
      <c r="D2139" s="2">
        <v>144</v>
      </c>
      <c r="E2139" t="s">
        <v>138</v>
      </c>
      <c r="F2139">
        <v>2021</v>
      </c>
      <c r="G2139" t="s">
        <v>19</v>
      </c>
      <c r="H2139" s="21">
        <v>14919.12</v>
      </c>
    </row>
    <row r="2140" spans="1:8">
      <c r="A2140">
        <v>3779</v>
      </c>
      <c r="B2140" t="s">
        <v>11</v>
      </c>
      <c r="C2140" s="123">
        <v>1905</v>
      </c>
      <c r="D2140" s="2">
        <v>144</v>
      </c>
      <c r="E2140" t="s">
        <v>138</v>
      </c>
      <c r="F2140">
        <v>2021</v>
      </c>
      <c r="G2140" t="s">
        <v>19</v>
      </c>
      <c r="H2140" s="21">
        <v>12807.29</v>
      </c>
    </row>
    <row r="2141" spans="1:8">
      <c r="A2141">
        <v>3788</v>
      </c>
      <c r="B2141" t="s">
        <v>11</v>
      </c>
      <c r="C2141" s="123">
        <v>1905</v>
      </c>
      <c r="D2141" s="2">
        <v>144</v>
      </c>
      <c r="E2141" t="s">
        <v>138</v>
      </c>
      <c r="F2141">
        <v>2021</v>
      </c>
      <c r="G2141" t="s">
        <v>19</v>
      </c>
      <c r="H2141" s="21">
        <v>4252.66</v>
      </c>
    </row>
    <row r="2142" spans="1:8">
      <c r="A2142">
        <v>3791</v>
      </c>
      <c r="B2142" t="s">
        <v>11</v>
      </c>
      <c r="C2142" s="123">
        <v>1905</v>
      </c>
      <c r="D2142" s="2">
        <v>144</v>
      </c>
      <c r="E2142" t="s">
        <v>138</v>
      </c>
      <c r="F2142">
        <v>2021</v>
      </c>
      <c r="G2142" t="s">
        <v>19</v>
      </c>
      <c r="H2142" s="21">
        <v>1286.31</v>
      </c>
    </row>
    <row r="2143" spans="1:8">
      <c r="A2143">
        <v>3803</v>
      </c>
      <c r="B2143" t="s">
        <v>12</v>
      </c>
      <c r="C2143" s="123">
        <v>1905</v>
      </c>
      <c r="D2143" s="2">
        <v>133</v>
      </c>
      <c r="E2143" t="s">
        <v>138</v>
      </c>
      <c r="F2143">
        <v>2021</v>
      </c>
      <c r="G2143" t="s">
        <v>19</v>
      </c>
      <c r="H2143" s="21">
        <v>178</v>
      </c>
    </row>
    <row r="2144" spans="1:8">
      <c r="A2144">
        <v>3810</v>
      </c>
      <c r="B2144" t="s">
        <v>12</v>
      </c>
      <c r="C2144" s="123">
        <v>1905</v>
      </c>
      <c r="D2144" s="2">
        <v>133</v>
      </c>
      <c r="E2144" t="s">
        <v>138</v>
      </c>
      <c r="F2144">
        <v>2021</v>
      </c>
      <c r="G2144" t="s">
        <v>19</v>
      </c>
      <c r="H2144" s="21">
        <v>173.14</v>
      </c>
    </row>
    <row r="2145" spans="1:8">
      <c r="A2145">
        <v>3817</v>
      </c>
      <c r="B2145" t="s">
        <v>12</v>
      </c>
      <c r="C2145" s="123">
        <v>1905</v>
      </c>
      <c r="D2145" s="2">
        <v>133</v>
      </c>
      <c r="E2145" t="s">
        <v>138</v>
      </c>
      <c r="F2145">
        <v>2021</v>
      </c>
      <c r="G2145" t="s">
        <v>19</v>
      </c>
      <c r="H2145" s="21">
        <v>36.78</v>
      </c>
    </row>
    <row r="2146" spans="1:8">
      <c r="A2146">
        <v>3826</v>
      </c>
      <c r="B2146" t="s">
        <v>12</v>
      </c>
      <c r="C2146" s="123">
        <v>1905</v>
      </c>
      <c r="D2146" s="2">
        <v>133</v>
      </c>
      <c r="E2146" t="s">
        <v>138</v>
      </c>
      <c r="F2146">
        <v>2021</v>
      </c>
      <c r="G2146" t="s">
        <v>19</v>
      </c>
      <c r="H2146" s="21">
        <v>128.44999999999999</v>
      </c>
    </row>
    <row r="2147" spans="1:8">
      <c r="A2147">
        <v>3827</v>
      </c>
      <c r="B2147" t="s">
        <v>12</v>
      </c>
      <c r="C2147" s="123">
        <v>1905</v>
      </c>
      <c r="D2147" s="2">
        <v>133</v>
      </c>
      <c r="E2147" t="s">
        <v>138</v>
      </c>
      <c r="F2147">
        <v>2021</v>
      </c>
      <c r="G2147" t="s">
        <v>19</v>
      </c>
      <c r="H2147" s="21">
        <v>15.62</v>
      </c>
    </row>
    <row r="2148" spans="1:8">
      <c r="A2148">
        <v>3830</v>
      </c>
      <c r="B2148" t="s">
        <v>12</v>
      </c>
      <c r="C2148" s="123">
        <v>1905</v>
      </c>
      <c r="D2148" s="2">
        <v>133</v>
      </c>
      <c r="E2148" t="s">
        <v>138</v>
      </c>
      <c r="F2148">
        <v>2021</v>
      </c>
      <c r="G2148" t="s">
        <v>19</v>
      </c>
      <c r="H2148" s="21">
        <v>-0.02</v>
      </c>
    </row>
    <row r="2149" spans="1:8">
      <c r="A2149">
        <v>3831</v>
      </c>
      <c r="B2149" t="s">
        <v>12</v>
      </c>
      <c r="C2149" s="123">
        <v>1905</v>
      </c>
      <c r="D2149" s="2">
        <v>133</v>
      </c>
      <c r="E2149" t="s">
        <v>138</v>
      </c>
      <c r="F2149">
        <v>2021</v>
      </c>
      <c r="G2149" t="s">
        <v>19</v>
      </c>
      <c r="H2149" s="21">
        <v>911.27</v>
      </c>
    </row>
    <row r="2150" spans="1:8">
      <c r="A2150">
        <v>3853</v>
      </c>
      <c r="B2150" t="s">
        <v>12</v>
      </c>
      <c r="C2150" s="123">
        <v>1905</v>
      </c>
      <c r="D2150" s="2">
        <v>133</v>
      </c>
      <c r="E2150" t="s">
        <v>138</v>
      </c>
      <c r="F2150">
        <v>2021</v>
      </c>
      <c r="G2150" t="s">
        <v>19</v>
      </c>
      <c r="H2150" s="21">
        <v>346.28</v>
      </c>
    </row>
    <row r="2151" spans="1:8">
      <c r="A2151">
        <v>3856</v>
      </c>
      <c r="B2151" t="s">
        <v>12</v>
      </c>
      <c r="C2151" s="123">
        <v>1905</v>
      </c>
      <c r="D2151" s="2">
        <v>133</v>
      </c>
      <c r="E2151" t="s">
        <v>138</v>
      </c>
      <c r="F2151">
        <v>2021</v>
      </c>
      <c r="G2151" t="s">
        <v>19</v>
      </c>
      <c r="H2151" s="21">
        <v>14.8</v>
      </c>
    </row>
    <row r="2152" spans="1:8">
      <c r="A2152">
        <v>3858</v>
      </c>
      <c r="B2152" t="s">
        <v>12</v>
      </c>
      <c r="C2152" s="123">
        <v>1905</v>
      </c>
      <c r="D2152" s="2">
        <v>133</v>
      </c>
      <c r="E2152" t="s">
        <v>138</v>
      </c>
      <c r="F2152">
        <v>2021</v>
      </c>
      <c r="G2152" t="s">
        <v>19</v>
      </c>
      <c r="H2152" s="21">
        <v>109.07</v>
      </c>
    </row>
    <row r="2153" spans="1:8">
      <c r="A2153">
        <v>3859</v>
      </c>
      <c r="B2153" t="s">
        <v>12</v>
      </c>
      <c r="C2153" s="123">
        <v>1905</v>
      </c>
      <c r="D2153" s="2">
        <v>133</v>
      </c>
      <c r="E2153" t="s">
        <v>138</v>
      </c>
      <c r="F2153">
        <v>2021</v>
      </c>
      <c r="G2153" t="s">
        <v>19</v>
      </c>
      <c r="H2153" s="21">
        <v>128.44999999999999</v>
      </c>
    </row>
    <row r="2154" spans="1:8">
      <c r="A2154">
        <v>3861</v>
      </c>
      <c r="B2154" t="s">
        <v>12</v>
      </c>
      <c r="C2154" s="123">
        <v>1905</v>
      </c>
      <c r="D2154" s="2">
        <v>133</v>
      </c>
      <c r="E2154" t="s">
        <v>138</v>
      </c>
      <c r="F2154">
        <v>2021</v>
      </c>
      <c r="G2154" t="s">
        <v>19</v>
      </c>
      <c r="H2154" s="21">
        <v>31.29</v>
      </c>
    </row>
    <row r="2155" spans="1:8">
      <c r="A2155">
        <v>3871</v>
      </c>
      <c r="B2155" t="s">
        <v>12</v>
      </c>
      <c r="C2155" s="123">
        <v>1905</v>
      </c>
      <c r="D2155" s="2">
        <v>133</v>
      </c>
      <c r="E2155" t="s">
        <v>138</v>
      </c>
      <c r="F2155">
        <v>2021</v>
      </c>
      <c r="G2155" t="s">
        <v>19</v>
      </c>
      <c r="H2155" s="21">
        <v>871.15</v>
      </c>
    </row>
    <row r="2156" spans="1:8">
      <c r="A2156">
        <v>3883</v>
      </c>
      <c r="B2156" t="s">
        <v>12</v>
      </c>
      <c r="C2156" s="123">
        <v>1905</v>
      </c>
      <c r="D2156" s="2">
        <v>133</v>
      </c>
      <c r="E2156" t="s">
        <v>138</v>
      </c>
      <c r="F2156">
        <v>2021</v>
      </c>
      <c r="G2156" t="s">
        <v>19</v>
      </c>
      <c r="H2156" s="21">
        <v>31.28</v>
      </c>
    </row>
    <row r="2157" spans="1:8">
      <c r="A2157">
        <v>3886</v>
      </c>
      <c r="B2157" t="s">
        <v>12</v>
      </c>
      <c r="C2157" s="123">
        <v>1905</v>
      </c>
      <c r="D2157" s="2">
        <v>133</v>
      </c>
      <c r="E2157" t="s">
        <v>138</v>
      </c>
      <c r="F2157">
        <v>2021</v>
      </c>
      <c r="G2157" t="s">
        <v>19</v>
      </c>
      <c r="H2157" s="21">
        <v>337.9</v>
      </c>
    </row>
    <row r="2158" spans="1:8">
      <c r="A2158">
        <v>3887</v>
      </c>
      <c r="B2158" t="s">
        <v>12</v>
      </c>
      <c r="C2158" s="123">
        <v>1905</v>
      </c>
      <c r="D2158" s="2">
        <v>133</v>
      </c>
      <c r="E2158" t="s">
        <v>138</v>
      </c>
      <c r="F2158">
        <v>2021</v>
      </c>
      <c r="G2158" t="s">
        <v>19</v>
      </c>
      <c r="H2158" s="21">
        <v>164.1</v>
      </c>
    </row>
    <row r="2159" spans="1:8">
      <c r="A2159">
        <v>3890</v>
      </c>
      <c r="B2159" t="s">
        <v>12</v>
      </c>
      <c r="C2159" s="123">
        <v>1905</v>
      </c>
      <c r="D2159" s="2">
        <v>133</v>
      </c>
      <c r="E2159" t="s">
        <v>138</v>
      </c>
      <c r="F2159">
        <v>2021</v>
      </c>
      <c r="G2159" t="s">
        <v>19</v>
      </c>
      <c r="H2159" s="21">
        <v>31.28</v>
      </c>
    </row>
    <row r="2160" spans="1:8">
      <c r="A2160">
        <v>3895</v>
      </c>
      <c r="B2160" t="s">
        <v>12</v>
      </c>
      <c r="C2160" s="123">
        <v>1905</v>
      </c>
      <c r="D2160" s="2">
        <v>133</v>
      </c>
      <c r="E2160" t="s">
        <v>138</v>
      </c>
      <c r="F2160">
        <v>2021</v>
      </c>
      <c r="G2160" t="s">
        <v>19</v>
      </c>
      <c r="H2160" s="21">
        <v>578.95000000000005</v>
      </c>
    </row>
    <row r="2161" spans="1:8">
      <c r="A2161">
        <v>3903</v>
      </c>
      <c r="B2161" t="s">
        <v>12</v>
      </c>
      <c r="C2161" s="123">
        <v>1905</v>
      </c>
      <c r="D2161" s="2">
        <v>133</v>
      </c>
      <c r="E2161" t="s">
        <v>138</v>
      </c>
      <c r="F2161">
        <v>2021</v>
      </c>
      <c r="G2161" t="s">
        <v>19</v>
      </c>
      <c r="H2161" s="21">
        <v>145.61000000000001</v>
      </c>
    </row>
    <row r="2162" spans="1:8">
      <c r="A2162">
        <v>3908</v>
      </c>
      <c r="B2162" t="s">
        <v>12</v>
      </c>
      <c r="C2162" s="123">
        <v>1905</v>
      </c>
      <c r="D2162" s="2">
        <v>133</v>
      </c>
      <c r="E2162" t="s">
        <v>138</v>
      </c>
      <c r="F2162">
        <v>2021</v>
      </c>
      <c r="G2162" t="s">
        <v>19</v>
      </c>
      <c r="H2162" s="21">
        <v>170.56</v>
      </c>
    </row>
    <row r="2163" spans="1:8">
      <c r="A2163">
        <v>3917</v>
      </c>
      <c r="B2163" t="s">
        <v>12</v>
      </c>
      <c r="C2163" s="123">
        <v>1905</v>
      </c>
      <c r="D2163" s="2">
        <v>133</v>
      </c>
      <c r="E2163" t="s">
        <v>138</v>
      </c>
      <c r="F2163">
        <v>2021</v>
      </c>
      <c r="G2163" t="s">
        <v>19</v>
      </c>
      <c r="H2163" s="21">
        <v>14.81</v>
      </c>
    </row>
    <row r="2164" spans="1:8">
      <c r="A2164">
        <v>3919</v>
      </c>
      <c r="B2164" t="s">
        <v>12</v>
      </c>
      <c r="C2164" s="123">
        <v>1905</v>
      </c>
      <c r="D2164" s="2">
        <v>133</v>
      </c>
      <c r="E2164" t="s">
        <v>138</v>
      </c>
      <c r="F2164">
        <v>2021</v>
      </c>
      <c r="G2164" t="s">
        <v>19</v>
      </c>
      <c r="H2164" s="21">
        <v>148.29</v>
      </c>
    </row>
    <row r="2165" spans="1:8">
      <c r="A2165">
        <v>3925</v>
      </c>
      <c r="B2165" t="s">
        <v>12</v>
      </c>
      <c r="C2165" s="123">
        <v>1905</v>
      </c>
      <c r="D2165" s="2">
        <v>133</v>
      </c>
      <c r="E2165" t="s">
        <v>138</v>
      </c>
      <c r="F2165">
        <v>2021</v>
      </c>
      <c r="G2165" t="s">
        <v>19</v>
      </c>
      <c r="H2165" s="21">
        <v>145.61000000000001</v>
      </c>
    </row>
    <row r="2166" spans="1:8">
      <c r="A2166">
        <v>3932</v>
      </c>
      <c r="B2166" t="s">
        <v>12</v>
      </c>
      <c r="C2166" s="123">
        <v>1905</v>
      </c>
      <c r="D2166" s="2">
        <v>133</v>
      </c>
      <c r="E2166" t="s">
        <v>138</v>
      </c>
      <c r="F2166">
        <v>2021</v>
      </c>
      <c r="G2166" t="s">
        <v>19</v>
      </c>
      <c r="H2166" s="21">
        <v>145.61000000000001</v>
      </c>
    </row>
    <row r="2167" spans="1:8">
      <c r="A2167">
        <v>3938</v>
      </c>
      <c r="B2167" t="s">
        <v>12</v>
      </c>
      <c r="C2167" s="123">
        <v>1905</v>
      </c>
      <c r="D2167" s="2">
        <v>133</v>
      </c>
      <c r="E2167" t="s">
        <v>138</v>
      </c>
      <c r="F2167">
        <v>2021</v>
      </c>
      <c r="G2167" t="s">
        <v>19</v>
      </c>
      <c r="H2167" s="21">
        <v>823.66</v>
      </c>
    </row>
    <row r="2168" spans="1:8">
      <c r="A2168">
        <v>3942</v>
      </c>
      <c r="B2168" t="s">
        <v>12</v>
      </c>
      <c r="C2168" s="123">
        <v>1905</v>
      </c>
      <c r="D2168" s="2">
        <v>133</v>
      </c>
      <c r="E2168" t="s">
        <v>138</v>
      </c>
      <c r="F2168">
        <v>2021</v>
      </c>
      <c r="G2168" t="s">
        <v>19</v>
      </c>
      <c r="H2168" s="21">
        <v>16.7</v>
      </c>
    </row>
    <row r="2169" spans="1:8">
      <c r="A2169">
        <v>3946</v>
      </c>
      <c r="B2169" t="s">
        <v>12</v>
      </c>
      <c r="C2169" s="123">
        <v>1905</v>
      </c>
      <c r="D2169" s="2">
        <v>133</v>
      </c>
      <c r="E2169" t="s">
        <v>138</v>
      </c>
      <c r="F2169">
        <v>2021</v>
      </c>
      <c r="G2169" t="s">
        <v>19</v>
      </c>
      <c r="H2169" s="21">
        <v>16.07</v>
      </c>
    </row>
    <row r="2170" spans="1:8">
      <c r="A2170">
        <v>3951</v>
      </c>
      <c r="B2170" t="s">
        <v>12</v>
      </c>
      <c r="C2170" s="123">
        <v>1905</v>
      </c>
      <c r="D2170" s="2">
        <v>133</v>
      </c>
      <c r="E2170" t="s">
        <v>138</v>
      </c>
      <c r="F2170">
        <v>2021</v>
      </c>
      <c r="G2170" t="s">
        <v>19</v>
      </c>
      <c r="H2170" s="21">
        <v>845.55</v>
      </c>
    </row>
    <row r="2171" spans="1:8">
      <c r="A2171">
        <v>3960</v>
      </c>
      <c r="B2171" t="s">
        <v>12</v>
      </c>
      <c r="C2171" s="123">
        <v>1905</v>
      </c>
      <c r="D2171" s="2">
        <v>133</v>
      </c>
      <c r="E2171" t="s">
        <v>138</v>
      </c>
      <c r="F2171">
        <v>2021</v>
      </c>
      <c r="G2171" t="s">
        <v>19</v>
      </c>
      <c r="H2171" s="21">
        <v>14.8</v>
      </c>
    </row>
    <row r="2172" spans="1:8">
      <c r="A2172">
        <v>3962</v>
      </c>
      <c r="B2172" t="s">
        <v>12</v>
      </c>
      <c r="C2172" s="123">
        <v>1905</v>
      </c>
      <c r="D2172" s="2">
        <v>133</v>
      </c>
      <c r="E2172" t="s">
        <v>138</v>
      </c>
      <c r="F2172">
        <v>2021</v>
      </c>
      <c r="G2172" t="s">
        <v>19</v>
      </c>
      <c r="H2172" s="21">
        <v>14.7</v>
      </c>
    </row>
    <row r="2173" spans="1:8">
      <c r="A2173">
        <v>3964</v>
      </c>
      <c r="B2173" t="s">
        <v>12</v>
      </c>
      <c r="C2173" s="123">
        <v>1905</v>
      </c>
      <c r="D2173" s="2">
        <v>133</v>
      </c>
      <c r="E2173" t="s">
        <v>138</v>
      </c>
      <c r="F2173">
        <v>2021</v>
      </c>
      <c r="G2173" t="s">
        <v>19</v>
      </c>
      <c r="H2173" s="21">
        <v>823.67</v>
      </c>
    </row>
    <row r="2174" spans="1:8">
      <c r="A2174">
        <v>3969</v>
      </c>
      <c r="B2174" t="s">
        <v>12</v>
      </c>
      <c r="C2174" s="123">
        <v>1905</v>
      </c>
      <c r="D2174" s="2">
        <v>133</v>
      </c>
      <c r="E2174" t="s">
        <v>138</v>
      </c>
      <c r="F2174">
        <v>2021</v>
      </c>
      <c r="G2174" t="s">
        <v>19</v>
      </c>
      <c r="H2174" s="21">
        <v>169.27</v>
      </c>
    </row>
    <row r="2175" spans="1:8">
      <c r="A2175">
        <v>3975</v>
      </c>
      <c r="B2175" t="s">
        <v>12</v>
      </c>
      <c r="C2175" s="123">
        <v>1905</v>
      </c>
      <c r="D2175" s="2">
        <v>133</v>
      </c>
      <c r="E2175" t="s">
        <v>138</v>
      </c>
      <c r="F2175">
        <v>2021</v>
      </c>
      <c r="G2175" t="s">
        <v>19</v>
      </c>
      <c r="H2175" s="21">
        <v>930.29</v>
      </c>
    </row>
    <row r="2176" spans="1:8">
      <c r="A2176">
        <v>3977</v>
      </c>
      <c r="B2176" t="s">
        <v>12</v>
      </c>
      <c r="C2176" s="123">
        <v>1905</v>
      </c>
      <c r="D2176" s="2">
        <v>133</v>
      </c>
      <c r="E2176" t="s">
        <v>138</v>
      </c>
      <c r="F2176">
        <v>2021</v>
      </c>
      <c r="G2176" t="s">
        <v>19</v>
      </c>
      <c r="H2176" s="21">
        <v>15.62</v>
      </c>
    </row>
    <row r="2177" spans="1:8">
      <c r="A2177">
        <v>3986</v>
      </c>
      <c r="B2177" t="s">
        <v>12</v>
      </c>
      <c r="C2177" s="123">
        <v>1905</v>
      </c>
      <c r="D2177" s="2">
        <v>144</v>
      </c>
      <c r="E2177" t="s">
        <v>138</v>
      </c>
      <c r="F2177">
        <v>2021</v>
      </c>
      <c r="G2177" t="s">
        <v>19</v>
      </c>
      <c r="H2177" s="21">
        <v>23128.76</v>
      </c>
    </row>
    <row r="2178" spans="1:8">
      <c r="A2178">
        <v>4009</v>
      </c>
      <c r="B2178" t="s">
        <v>12</v>
      </c>
      <c r="C2178" s="123">
        <v>1905</v>
      </c>
      <c r="D2178" s="2">
        <v>144</v>
      </c>
      <c r="E2178" t="s">
        <v>138</v>
      </c>
      <c r="F2178">
        <v>2021</v>
      </c>
      <c r="G2178" t="s">
        <v>19</v>
      </c>
      <c r="H2178" s="21">
        <v>474.95</v>
      </c>
    </row>
    <row r="2179" spans="1:8">
      <c r="A2179">
        <v>4025</v>
      </c>
      <c r="B2179" t="s">
        <v>12</v>
      </c>
      <c r="C2179" s="123">
        <v>1905</v>
      </c>
      <c r="D2179" s="2">
        <v>144</v>
      </c>
      <c r="E2179" t="s">
        <v>138</v>
      </c>
      <c r="F2179">
        <v>2021</v>
      </c>
      <c r="G2179" t="s">
        <v>19</v>
      </c>
      <c r="H2179" s="21">
        <v>5.53</v>
      </c>
    </row>
    <row r="2180" spans="1:8">
      <c r="A2180">
        <v>4035</v>
      </c>
      <c r="B2180" t="s">
        <v>12</v>
      </c>
      <c r="C2180" s="123">
        <v>1905</v>
      </c>
      <c r="D2180" s="2">
        <v>144</v>
      </c>
      <c r="E2180" t="s">
        <v>138</v>
      </c>
      <c r="F2180">
        <v>2021</v>
      </c>
      <c r="G2180" t="s">
        <v>19</v>
      </c>
      <c r="H2180" s="21">
        <v>15015.77</v>
      </c>
    </row>
    <row r="2181" spans="1:8">
      <c r="A2181">
        <v>4038</v>
      </c>
      <c r="B2181" t="s">
        <v>12</v>
      </c>
      <c r="C2181" s="123">
        <v>1905</v>
      </c>
      <c r="D2181" s="2">
        <v>144</v>
      </c>
      <c r="E2181" t="s">
        <v>138</v>
      </c>
      <c r="F2181">
        <v>2021</v>
      </c>
      <c r="G2181" t="s">
        <v>19</v>
      </c>
      <c r="H2181" s="21">
        <v>265.82</v>
      </c>
    </row>
    <row r="2182" spans="1:8">
      <c r="A2182">
        <v>4040</v>
      </c>
      <c r="B2182" t="s">
        <v>12</v>
      </c>
      <c r="C2182" s="123">
        <v>1905</v>
      </c>
      <c r="D2182" s="2">
        <v>144</v>
      </c>
      <c r="E2182" t="s">
        <v>138</v>
      </c>
      <c r="F2182">
        <v>2021</v>
      </c>
      <c r="G2182" t="s">
        <v>19</v>
      </c>
      <c r="H2182" s="21">
        <v>224.9</v>
      </c>
    </row>
    <row r="2183" spans="1:8">
      <c r="A2183">
        <v>4051</v>
      </c>
      <c r="B2183" t="s">
        <v>12</v>
      </c>
      <c r="C2183" s="123">
        <v>1905</v>
      </c>
      <c r="D2183" s="2">
        <v>144</v>
      </c>
      <c r="E2183" t="s">
        <v>138</v>
      </c>
      <c r="F2183">
        <v>2021</v>
      </c>
      <c r="G2183" t="s">
        <v>19</v>
      </c>
      <c r="H2183" s="21">
        <v>26.47</v>
      </c>
    </row>
    <row r="2184" spans="1:8">
      <c r="A2184">
        <v>4061</v>
      </c>
      <c r="B2184" t="s">
        <v>12</v>
      </c>
      <c r="C2184" s="123">
        <v>1905</v>
      </c>
      <c r="D2184" s="2">
        <v>144</v>
      </c>
      <c r="E2184" t="s">
        <v>138</v>
      </c>
      <c r="F2184">
        <v>2021</v>
      </c>
      <c r="G2184" t="s">
        <v>19</v>
      </c>
      <c r="H2184" s="21">
        <v>15938.34</v>
      </c>
    </row>
    <row r="2185" spans="1:8">
      <c r="A2185">
        <v>4063</v>
      </c>
      <c r="B2185" t="s">
        <v>12</v>
      </c>
      <c r="C2185" s="123">
        <v>1905</v>
      </c>
      <c r="D2185" s="2">
        <v>144</v>
      </c>
      <c r="E2185" t="s">
        <v>138</v>
      </c>
      <c r="F2185">
        <v>2021</v>
      </c>
      <c r="G2185" t="s">
        <v>19</v>
      </c>
      <c r="H2185" s="21">
        <v>333.48</v>
      </c>
    </row>
    <row r="2186" spans="1:8">
      <c r="A2186">
        <v>4064</v>
      </c>
      <c r="B2186" t="s">
        <v>12</v>
      </c>
      <c r="C2186" s="123">
        <v>1905</v>
      </c>
      <c r="D2186" s="2">
        <v>144</v>
      </c>
      <c r="E2186" t="s">
        <v>138</v>
      </c>
      <c r="F2186">
        <v>2021</v>
      </c>
      <c r="G2186" t="s">
        <v>19</v>
      </c>
      <c r="H2186" s="21">
        <v>15323.6</v>
      </c>
    </row>
    <row r="2187" spans="1:8">
      <c r="A2187">
        <v>4065</v>
      </c>
      <c r="B2187" t="s">
        <v>12</v>
      </c>
      <c r="C2187" s="123">
        <v>1905</v>
      </c>
      <c r="D2187" s="2">
        <v>144</v>
      </c>
      <c r="E2187" t="s">
        <v>138</v>
      </c>
      <c r="F2187">
        <v>2021</v>
      </c>
      <c r="G2187" t="s">
        <v>19</v>
      </c>
      <c r="H2187" s="21">
        <v>21192.06</v>
      </c>
    </row>
    <row r="2188" spans="1:8">
      <c r="A2188">
        <v>4066</v>
      </c>
      <c r="B2188" t="s">
        <v>12</v>
      </c>
      <c r="C2188" s="123">
        <v>1905</v>
      </c>
      <c r="D2188" s="2">
        <v>144</v>
      </c>
      <c r="E2188" t="s">
        <v>138</v>
      </c>
      <c r="F2188">
        <v>2021</v>
      </c>
      <c r="G2188" t="s">
        <v>19</v>
      </c>
      <c r="H2188" s="21">
        <v>474.95</v>
      </c>
    </row>
    <row r="2189" spans="1:8">
      <c r="A2189">
        <v>4069</v>
      </c>
      <c r="B2189" t="s">
        <v>12</v>
      </c>
      <c r="C2189" s="123">
        <v>1905</v>
      </c>
      <c r="D2189" s="2">
        <v>144</v>
      </c>
      <c r="E2189" t="s">
        <v>138</v>
      </c>
      <c r="F2189">
        <v>2021</v>
      </c>
      <c r="G2189" t="s">
        <v>19</v>
      </c>
      <c r="H2189" s="21">
        <v>134.16</v>
      </c>
    </row>
    <row r="2190" spans="1:8">
      <c r="A2190">
        <v>4072</v>
      </c>
      <c r="B2190" t="s">
        <v>12</v>
      </c>
      <c r="C2190" s="123">
        <v>1905</v>
      </c>
      <c r="D2190" s="2">
        <v>144</v>
      </c>
      <c r="E2190" t="s">
        <v>138</v>
      </c>
      <c r="F2190">
        <v>2021</v>
      </c>
      <c r="G2190" t="s">
        <v>19</v>
      </c>
      <c r="H2190" s="21">
        <v>17089.740000000002</v>
      </c>
    </row>
    <row r="2191" spans="1:8">
      <c r="A2191">
        <v>4099</v>
      </c>
      <c r="B2191" t="s">
        <v>12</v>
      </c>
      <c r="C2191" s="123">
        <v>1905</v>
      </c>
      <c r="D2191" s="2">
        <v>144</v>
      </c>
      <c r="E2191" t="s">
        <v>138</v>
      </c>
      <c r="F2191">
        <v>2021</v>
      </c>
      <c r="G2191" t="s">
        <v>19</v>
      </c>
      <c r="H2191" s="21">
        <v>125</v>
      </c>
    </row>
    <row r="2192" spans="1:8">
      <c r="A2192">
        <v>4104</v>
      </c>
      <c r="B2192" t="s">
        <v>12</v>
      </c>
      <c r="C2192" s="123">
        <v>1905</v>
      </c>
      <c r="D2192" s="2">
        <v>144</v>
      </c>
      <c r="E2192" t="s">
        <v>138</v>
      </c>
      <c r="F2192">
        <v>2021</v>
      </c>
      <c r="G2192" t="s">
        <v>19</v>
      </c>
      <c r="H2192" s="21">
        <v>14183.88</v>
      </c>
    </row>
    <row r="2193" spans="1:8">
      <c r="A2193">
        <v>4106</v>
      </c>
      <c r="B2193" t="s">
        <v>12</v>
      </c>
      <c r="C2193" s="123">
        <v>1905</v>
      </c>
      <c r="D2193" s="2">
        <v>144</v>
      </c>
      <c r="E2193" t="s">
        <v>138</v>
      </c>
      <c r="F2193">
        <v>2021</v>
      </c>
      <c r="G2193" t="s">
        <v>19</v>
      </c>
      <c r="H2193" s="21">
        <v>132.55000000000001</v>
      </c>
    </row>
    <row r="2194" spans="1:8">
      <c r="A2194">
        <v>4107</v>
      </c>
      <c r="B2194" t="s">
        <v>12</v>
      </c>
      <c r="C2194" s="123">
        <v>1905</v>
      </c>
      <c r="D2194" s="2">
        <v>144</v>
      </c>
      <c r="E2194" t="s">
        <v>138</v>
      </c>
      <c r="F2194">
        <v>2021</v>
      </c>
      <c r="G2194" t="s">
        <v>19</v>
      </c>
      <c r="H2194" s="21">
        <v>1165.51</v>
      </c>
    </row>
    <row r="2195" spans="1:8">
      <c r="A2195">
        <v>4112</v>
      </c>
      <c r="B2195" t="s">
        <v>12</v>
      </c>
      <c r="C2195" s="123">
        <v>1905</v>
      </c>
      <c r="D2195" s="2">
        <v>144</v>
      </c>
      <c r="E2195" t="s">
        <v>138</v>
      </c>
      <c r="F2195">
        <v>2021</v>
      </c>
      <c r="G2195" t="s">
        <v>19</v>
      </c>
      <c r="H2195" s="21">
        <v>9588.91</v>
      </c>
    </row>
    <row r="2196" spans="1:8">
      <c r="A2196">
        <v>4118</v>
      </c>
      <c r="B2196" t="s">
        <v>12</v>
      </c>
      <c r="C2196" s="123">
        <v>1905</v>
      </c>
      <c r="D2196" s="2">
        <v>144</v>
      </c>
      <c r="E2196" t="s">
        <v>138</v>
      </c>
      <c r="F2196">
        <v>2021</v>
      </c>
      <c r="G2196" t="s">
        <v>19</v>
      </c>
      <c r="H2196" s="21">
        <v>170.36</v>
      </c>
    </row>
    <row r="2197" spans="1:8">
      <c r="A2197">
        <v>4133</v>
      </c>
      <c r="B2197" t="s">
        <v>12</v>
      </c>
      <c r="C2197" s="123">
        <v>1905</v>
      </c>
      <c r="D2197" s="2">
        <v>144</v>
      </c>
      <c r="E2197" t="s">
        <v>138</v>
      </c>
      <c r="F2197">
        <v>2021</v>
      </c>
      <c r="G2197" t="s">
        <v>19</v>
      </c>
      <c r="H2197" s="21">
        <v>125</v>
      </c>
    </row>
    <row r="2198" spans="1:8">
      <c r="A2198">
        <v>4143</v>
      </c>
      <c r="B2198" t="s">
        <v>12</v>
      </c>
      <c r="C2198" s="123">
        <v>1905</v>
      </c>
      <c r="D2198" s="2">
        <v>144</v>
      </c>
      <c r="E2198" t="s">
        <v>138</v>
      </c>
      <c r="F2198">
        <v>2021</v>
      </c>
      <c r="G2198" t="s">
        <v>19</v>
      </c>
      <c r="H2198" s="21">
        <v>457.28</v>
      </c>
    </row>
    <row r="2199" spans="1:8">
      <c r="A2199">
        <v>4151</v>
      </c>
      <c r="B2199" t="s">
        <v>12</v>
      </c>
      <c r="C2199" s="123">
        <v>1905</v>
      </c>
      <c r="D2199" s="2">
        <v>144</v>
      </c>
      <c r="E2199" t="s">
        <v>138</v>
      </c>
      <c r="F2199">
        <v>2021</v>
      </c>
      <c r="G2199" t="s">
        <v>19</v>
      </c>
      <c r="H2199" s="21">
        <v>250</v>
      </c>
    </row>
    <row r="2200" spans="1:8">
      <c r="A2200">
        <v>4169</v>
      </c>
      <c r="B2200" t="s">
        <v>12</v>
      </c>
      <c r="C2200" s="123">
        <v>1905</v>
      </c>
      <c r="D2200" s="2">
        <v>144</v>
      </c>
      <c r="E2200" t="s">
        <v>138</v>
      </c>
      <c r="F2200">
        <v>2021</v>
      </c>
      <c r="G2200" t="s">
        <v>19</v>
      </c>
      <c r="H2200" s="21">
        <v>1999.02</v>
      </c>
    </row>
    <row r="2201" spans="1:8">
      <c r="A2201">
        <v>4177</v>
      </c>
      <c r="B2201" t="s">
        <v>12</v>
      </c>
      <c r="C2201" s="123">
        <v>1905</v>
      </c>
      <c r="D2201" s="2">
        <v>144</v>
      </c>
      <c r="E2201" t="s">
        <v>138</v>
      </c>
      <c r="F2201">
        <v>2021</v>
      </c>
      <c r="G2201" t="s">
        <v>19</v>
      </c>
      <c r="H2201" s="21">
        <v>474.95</v>
      </c>
    </row>
    <row r="2202" spans="1:8">
      <c r="A2202">
        <v>4182</v>
      </c>
      <c r="B2202" t="s">
        <v>12</v>
      </c>
      <c r="C2202" s="123">
        <v>1905</v>
      </c>
      <c r="D2202" s="2">
        <v>144</v>
      </c>
      <c r="E2202" t="s">
        <v>138</v>
      </c>
      <c r="F2202">
        <v>2021</v>
      </c>
      <c r="G2202" t="s">
        <v>19</v>
      </c>
      <c r="H2202" s="21">
        <v>2262.6</v>
      </c>
    </row>
    <row r="2203" spans="1:8">
      <c r="A2203">
        <v>4184</v>
      </c>
      <c r="B2203" t="s">
        <v>12</v>
      </c>
      <c r="C2203" s="123">
        <v>1905</v>
      </c>
      <c r="D2203" s="2">
        <v>144</v>
      </c>
      <c r="E2203" t="s">
        <v>138</v>
      </c>
      <c r="F2203">
        <v>2021</v>
      </c>
      <c r="G2203" t="s">
        <v>19</v>
      </c>
      <c r="H2203" s="21">
        <v>1274.73</v>
      </c>
    </row>
    <row r="2204" spans="1:8">
      <c r="A2204">
        <v>4196</v>
      </c>
      <c r="B2204" t="s">
        <v>12</v>
      </c>
      <c r="C2204" s="123">
        <v>1905</v>
      </c>
      <c r="D2204" s="2">
        <v>144</v>
      </c>
      <c r="E2204" t="s">
        <v>138</v>
      </c>
      <c r="F2204">
        <v>2021</v>
      </c>
      <c r="G2204" t="s">
        <v>19</v>
      </c>
      <c r="H2204" s="21">
        <v>125</v>
      </c>
    </row>
    <row r="2205" spans="1:8">
      <c r="A2205">
        <v>4197</v>
      </c>
      <c r="B2205" t="s">
        <v>12</v>
      </c>
      <c r="C2205" s="123">
        <v>1905</v>
      </c>
      <c r="D2205" s="2">
        <v>144</v>
      </c>
      <c r="E2205" t="s">
        <v>138</v>
      </c>
      <c r="F2205">
        <v>2021</v>
      </c>
      <c r="G2205" t="s">
        <v>19</v>
      </c>
      <c r="H2205" s="21">
        <v>16666.89</v>
      </c>
    </row>
    <row r="2206" spans="1:8">
      <c r="A2206">
        <v>4200</v>
      </c>
      <c r="B2206" t="s">
        <v>12</v>
      </c>
      <c r="C2206" s="123">
        <v>1905</v>
      </c>
      <c r="D2206" s="2">
        <v>144</v>
      </c>
      <c r="E2206" t="s">
        <v>138</v>
      </c>
      <c r="F2206">
        <v>2021</v>
      </c>
      <c r="G2206" t="s">
        <v>19</v>
      </c>
      <c r="H2206" s="21">
        <v>19400.82</v>
      </c>
    </row>
    <row r="2207" spans="1:8">
      <c r="A2207">
        <v>4202</v>
      </c>
      <c r="B2207" t="s">
        <v>12</v>
      </c>
      <c r="C2207" s="123">
        <v>1905</v>
      </c>
      <c r="D2207" s="2">
        <v>144</v>
      </c>
      <c r="E2207" t="s">
        <v>138</v>
      </c>
      <c r="F2207">
        <v>2021</v>
      </c>
      <c r="G2207" t="s">
        <v>19</v>
      </c>
      <c r="H2207" s="21">
        <v>619.26</v>
      </c>
    </row>
    <row r="2208" spans="1:8">
      <c r="A2208">
        <v>4222</v>
      </c>
      <c r="B2208" t="s">
        <v>12</v>
      </c>
      <c r="C2208" s="123">
        <v>1905</v>
      </c>
      <c r="D2208" s="2">
        <v>144</v>
      </c>
      <c r="E2208" t="s">
        <v>138</v>
      </c>
      <c r="F2208">
        <v>2021</v>
      </c>
      <c r="G2208" t="s">
        <v>19</v>
      </c>
      <c r="H2208" s="21">
        <v>2.68</v>
      </c>
    </row>
    <row r="2209" spans="1:8">
      <c r="A2209">
        <v>4225</v>
      </c>
      <c r="B2209" t="s">
        <v>12</v>
      </c>
      <c r="C2209" s="123">
        <v>1905</v>
      </c>
      <c r="D2209" s="2">
        <v>144</v>
      </c>
      <c r="E2209" t="s">
        <v>138</v>
      </c>
      <c r="F2209">
        <v>2021</v>
      </c>
      <c r="G2209" t="s">
        <v>19</v>
      </c>
      <c r="H2209" s="21">
        <v>66.98</v>
      </c>
    </row>
    <row r="2210" spans="1:8">
      <c r="A2210">
        <v>4230</v>
      </c>
      <c r="B2210" t="s">
        <v>12</v>
      </c>
      <c r="C2210" s="123">
        <v>1905</v>
      </c>
      <c r="D2210" s="2">
        <v>144</v>
      </c>
      <c r="E2210" t="s">
        <v>138</v>
      </c>
      <c r="F2210">
        <v>2021</v>
      </c>
      <c r="G2210" t="s">
        <v>19</v>
      </c>
      <c r="H2210" s="21">
        <v>999.51</v>
      </c>
    </row>
    <row r="2211" spans="1:8">
      <c r="A2211">
        <v>4236</v>
      </c>
      <c r="B2211" t="s">
        <v>12</v>
      </c>
      <c r="C2211" s="123">
        <v>1905</v>
      </c>
      <c r="D2211" s="2">
        <v>144</v>
      </c>
      <c r="E2211" t="s">
        <v>138</v>
      </c>
      <c r="F2211">
        <v>2021</v>
      </c>
      <c r="G2211" t="s">
        <v>19</v>
      </c>
      <c r="H2211" s="21">
        <v>12791.49</v>
      </c>
    </row>
    <row r="2212" spans="1:8">
      <c r="A2212">
        <v>4240</v>
      </c>
      <c r="B2212" t="s">
        <v>12</v>
      </c>
      <c r="C2212" s="123">
        <v>1905</v>
      </c>
      <c r="D2212" s="2">
        <v>144</v>
      </c>
      <c r="E2212" t="s">
        <v>138</v>
      </c>
      <c r="F2212">
        <v>2021</v>
      </c>
      <c r="G2212" t="s">
        <v>19</v>
      </c>
      <c r="H2212" s="21">
        <v>474.95</v>
      </c>
    </row>
    <row r="2213" spans="1:8">
      <c r="A2213">
        <v>4252</v>
      </c>
      <c r="B2213" t="s">
        <v>12</v>
      </c>
      <c r="C2213" s="123">
        <v>1905</v>
      </c>
      <c r="D2213" s="2">
        <v>144</v>
      </c>
      <c r="E2213" t="s">
        <v>138</v>
      </c>
      <c r="F2213">
        <v>2021</v>
      </c>
      <c r="G2213" t="s">
        <v>19</v>
      </c>
      <c r="H2213" s="21">
        <v>156.62</v>
      </c>
    </row>
    <row r="2214" spans="1:8">
      <c r="A2214">
        <v>4258</v>
      </c>
      <c r="B2214" t="s">
        <v>12</v>
      </c>
      <c r="C2214" s="123">
        <v>1905</v>
      </c>
      <c r="D2214" s="2">
        <v>144</v>
      </c>
      <c r="E2214" t="s">
        <v>138</v>
      </c>
      <c r="F2214">
        <v>2021</v>
      </c>
      <c r="G2214" t="s">
        <v>19</v>
      </c>
      <c r="H2214" s="21">
        <v>504.87</v>
      </c>
    </row>
    <row r="2215" spans="1:8">
      <c r="A2215">
        <v>4264</v>
      </c>
      <c r="B2215" t="s">
        <v>12</v>
      </c>
      <c r="C2215" s="123">
        <v>1905</v>
      </c>
      <c r="D2215" s="2">
        <v>144</v>
      </c>
      <c r="E2215" t="s">
        <v>138</v>
      </c>
      <c r="F2215">
        <v>2021</v>
      </c>
      <c r="G2215" t="s">
        <v>19</v>
      </c>
      <c r="H2215" s="21">
        <v>474.95</v>
      </c>
    </row>
    <row r="2216" spans="1:8">
      <c r="A2216">
        <v>4265</v>
      </c>
      <c r="B2216" t="s">
        <v>12</v>
      </c>
      <c r="C2216" s="123">
        <v>1905</v>
      </c>
      <c r="D2216" s="2">
        <v>144</v>
      </c>
      <c r="E2216" t="s">
        <v>138</v>
      </c>
      <c r="F2216">
        <v>2021</v>
      </c>
      <c r="G2216" t="s">
        <v>19</v>
      </c>
      <c r="H2216" s="21">
        <v>532.47</v>
      </c>
    </row>
    <row r="2217" spans="1:8">
      <c r="A2217">
        <v>4267</v>
      </c>
      <c r="B2217" t="s">
        <v>12</v>
      </c>
      <c r="C2217" s="123">
        <v>1905</v>
      </c>
      <c r="D2217" s="2">
        <v>144</v>
      </c>
      <c r="E2217" t="s">
        <v>138</v>
      </c>
      <c r="F2217">
        <v>2021</v>
      </c>
      <c r="G2217" t="s">
        <v>19</v>
      </c>
      <c r="H2217" s="21">
        <v>44.25</v>
      </c>
    </row>
    <row r="2218" spans="1:8">
      <c r="A2218">
        <v>4271</v>
      </c>
      <c r="B2218" t="s">
        <v>12</v>
      </c>
      <c r="C2218" s="123">
        <v>1905</v>
      </c>
      <c r="D2218" s="2">
        <v>144</v>
      </c>
      <c r="E2218" t="s">
        <v>138</v>
      </c>
      <c r="F2218">
        <v>2021</v>
      </c>
      <c r="G2218" t="s">
        <v>19</v>
      </c>
      <c r="H2218" s="21">
        <v>48.95</v>
      </c>
    </row>
    <row r="2219" spans="1:8">
      <c r="A2219">
        <v>4273</v>
      </c>
      <c r="B2219" t="s">
        <v>12</v>
      </c>
      <c r="C2219" s="123">
        <v>1905</v>
      </c>
      <c r="D2219" s="2">
        <v>144</v>
      </c>
      <c r="E2219" t="s">
        <v>138</v>
      </c>
      <c r="F2219">
        <v>2021</v>
      </c>
      <c r="G2219" t="s">
        <v>19</v>
      </c>
      <c r="H2219" s="21">
        <v>457.28</v>
      </c>
    </row>
    <row r="2220" spans="1:8">
      <c r="A2220">
        <v>4282</v>
      </c>
      <c r="B2220" t="s">
        <v>12</v>
      </c>
      <c r="C2220" s="123">
        <v>1905</v>
      </c>
      <c r="D2220" s="2">
        <v>144</v>
      </c>
      <c r="E2220" t="s">
        <v>138</v>
      </c>
      <c r="F2220">
        <v>2021</v>
      </c>
      <c r="G2220" t="s">
        <v>19</v>
      </c>
      <c r="H2220" s="21">
        <v>42.58</v>
      </c>
    </row>
    <row r="2221" spans="1:8">
      <c r="A2221">
        <v>4294</v>
      </c>
      <c r="B2221" t="s">
        <v>13</v>
      </c>
      <c r="C2221" s="123">
        <v>1905</v>
      </c>
      <c r="D2221" s="2">
        <v>133</v>
      </c>
      <c r="E2221" t="s">
        <v>138</v>
      </c>
      <c r="F2221">
        <v>2021</v>
      </c>
      <c r="G2221" t="s">
        <v>19</v>
      </c>
      <c r="H2221" s="21">
        <v>66.25</v>
      </c>
    </row>
    <row r="2222" spans="1:8">
      <c r="A2222">
        <v>4297</v>
      </c>
      <c r="B2222" t="s">
        <v>13</v>
      </c>
      <c r="C2222" s="123">
        <v>1905</v>
      </c>
      <c r="D2222" s="2">
        <v>133</v>
      </c>
      <c r="E2222" t="s">
        <v>138</v>
      </c>
      <c r="F2222">
        <v>2021</v>
      </c>
      <c r="G2222" t="s">
        <v>19</v>
      </c>
      <c r="H2222" s="21">
        <v>57.5</v>
      </c>
    </row>
    <row r="2223" spans="1:8">
      <c r="A2223">
        <v>4299</v>
      </c>
      <c r="B2223" t="s">
        <v>13</v>
      </c>
      <c r="C2223" s="123">
        <v>1905</v>
      </c>
      <c r="D2223" s="2">
        <v>133</v>
      </c>
      <c r="E2223" t="s">
        <v>138</v>
      </c>
      <c r="F2223">
        <v>2021</v>
      </c>
      <c r="G2223" t="s">
        <v>19</v>
      </c>
      <c r="H2223" s="21">
        <v>81.25</v>
      </c>
    </row>
    <row r="2224" spans="1:8">
      <c r="A2224">
        <v>4301</v>
      </c>
      <c r="B2224" t="s">
        <v>13</v>
      </c>
      <c r="C2224" s="123">
        <v>1905</v>
      </c>
      <c r="D2224" s="2">
        <v>133</v>
      </c>
      <c r="E2224" t="s">
        <v>138</v>
      </c>
      <c r="F2224">
        <v>2021</v>
      </c>
      <c r="G2224" t="s">
        <v>19</v>
      </c>
      <c r="H2224" s="21">
        <v>81.25</v>
      </c>
    </row>
    <row r="2225" spans="1:8">
      <c r="A2225">
        <v>4309</v>
      </c>
      <c r="B2225" t="s">
        <v>13</v>
      </c>
      <c r="C2225" s="123">
        <v>1905</v>
      </c>
      <c r="D2225" s="2">
        <v>133</v>
      </c>
      <c r="E2225" t="s">
        <v>138</v>
      </c>
      <c r="F2225">
        <v>2021</v>
      </c>
      <c r="G2225" t="s">
        <v>19</v>
      </c>
      <c r="H2225" s="21">
        <v>77.69</v>
      </c>
    </row>
    <row r="2226" spans="1:8">
      <c r="A2226">
        <v>4311</v>
      </c>
      <c r="B2226" t="s">
        <v>13</v>
      </c>
      <c r="C2226" s="123">
        <v>1905</v>
      </c>
      <c r="D2226" s="2">
        <v>133</v>
      </c>
      <c r="E2226" t="s">
        <v>138</v>
      </c>
      <c r="F2226">
        <v>2021</v>
      </c>
      <c r="G2226" t="s">
        <v>19</v>
      </c>
      <c r="H2226" s="21">
        <v>2699.56</v>
      </c>
    </row>
    <row r="2227" spans="1:8">
      <c r="A2227">
        <v>4314</v>
      </c>
      <c r="B2227" t="s">
        <v>13</v>
      </c>
      <c r="C2227" s="123">
        <v>1905</v>
      </c>
      <c r="D2227" s="2">
        <v>133</v>
      </c>
      <c r="E2227" t="s">
        <v>138</v>
      </c>
      <c r="F2227">
        <v>2021</v>
      </c>
      <c r="G2227" t="s">
        <v>19</v>
      </c>
      <c r="H2227" s="21">
        <v>1941.07</v>
      </c>
    </row>
    <row r="2228" spans="1:8">
      <c r="A2228">
        <v>4315</v>
      </c>
      <c r="B2228" t="s">
        <v>13</v>
      </c>
      <c r="C2228" s="123">
        <v>1905</v>
      </c>
      <c r="D2228" s="2">
        <v>133</v>
      </c>
      <c r="E2228" t="s">
        <v>138</v>
      </c>
      <c r="F2228">
        <v>2021</v>
      </c>
      <c r="G2228" t="s">
        <v>19</v>
      </c>
      <c r="H2228" s="21">
        <v>10082.790000000001</v>
      </c>
    </row>
    <row r="2229" spans="1:8">
      <c r="A2229">
        <v>4316</v>
      </c>
      <c r="B2229" t="s">
        <v>13</v>
      </c>
      <c r="C2229" s="123">
        <v>1905</v>
      </c>
      <c r="D2229" s="2">
        <v>133</v>
      </c>
      <c r="E2229" t="s">
        <v>138</v>
      </c>
      <c r="F2229">
        <v>2021</v>
      </c>
      <c r="G2229" t="s">
        <v>19</v>
      </c>
      <c r="H2229" s="21">
        <v>76.45</v>
      </c>
    </row>
    <row r="2230" spans="1:8">
      <c r="A2230">
        <v>4323</v>
      </c>
      <c r="B2230" t="s">
        <v>13</v>
      </c>
      <c r="C2230" s="123">
        <v>1905</v>
      </c>
      <c r="D2230" s="2">
        <v>133</v>
      </c>
      <c r="E2230" t="s">
        <v>138</v>
      </c>
      <c r="F2230">
        <v>2021</v>
      </c>
      <c r="G2230" t="s">
        <v>19</v>
      </c>
      <c r="H2230" s="21">
        <v>2682.23</v>
      </c>
    </row>
    <row r="2231" spans="1:8">
      <c r="A2231">
        <v>4332</v>
      </c>
      <c r="B2231" t="s">
        <v>13</v>
      </c>
      <c r="C2231" s="123">
        <v>1905</v>
      </c>
      <c r="D2231" s="2">
        <v>133</v>
      </c>
      <c r="E2231" t="s">
        <v>138</v>
      </c>
      <c r="F2231">
        <v>2021</v>
      </c>
      <c r="G2231" t="s">
        <v>19</v>
      </c>
      <c r="H2231" s="21">
        <v>2075.25</v>
      </c>
    </row>
    <row r="2232" spans="1:8">
      <c r="A2232">
        <v>4344</v>
      </c>
      <c r="B2232" t="s">
        <v>13</v>
      </c>
      <c r="C2232" s="123">
        <v>1905</v>
      </c>
      <c r="D2232" s="2">
        <v>133</v>
      </c>
      <c r="E2232" t="s">
        <v>138</v>
      </c>
      <c r="F2232">
        <v>2021</v>
      </c>
      <c r="G2232" t="s">
        <v>19</v>
      </c>
      <c r="H2232" s="21">
        <v>961.95</v>
      </c>
    </row>
    <row r="2233" spans="1:8">
      <c r="A2233">
        <v>4348</v>
      </c>
      <c r="B2233" t="s">
        <v>13</v>
      </c>
      <c r="C2233" s="123">
        <v>1905</v>
      </c>
      <c r="D2233" s="2">
        <v>133</v>
      </c>
      <c r="E2233" t="s">
        <v>138</v>
      </c>
      <c r="F2233">
        <v>2021</v>
      </c>
      <c r="G2233" t="s">
        <v>19</v>
      </c>
      <c r="H2233" s="21">
        <v>82.08</v>
      </c>
    </row>
    <row r="2234" spans="1:8">
      <c r="A2234">
        <v>4357</v>
      </c>
      <c r="B2234" t="s">
        <v>13</v>
      </c>
      <c r="C2234" s="123">
        <v>1905</v>
      </c>
      <c r="D2234" s="2">
        <v>133</v>
      </c>
      <c r="E2234" t="s">
        <v>138</v>
      </c>
      <c r="F2234">
        <v>2021</v>
      </c>
      <c r="G2234" t="s">
        <v>19</v>
      </c>
      <c r="H2234" s="21">
        <v>1478.93</v>
      </c>
    </row>
    <row r="2235" spans="1:8">
      <c r="A2235">
        <v>4360</v>
      </c>
      <c r="B2235" t="s">
        <v>13</v>
      </c>
      <c r="C2235" s="123">
        <v>1905</v>
      </c>
      <c r="D2235" s="2">
        <v>133</v>
      </c>
      <c r="E2235" t="s">
        <v>138</v>
      </c>
      <c r="F2235">
        <v>2021</v>
      </c>
      <c r="G2235" t="s">
        <v>19</v>
      </c>
      <c r="H2235" s="21">
        <v>3029.25</v>
      </c>
    </row>
    <row r="2236" spans="1:8">
      <c r="A2236">
        <v>4366</v>
      </c>
      <c r="B2236" t="s">
        <v>13</v>
      </c>
      <c r="C2236" s="123">
        <v>1905</v>
      </c>
      <c r="D2236" s="2">
        <v>133</v>
      </c>
      <c r="E2236" t="s">
        <v>138</v>
      </c>
      <c r="F2236">
        <v>2021</v>
      </c>
      <c r="G2236" t="s">
        <v>19</v>
      </c>
      <c r="H2236" s="21">
        <v>336.01</v>
      </c>
    </row>
    <row r="2237" spans="1:8">
      <c r="A2237">
        <v>4369</v>
      </c>
      <c r="B2237" t="s">
        <v>13</v>
      </c>
      <c r="C2237" s="123">
        <v>1905</v>
      </c>
      <c r="D2237" s="2">
        <v>133</v>
      </c>
      <c r="E2237" t="s">
        <v>138</v>
      </c>
      <c r="F2237">
        <v>2021</v>
      </c>
      <c r="G2237" t="s">
        <v>19</v>
      </c>
      <c r="H2237" s="21">
        <v>168.74</v>
      </c>
    </row>
    <row r="2238" spans="1:8">
      <c r="A2238">
        <v>4379</v>
      </c>
      <c r="B2238" t="s">
        <v>13</v>
      </c>
      <c r="C2238" s="123">
        <v>1905</v>
      </c>
      <c r="D2238" s="2">
        <v>133</v>
      </c>
      <c r="E2238" t="s">
        <v>138</v>
      </c>
      <c r="F2238">
        <v>2021</v>
      </c>
      <c r="G2238" t="s">
        <v>19</v>
      </c>
      <c r="H2238" s="21">
        <v>1892.64</v>
      </c>
    </row>
    <row r="2239" spans="1:8">
      <c r="A2239">
        <v>4392</v>
      </c>
      <c r="B2239" t="s">
        <v>13</v>
      </c>
      <c r="C2239" s="123">
        <v>1905</v>
      </c>
      <c r="D2239" s="2">
        <v>133</v>
      </c>
      <c r="E2239" t="s">
        <v>138</v>
      </c>
      <c r="F2239">
        <v>2021</v>
      </c>
      <c r="G2239" t="s">
        <v>19</v>
      </c>
      <c r="H2239" s="21">
        <v>2659.9</v>
      </c>
    </row>
    <row r="2240" spans="1:8">
      <c r="A2240">
        <v>4408</v>
      </c>
      <c r="B2240" t="s">
        <v>13</v>
      </c>
      <c r="C2240" s="123">
        <v>1905</v>
      </c>
      <c r="D2240" s="2">
        <v>133</v>
      </c>
      <c r="E2240" t="s">
        <v>138</v>
      </c>
      <c r="F2240">
        <v>2021</v>
      </c>
      <c r="G2240" t="s">
        <v>19</v>
      </c>
      <c r="H2240" s="21">
        <v>168.75</v>
      </c>
    </row>
    <row r="2241" spans="1:8">
      <c r="A2241">
        <v>4411</v>
      </c>
      <c r="B2241" t="s">
        <v>13</v>
      </c>
      <c r="C2241" s="123">
        <v>1905</v>
      </c>
      <c r="D2241" s="2">
        <v>133</v>
      </c>
      <c r="E2241" t="s">
        <v>138</v>
      </c>
      <c r="F2241">
        <v>2021</v>
      </c>
      <c r="G2241" t="s">
        <v>19</v>
      </c>
      <c r="H2241" s="21">
        <v>161.01</v>
      </c>
    </row>
    <row r="2242" spans="1:8">
      <c r="A2242">
        <v>4414</v>
      </c>
      <c r="B2242" t="s">
        <v>13</v>
      </c>
      <c r="C2242" s="123">
        <v>1905</v>
      </c>
      <c r="D2242" s="2">
        <v>133</v>
      </c>
      <c r="E2242" t="s">
        <v>138</v>
      </c>
      <c r="F2242">
        <v>2021</v>
      </c>
      <c r="G2242" t="s">
        <v>19</v>
      </c>
      <c r="H2242" s="21">
        <v>81.25</v>
      </c>
    </row>
    <row r="2243" spans="1:8">
      <c r="A2243">
        <v>4432</v>
      </c>
      <c r="B2243" t="s">
        <v>13</v>
      </c>
      <c r="C2243" s="123">
        <v>1905</v>
      </c>
      <c r="D2243" s="2">
        <v>133</v>
      </c>
      <c r="E2243" t="s">
        <v>138</v>
      </c>
      <c r="F2243">
        <v>2021</v>
      </c>
      <c r="G2243" t="s">
        <v>19</v>
      </c>
      <c r="H2243" s="21">
        <v>3655.39</v>
      </c>
    </row>
    <row r="2244" spans="1:8">
      <c r="A2244">
        <v>4442</v>
      </c>
      <c r="B2244" t="s">
        <v>13</v>
      </c>
      <c r="C2244" s="123">
        <v>1905</v>
      </c>
      <c r="D2244" s="2">
        <v>133</v>
      </c>
      <c r="E2244" t="s">
        <v>138</v>
      </c>
      <c r="F2244">
        <v>2021</v>
      </c>
      <c r="G2244" t="s">
        <v>19</v>
      </c>
      <c r="H2244" s="21">
        <v>2521.9899999999998</v>
      </c>
    </row>
    <row r="2245" spans="1:8">
      <c r="A2245">
        <v>4456</v>
      </c>
      <c r="B2245" t="s">
        <v>13</v>
      </c>
      <c r="C2245" s="123">
        <v>1905</v>
      </c>
      <c r="D2245" s="2">
        <v>133</v>
      </c>
      <c r="E2245" t="s">
        <v>138</v>
      </c>
      <c r="F2245">
        <v>2021</v>
      </c>
      <c r="G2245" t="s">
        <v>19</v>
      </c>
      <c r="H2245" s="21">
        <v>5217.78</v>
      </c>
    </row>
    <row r="2246" spans="1:8">
      <c r="A2246">
        <v>4465</v>
      </c>
      <c r="B2246" t="s">
        <v>13</v>
      </c>
      <c r="C2246" s="123">
        <v>1905</v>
      </c>
      <c r="D2246" s="2">
        <v>133</v>
      </c>
      <c r="E2246" t="s">
        <v>138</v>
      </c>
      <c r="F2246">
        <v>2021</v>
      </c>
      <c r="G2246" t="s">
        <v>19</v>
      </c>
      <c r="H2246" s="21">
        <v>7919.84</v>
      </c>
    </row>
    <row r="2247" spans="1:8">
      <c r="A2247">
        <v>4474</v>
      </c>
      <c r="B2247" t="s">
        <v>13</v>
      </c>
      <c r="C2247" s="123">
        <v>1905</v>
      </c>
      <c r="D2247" s="2">
        <v>133</v>
      </c>
      <c r="E2247" t="s">
        <v>138</v>
      </c>
      <c r="F2247">
        <v>2021</v>
      </c>
      <c r="G2247" t="s">
        <v>19</v>
      </c>
      <c r="H2247" s="21">
        <v>2012.33</v>
      </c>
    </row>
    <row r="2248" spans="1:8">
      <c r="A2248">
        <v>4475</v>
      </c>
      <c r="B2248" t="s">
        <v>13</v>
      </c>
      <c r="C2248" s="123">
        <v>1905</v>
      </c>
      <c r="D2248" s="2">
        <v>133</v>
      </c>
      <c r="E2248" t="s">
        <v>138</v>
      </c>
      <c r="F2248">
        <v>2021</v>
      </c>
      <c r="G2248" t="s">
        <v>19</v>
      </c>
      <c r="H2248" s="21">
        <v>5245.48</v>
      </c>
    </row>
    <row r="2249" spans="1:8">
      <c r="A2249">
        <v>4486</v>
      </c>
      <c r="B2249" t="s">
        <v>13</v>
      </c>
      <c r="C2249" s="123">
        <v>1905</v>
      </c>
      <c r="D2249" s="2">
        <v>133</v>
      </c>
      <c r="E2249" t="s">
        <v>138</v>
      </c>
      <c r="F2249">
        <v>2021</v>
      </c>
      <c r="G2249" t="s">
        <v>19</v>
      </c>
      <c r="H2249" s="21">
        <v>1901.83</v>
      </c>
    </row>
    <row r="2250" spans="1:8">
      <c r="A2250">
        <v>4499</v>
      </c>
      <c r="B2250" t="s">
        <v>13</v>
      </c>
      <c r="C2250" s="123">
        <v>1905</v>
      </c>
      <c r="D2250" s="2">
        <v>133</v>
      </c>
      <c r="E2250" t="s">
        <v>138</v>
      </c>
      <c r="F2250">
        <v>2021</v>
      </c>
      <c r="G2250" t="s">
        <v>19</v>
      </c>
      <c r="H2250" s="21">
        <v>1969.56</v>
      </c>
    </row>
    <row r="2251" spans="1:8">
      <c r="A2251">
        <v>4541</v>
      </c>
      <c r="B2251" t="s">
        <v>13</v>
      </c>
      <c r="C2251" s="123">
        <v>1905</v>
      </c>
      <c r="D2251" s="2">
        <v>133</v>
      </c>
      <c r="E2251" t="s">
        <v>138</v>
      </c>
      <c r="F2251">
        <v>2021</v>
      </c>
      <c r="G2251" t="s">
        <v>19</v>
      </c>
      <c r="H2251" s="21">
        <v>81.239999999999995</v>
      </c>
    </row>
    <row r="2252" spans="1:8">
      <c r="A2252">
        <v>4542</v>
      </c>
      <c r="B2252" t="s">
        <v>13</v>
      </c>
      <c r="C2252" s="123">
        <v>1905</v>
      </c>
      <c r="D2252" s="2">
        <v>133</v>
      </c>
      <c r="E2252" t="s">
        <v>138</v>
      </c>
      <c r="F2252">
        <v>2021</v>
      </c>
      <c r="G2252" t="s">
        <v>19</v>
      </c>
      <c r="H2252" s="21">
        <v>2645.43</v>
      </c>
    </row>
    <row r="2253" spans="1:8">
      <c r="A2253">
        <v>4544</v>
      </c>
      <c r="B2253" t="s">
        <v>13</v>
      </c>
      <c r="C2253" s="123">
        <v>1905</v>
      </c>
      <c r="D2253" s="2">
        <v>133</v>
      </c>
      <c r="E2253" t="s">
        <v>138</v>
      </c>
      <c r="F2253">
        <v>2021</v>
      </c>
      <c r="G2253" t="s">
        <v>19</v>
      </c>
      <c r="H2253" s="21">
        <v>2700.86</v>
      </c>
    </row>
    <row r="2254" spans="1:8">
      <c r="A2254">
        <v>4549</v>
      </c>
      <c r="B2254" t="s">
        <v>13</v>
      </c>
      <c r="C2254" s="123">
        <v>1905</v>
      </c>
      <c r="D2254" s="2">
        <v>133</v>
      </c>
      <c r="E2254" t="s">
        <v>138</v>
      </c>
      <c r="F2254">
        <v>2021</v>
      </c>
      <c r="G2254" t="s">
        <v>19</v>
      </c>
      <c r="H2254" s="21">
        <v>1606.93</v>
      </c>
    </row>
    <row r="2255" spans="1:8">
      <c r="A2255">
        <v>4550</v>
      </c>
      <c r="B2255" t="s">
        <v>13</v>
      </c>
      <c r="C2255" s="123">
        <v>1905</v>
      </c>
      <c r="D2255" s="2">
        <v>133</v>
      </c>
      <c r="E2255" t="s">
        <v>138</v>
      </c>
      <c r="F2255">
        <v>2021</v>
      </c>
      <c r="G2255" t="s">
        <v>19</v>
      </c>
      <c r="H2255" s="21">
        <v>2758.44</v>
      </c>
    </row>
    <row r="2256" spans="1:8">
      <c r="A2256">
        <v>4552</v>
      </c>
      <c r="B2256" t="s">
        <v>13</v>
      </c>
      <c r="C2256" s="123">
        <v>1905</v>
      </c>
      <c r="D2256" s="2">
        <v>133</v>
      </c>
      <c r="E2256" t="s">
        <v>138</v>
      </c>
      <c r="F2256">
        <v>2021</v>
      </c>
      <c r="G2256" t="s">
        <v>19</v>
      </c>
      <c r="H2256" s="21">
        <v>74.14</v>
      </c>
    </row>
    <row r="2257" spans="1:8">
      <c r="A2257">
        <v>4565</v>
      </c>
      <c r="B2257" t="s">
        <v>13</v>
      </c>
      <c r="C2257" s="123">
        <v>1905</v>
      </c>
      <c r="D2257" s="2">
        <v>144</v>
      </c>
      <c r="E2257" t="s">
        <v>138</v>
      </c>
      <c r="F2257">
        <v>2021</v>
      </c>
      <c r="G2257" t="s">
        <v>19</v>
      </c>
      <c r="H2257" s="21">
        <v>400.42</v>
      </c>
    </row>
    <row r="2258" spans="1:8">
      <c r="A2258">
        <v>4575</v>
      </c>
      <c r="B2258" t="s">
        <v>13</v>
      </c>
      <c r="C2258" s="123">
        <v>1905</v>
      </c>
      <c r="D2258" s="2">
        <v>144</v>
      </c>
      <c r="E2258" t="s">
        <v>138</v>
      </c>
      <c r="F2258">
        <v>2021</v>
      </c>
      <c r="G2258" t="s">
        <v>19</v>
      </c>
      <c r="H2258" s="21">
        <v>2783.03</v>
      </c>
    </row>
    <row r="2259" spans="1:8">
      <c r="A2259">
        <v>4581</v>
      </c>
      <c r="B2259" t="s">
        <v>13</v>
      </c>
      <c r="C2259" s="123">
        <v>1905</v>
      </c>
      <c r="D2259" s="2">
        <v>144</v>
      </c>
      <c r="E2259" t="s">
        <v>138</v>
      </c>
      <c r="F2259">
        <v>2021</v>
      </c>
      <c r="G2259" t="s">
        <v>19</v>
      </c>
      <c r="H2259" s="21">
        <v>568.41999999999996</v>
      </c>
    </row>
    <row r="2260" spans="1:8">
      <c r="A2260">
        <v>4583</v>
      </c>
      <c r="B2260" t="s">
        <v>13</v>
      </c>
      <c r="C2260" s="123">
        <v>1905</v>
      </c>
      <c r="D2260" s="2">
        <v>144</v>
      </c>
      <c r="E2260" t="s">
        <v>138</v>
      </c>
      <c r="F2260">
        <v>2021</v>
      </c>
      <c r="G2260" t="s">
        <v>19</v>
      </c>
      <c r="H2260" s="21">
        <v>30454.560000000001</v>
      </c>
    </row>
    <row r="2261" spans="1:8">
      <c r="A2261">
        <v>4586</v>
      </c>
      <c r="B2261" t="s">
        <v>13</v>
      </c>
      <c r="C2261" s="123">
        <v>1905</v>
      </c>
      <c r="D2261" s="2">
        <v>144</v>
      </c>
      <c r="E2261" t="s">
        <v>138</v>
      </c>
      <c r="F2261">
        <v>2021</v>
      </c>
      <c r="G2261" t="s">
        <v>19</v>
      </c>
      <c r="H2261" s="21">
        <v>3086.84</v>
      </c>
    </row>
    <row r="2262" spans="1:8">
      <c r="A2262">
        <v>4593</v>
      </c>
      <c r="B2262" t="s">
        <v>13</v>
      </c>
      <c r="C2262" s="123">
        <v>1905</v>
      </c>
      <c r="D2262" s="2">
        <v>144</v>
      </c>
      <c r="E2262" t="s">
        <v>138</v>
      </c>
      <c r="F2262">
        <v>2021</v>
      </c>
      <c r="G2262" t="s">
        <v>19</v>
      </c>
      <c r="H2262" s="21">
        <v>1647.72</v>
      </c>
    </row>
    <row r="2263" spans="1:8">
      <c r="A2263">
        <v>4596</v>
      </c>
      <c r="B2263" t="s">
        <v>13</v>
      </c>
      <c r="C2263" s="123">
        <v>1905</v>
      </c>
      <c r="D2263" s="2">
        <v>144</v>
      </c>
      <c r="E2263" t="s">
        <v>138</v>
      </c>
      <c r="F2263">
        <v>2021</v>
      </c>
      <c r="G2263" t="s">
        <v>19</v>
      </c>
      <c r="H2263" s="21">
        <v>2243.64</v>
      </c>
    </row>
    <row r="2264" spans="1:8">
      <c r="A2264">
        <v>4597</v>
      </c>
      <c r="B2264" t="s">
        <v>13</v>
      </c>
      <c r="C2264" s="123">
        <v>1905</v>
      </c>
      <c r="D2264" s="2">
        <v>144</v>
      </c>
      <c r="E2264" t="s">
        <v>138</v>
      </c>
      <c r="F2264">
        <v>2021</v>
      </c>
      <c r="G2264" t="s">
        <v>19</v>
      </c>
      <c r="H2264" s="21">
        <v>25</v>
      </c>
    </row>
    <row r="2265" spans="1:8">
      <c r="A2265">
        <v>4600</v>
      </c>
      <c r="B2265" t="s">
        <v>13</v>
      </c>
      <c r="C2265" s="123">
        <v>1905</v>
      </c>
      <c r="D2265" s="2">
        <v>144</v>
      </c>
      <c r="E2265" t="s">
        <v>138</v>
      </c>
      <c r="F2265">
        <v>2021</v>
      </c>
      <c r="G2265" t="s">
        <v>19</v>
      </c>
      <c r="H2265" s="21">
        <v>36744.239999999998</v>
      </c>
    </row>
    <row r="2266" spans="1:8">
      <c r="A2266">
        <v>4610</v>
      </c>
      <c r="B2266" t="s">
        <v>13</v>
      </c>
      <c r="C2266" s="123">
        <v>1905</v>
      </c>
      <c r="D2266" s="2">
        <v>144</v>
      </c>
      <c r="E2266" t="s">
        <v>138</v>
      </c>
      <c r="F2266">
        <v>2021</v>
      </c>
      <c r="G2266" t="s">
        <v>19</v>
      </c>
      <c r="H2266" s="21">
        <v>2783.04</v>
      </c>
    </row>
    <row r="2267" spans="1:8">
      <c r="A2267">
        <v>4623</v>
      </c>
      <c r="B2267" t="s">
        <v>13</v>
      </c>
      <c r="C2267" s="123">
        <v>1905</v>
      </c>
      <c r="D2267" s="2">
        <v>144</v>
      </c>
      <c r="E2267" t="s">
        <v>138</v>
      </c>
      <c r="F2267">
        <v>2021</v>
      </c>
      <c r="G2267" t="s">
        <v>19</v>
      </c>
      <c r="H2267" s="21">
        <v>571.67999999999995</v>
      </c>
    </row>
    <row r="2268" spans="1:8">
      <c r="A2268">
        <v>4631</v>
      </c>
      <c r="B2268" t="s">
        <v>13</v>
      </c>
      <c r="C2268" s="123">
        <v>1905</v>
      </c>
      <c r="D2268" s="2">
        <v>144</v>
      </c>
      <c r="E2268" t="s">
        <v>138</v>
      </c>
      <c r="F2268">
        <v>2021</v>
      </c>
      <c r="G2268" t="s">
        <v>19</v>
      </c>
      <c r="H2268" s="21">
        <v>22875.46</v>
      </c>
    </row>
    <row r="2269" spans="1:8">
      <c r="A2269">
        <v>4632</v>
      </c>
      <c r="B2269" t="s">
        <v>13</v>
      </c>
      <c r="C2269" s="123">
        <v>1905</v>
      </c>
      <c r="D2269" s="2">
        <v>144</v>
      </c>
      <c r="E2269" t="s">
        <v>138</v>
      </c>
      <c r="F2269">
        <v>2021</v>
      </c>
      <c r="G2269" t="s">
        <v>19</v>
      </c>
      <c r="H2269" s="21">
        <v>25</v>
      </c>
    </row>
    <row r="2270" spans="1:8">
      <c r="A2270">
        <v>4645</v>
      </c>
      <c r="B2270" t="s">
        <v>13</v>
      </c>
      <c r="C2270" s="123">
        <v>1905</v>
      </c>
      <c r="D2270" s="2">
        <v>144</v>
      </c>
      <c r="E2270" t="s">
        <v>138</v>
      </c>
      <c r="F2270">
        <v>2021</v>
      </c>
      <c r="G2270" t="s">
        <v>19</v>
      </c>
      <c r="H2270" s="21">
        <v>2211.58</v>
      </c>
    </row>
    <row r="2271" spans="1:8">
      <c r="A2271">
        <v>4646</v>
      </c>
      <c r="B2271" t="s">
        <v>13</v>
      </c>
      <c r="C2271" s="123">
        <v>1905</v>
      </c>
      <c r="D2271" s="2">
        <v>144</v>
      </c>
      <c r="E2271" t="s">
        <v>138</v>
      </c>
      <c r="F2271">
        <v>2021</v>
      </c>
      <c r="G2271" t="s">
        <v>19</v>
      </c>
      <c r="H2271" s="21">
        <v>469.18</v>
      </c>
    </row>
    <row r="2272" spans="1:8">
      <c r="A2272">
        <v>4653</v>
      </c>
      <c r="B2272" t="s">
        <v>13</v>
      </c>
      <c r="C2272" s="123">
        <v>1905</v>
      </c>
      <c r="D2272" s="2">
        <v>144</v>
      </c>
      <c r="E2272" t="s">
        <v>138</v>
      </c>
      <c r="F2272">
        <v>2021</v>
      </c>
      <c r="G2272" t="s">
        <v>19</v>
      </c>
      <c r="H2272" s="21">
        <v>62818.33</v>
      </c>
    </row>
    <row r="2273" spans="1:8">
      <c r="A2273">
        <v>4660</v>
      </c>
      <c r="B2273" t="s">
        <v>13</v>
      </c>
      <c r="C2273" s="123">
        <v>1905</v>
      </c>
      <c r="D2273" s="2">
        <v>144</v>
      </c>
      <c r="E2273" t="s">
        <v>138</v>
      </c>
      <c r="F2273">
        <v>2021</v>
      </c>
      <c r="G2273" t="s">
        <v>19</v>
      </c>
      <c r="H2273" s="21">
        <v>2838.28</v>
      </c>
    </row>
    <row r="2274" spans="1:8">
      <c r="A2274">
        <v>4666</v>
      </c>
      <c r="B2274" t="s">
        <v>13</v>
      </c>
      <c r="C2274" s="123">
        <v>1905</v>
      </c>
      <c r="D2274" s="2">
        <v>144</v>
      </c>
      <c r="E2274" t="s">
        <v>138</v>
      </c>
      <c r="F2274">
        <v>2021</v>
      </c>
      <c r="G2274" t="s">
        <v>19</v>
      </c>
      <c r="H2274" s="21">
        <v>34663.18</v>
      </c>
    </row>
    <row r="2275" spans="1:8">
      <c r="A2275">
        <v>4668</v>
      </c>
      <c r="B2275" t="s">
        <v>13</v>
      </c>
      <c r="C2275" s="123">
        <v>1905</v>
      </c>
      <c r="D2275" s="2">
        <v>144</v>
      </c>
      <c r="E2275" t="s">
        <v>138</v>
      </c>
      <c r="F2275">
        <v>2021</v>
      </c>
      <c r="G2275" t="s">
        <v>19</v>
      </c>
      <c r="H2275" s="21">
        <v>3103.47</v>
      </c>
    </row>
    <row r="2276" spans="1:8">
      <c r="A2276">
        <v>4678</v>
      </c>
      <c r="B2276" t="s">
        <v>13</v>
      </c>
      <c r="C2276" s="123">
        <v>1905</v>
      </c>
      <c r="D2276" s="2">
        <v>144</v>
      </c>
      <c r="E2276" t="s">
        <v>138</v>
      </c>
      <c r="F2276">
        <v>2021</v>
      </c>
      <c r="G2276" t="s">
        <v>19</v>
      </c>
      <c r="H2276" s="21">
        <v>32383.94</v>
      </c>
    </row>
    <row r="2277" spans="1:8">
      <c r="A2277">
        <v>4699</v>
      </c>
      <c r="B2277" t="s">
        <v>13</v>
      </c>
      <c r="C2277" s="123">
        <v>1905</v>
      </c>
      <c r="D2277" s="2">
        <v>144</v>
      </c>
      <c r="E2277" t="s">
        <v>138</v>
      </c>
      <c r="F2277">
        <v>2021</v>
      </c>
      <c r="G2277" t="s">
        <v>19</v>
      </c>
      <c r="H2277" s="21">
        <v>4.47</v>
      </c>
    </row>
    <row r="2278" spans="1:8">
      <c r="A2278">
        <v>4702</v>
      </c>
      <c r="B2278" t="s">
        <v>13</v>
      </c>
      <c r="C2278" s="123">
        <v>1905</v>
      </c>
      <c r="D2278" s="2">
        <v>144</v>
      </c>
      <c r="E2278" t="s">
        <v>138</v>
      </c>
      <c r="F2278">
        <v>2021</v>
      </c>
      <c r="G2278" t="s">
        <v>19</v>
      </c>
      <c r="H2278" s="21">
        <v>471.68</v>
      </c>
    </row>
    <row r="2279" spans="1:8">
      <c r="A2279">
        <v>4703</v>
      </c>
      <c r="B2279" t="s">
        <v>13</v>
      </c>
      <c r="C2279" s="123">
        <v>1905</v>
      </c>
      <c r="D2279" s="2">
        <v>144</v>
      </c>
      <c r="E2279" t="s">
        <v>138</v>
      </c>
      <c r="F2279">
        <v>2021</v>
      </c>
      <c r="G2279" t="s">
        <v>19</v>
      </c>
      <c r="H2279" s="21">
        <v>641.29</v>
      </c>
    </row>
    <row r="2280" spans="1:8">
      <c r="A2280">
        <v>4718</v>
      </c>
      <c r="B2280" t="s">
        <v>13</v>
      </c>
      <c r="C2280" s="123">
        <v>1905</v>
      </c>
      <c r="D2280" s="2">
        <v>144</v>
      </c>
      <c r="E2280" t="s">
        <v>138</v>
      </c>
      <c r="F2280">
        <v>2021</v>
      </c>
      <c r="G2280" t="s">
        <v>19</v>
      </c>
      <c r="H2280" s="21">
        <v>0.01</v>
      </c>
    </row>
    <row r="2281" spans="1:8">
      <c r="A2281">
        <v>4719</v>
      </c>
      <c r="B2281" t="s">
        <v>13</v>
      </c>
      <c r="C2281" s="123">
        <v>1905</v>
      </c>
      <c r="D2281" s="2">
        <v>144</v>
      </c>
      <c r="E2281" t="s">
        <v>138</v>
      </c>
      <c r="F2281">
        <v>2021</v>
      </c>
      <c r="G2281" t="s">
        <v>19</v>
      </c>
      <c r="H2281" s="21">
        <v>25</v>
      </c>
    </row>
    <row r="2282" spans="1:8">
      <c r="A2282">
        <v>4725</v>
      </c>
      <c r="B2282" t="s">
        <v>13</v>
      </c>
      <c r="C2282" s="123">
        <v>1905</v>
      </c>
      <c r="D2282" s="2">
        <v>144</v>
      </c>
      <c r="E2282" t="s">
        <v>138</v>
      </c>
      <c r="F2282">
        <v>2021</v>
      </c>
      <c r="G2282" t="s">
        <v>19</v>
      </c>
      <c r="H2282" s="21">
        <v>396.69</v>
      </c>
    </row>
    <row r="2283" spans="1:8">
      <c r="A2283">
        <v>4728</v>
      </c>
      <c r="B2283" t="s">
        <v>13</v>
      </c>
      <c r="C2283" s="123">
        <v>1905</v>
      </c>
      <c r="D2283" s="2">
        <v>144</v>
      </c>
      <c r="E2283" t="s">
        <v>138</v>
      </c>
      <c r="F2283">
        <v>2021</v>
      </c>
      <c r="G2283" t="s">
        <v>19</v>
      </c>
      <c r="H2283" s="21">
        <v>6142.49</v>
      </c>
    </row>
    <row r="2284" spans="1:8">
      <c r="A2284">
        <v>4734</v>
      </c>
      <c r="B2284" t="s">
        <v>13</v>
      </c>
      <c r="C2284" s="123">
        <v>1905</v>
      </c>
      <c r="D2284" s="2">
        <v>144</v>
      </c>
      <c r="E2284" t="s">
        <v>138</v>
      </c>
      <c r="F2284">
        <v>2021</v>
      </c>
      <c r="G2284" t="s">
        <v>19</v>
      </c>
      <c r="H2284" s="21">
        <v>570.97</v>
      </c>
    </row>
    <row r="2285" spans="1:8">
      <c r="A2285">
        <v>4750</v>
      </c>
      <c r="B2285" t="s">
        <v>13</v>
      </c>
      <c r="C2285" s="123">
        <v>1905</v>
      </c>
      <c r="D2285" s="2">
        <v>144</v>
      </c>
      <c r="E2285" t="s">
        <v>138</v>
      </c>
      <c r="F2285">
        <v>2021</v>
      </c>
      <c r="G2285" t="s">
        <v>19</v>
      </c>
      <c r="H2285" s="21">
        <v>305.47000000000003</v>
      </c>
    </row>
    <row r="2286" spans="1:8">
      <c r="A2286">
        <v>4758</v>
      </c>
      <c r="B2286" t="s">
        <v>13</v>
      </c>
      <c r="C2286" s="123">
        <v>1905</v>
      </c>
      <c r="D2286" s="2">
        <v>144</v>
      </c>
      <c r="E2286" t="s">
        <v>138</v>
      </c>
      <c r="F2286">
        <v>2021</v>
      </c>
      <c r="G2286" t="s">
        <v>19</v>
      </c>
      <c r="H2286" s="21">
        <v>400.45</v>
      </c>
    </row>
    <row r="2287" spans="1:8">
      <c r="A2287">
        <v>4770</v>
      </c>
      <c r="B2287" t="s">
        <v>13</v>
      </c>
      <c r="C2287" s="123">
        <v>1905</v>
      </c>
      <c r="D2287" s="2">
        <v>144</v>
      </c>
      <c r="E2287" t="s">
        <v>138</v>
      </c>
      <c r="F2287">
        <v>2021</v>
      </c>
      <c r="G2287" t="s">
        <v>19</v>
      </c>
      <c r="H2287" s="21">
        <v>30854.44</v>
      </c>
    </row>
    <row r="2288" spans="1:8">
      <c r="A2288">
        <v>4771</v>
      </c>
      <c r="B2288" t="s">
        <v>13</v>
      </c>
      <c r="C2288" s="123">
        <v>1905</v>
      </c>
      <c r="D2288" s="2">
        <v>144</v>
      </c>
      <c r="E2288" t="s">
        <v>138</v>
      </c>
      <c r="F2288">
        <v>2021</v>
      </c>
      <c r="G2288" t="s">
        <v>19</v>
      </c>
      <c r="H2288" s="21">
        <v>50</v>
      </c>
    </row>
    <row r="2289" spans="1:8">
      <c r="A2289">
        <v>4774</v>
      </c>
      <c r="B2289" t="s">
        <v>13</v>
      </c>
      <c r="C2289" s="123">
        <v>1905</v>
      </c>
      <c r="D2289" s="2">
        <v>144</v>
      </c>
      <c r="E2289" t="s">
        <v>138</v>
      </c>
      <c r="F2289">
        <v>2021</v>
      </c>
      <c r="G2289" t="s">
        <v>19</v>
      </c>
      <c r="H2289" s="21">
        <v>-0.01</v>
      </c>
    </row>
    <row r="2290" spans="1:8">
      <c r="A2290">
        <v>4780</v>
      </c>
      <c r="B2290" t="s">
        <v>13</v>
      </c>
      <c r="C2290" s="123">
        <v>1905</v>
      </c>
      <c r="D2290" s="2">
        <v>144</v>
      </c>
      <c r="E2290" t="s">
        <v>138</v>
      </c>
      <c r="F2290">
        <v>2021</v>
      </c>
      <c r="G2290" t="s">
        <v>19</v>
      </c>
      <c r="H2290" s="21">
        <v>553.6</v>
      </c>
    </row>
    <row r="2291" spans="1:8">
      <c r="A2291">
        <v>4790</v>
      </c>
      <c r="B2291" t="s">
        <v>13</v>
      </c>
      <c r="C2291" s="123">
        <v>1905</v>
      </c>
      <c r="D2291" s="2">
        <v>144</v>
      </c>
      <c r="E2291" t="s">
        <v>138</v>
      </c>
      <c r="F2291">
        <v>2021</v>
      </c>
      <c r="G2291" t="s">
        <v>19</v>
      </c>
      <c r="H2291" s="21">
        <v>3086.84</v>
      </c>
    </row>
    <row r="2292" spans="1:8">
      <c r="A2292">
        <v>4796</v>
      </c>
      <c r="B2292" t="s">
        <v>13</v>
      </c>
      <c r="C2292" s="123">
        <v>1905</v>
      </c>
      <c r="D2292" s="2">
        <v>144</v>
      </c>
      <c r="E2292" t="s">
        <v>138</v>
      </c>
      <c r="F2292">
        <v>2021</v>
      </c>
      <c r="G2292" t="s">
        <v>19</v>
      </c>
      <c r="H2292" s="21">
        <v>31265.8</v>
      </c>
    </row>
    <row r="2293" spans="1:8">
      <c r="A2293">
        <v>4799</v>
      </c>
      <c r="B2293" t="s">
        <v>13</v>
      </c>
      <c r="C2293" s="123">
        <v>1905</v>
      </c>
      <c r="D2293" s="2">
        <v>144</v>
      </c>
      <c r="E2293" t="s">
        <v>138</v>
      </c>
      <c r="F2293">
        <v>2021</v>
      </c>
      <c r="G2293" t="s">
        <v>19</v>
      </c>
      <c r="H2293" s="21">
        <v>3279.26</v>
      </c>
    </row>
    <row r="2294" spans="1:8">
      <c r="A2294">
        <v>4805</v>
      </c>
      <c r="B2294" t="s">
        <v>13</v>
      </c>
      <c r="C2294" s="123">
        <v>1905</v>
      </c>
      <c r="D2294" s="2">
        <v>144</v>
      </c>
      <c r="E2294" t="s">
        <v>138</v>
      </c>
      <c r="F2294">
        <v>2021</v>
      </c>
      <c r="G2294" t="s">
        <v>19</v>
      </c>
      <c r="H2294" s="21">
        <v>2838.28</v>
      </c>
    </row>
    <row r="2295" spans="1:8">
      <c r="A2295">
        <v>4808</v>
      </c>
      <c r="B2295" t="s">
        <v>13</v>
      </c>
      <c r="C2295" s="123">
        <v>1905</v>
      </c>
      <c r="D2295" s="2">
        <v>144</v>
      </c>
      <c r="E2295" t="s">
        <v>138</v>
      </c>
      <c r="F2295">
        <v>2021</v>
      </c>
      <c r="G2295" t="s">
        <v>19</v>
      </c>
      <c r="H2295" s="21">
        <v>4.46</v>
      </c>
    </row>
    <row r="2296" spans="1:8">
      <c r="A2296">
        <v>4828</v>
      </c>
      <c r="B2296" t="s">
        <v>13</v>
      </c>
      <c r="C2296" s="123">
        <v>1905</v>
      </c>
      <c r="D2296" s="2">
        <v>144</v>
      </c>
      <c r="E2296" t="s">
        <v>138</v>
      </c>
      <c r="F2296">
        <v>2021</v>
      </c>
      <c r="G2296" t="s">
        <v>19</v>
      </c>
      <c r="H2296" s="21">
        <v>389.95</v>
      </c>
    </row>
    <row r="2297" spans="1:8">
      <c r="A2297">
        <v>4834</v>
      </c>
      <c r="B2297" t="s">
        <v>13</v>
      </c>
      <c r="C2297" s="123">
        <v>1905</v>
      </c>
      <c r="D2297" s="2">
        <v>144</v>
      </c>
      <c r="E2297" t="s">
        <v>138</v>
      </c>
      <c r="F2297">
        <v>2021</v>
      </c>
      <c r="G2297" t="s">
        <v>19</v>
      </c>
      <c r="H2297" s="21">
        <v>12.5</v>
      </c>
    </row>
    <row r="2298" spans="1:8">
      <c r="A2298">
        <v>4837</v>
      </c>
      <c r="B2298" t="s">
        <v>13</v>
      </c>
      <c r="C2298" s="123">
        <v>1905</v>
      </c>
      <c r="D2298" s="2">
        <v>144</v>
      </c>
      <c r="E2298" t="s">
        <v>138</v>
      </c>
      <c r="F2298">
        <v>2021</v>
      </c>
      <c r="G2298" t="s">
        <v>19</v>
      </c>
      <c r="H2298" s="21">
        <v>441.08</v>
      </c>
    </row>
    <row r="2299" spans="1:8">
      <c r="A2299">
        <v>4860</v>
      </c>
      <c r="B2299" t="s">
        <v>13</v>
      </c>
      <c r="C2299" s="123">
        <v>1905</v>
      </c>
      <c r="D2299" s="2">
        <v>144</v>
      </c>
      <c r="E2299" t="s">
        <v>138</v>
      </c>
      <c r="F2299">
        <v>2021</v>
      </c>
      <c r="G2299" t="s">
        <v>19</v>
      </c>
      <c r="H2299" s="21">
        <v>835.11</v>
      </c>
    </row>
    <row r="2300" spans="1:8">
      <c r="A2300">
        <v>4868</v>
      </c>
      <c r="B2300" t="s">
        <v>13</v>
      </c>
      <c r="C2300" s="123">
        <v>1905</v>
      </c>
      <c r="D2300" s="2">
        <v>144</v>
      </c>
      <c r="E2300" t="s">
        <v>138</v>
      </c>
      <c r="F2300">
        <v>2021</v>
      </c>
      <c r="G2300" t="s">
        <v>19</v>
      </c>
      <c r="H2300" s="21">
        <v>31715.41</v>
      </c>
    </row>
    <row r="2301" spans="1:8">
      <c r="A2301">
        <v>4878</v>
      </c>
      <c r="B2301" t="s">
        <v>13</v>
      </c>
      <c r="C2301" s="123">
        <v>1905</v>
      </c>
      <c r="D2301" s="2">
        <v>144</v>
      </c>
      <c r="E2301" t="s">
        <v>138</v>
      </c>
      <c r="F2301">
        <v>2021</v>
      </c>
      <c r="G2301" t="s">
        <v>19</v>
      </c>
      <c r="H2301" s="21">
        <v>29388.720000000001</v>
      </c>
    </row>
    <row r="2302" spans="1:8">
      <c r="A2302">
        <v>4879</v>
      </c>
      <c r="B2302" t="s">
        <v>13</v>
      </c>
      <c r="C2302" s="123">
        <v>1905</v>
      </c>
      <c r="D2302" s="2">
        <v>144</v>
      </c>
      <c r="E2302" t="s">
        <v>138</v>
      </c>
      <c r="F2302">
        <v>2021</v>
      </c>
      <c r="G2302" t="s">
        <v>19</v>
      </c>
      <c r="H2302" s="21">
        <v>25</v>
      </c>
    </row>
    <row r="2303" spans="1:8">
      <c r="A2303">
        <v>4897</v>
      </c>
      <c r="B2303" t="s">
        <v>13</v>
      </c>
      <c r="C2303" s="123">
        <v>1905</v>
      </c>
      <c r="D2303" s="2">
        <v>144</v>
      </c>
      <c r="E2303" t="s">
        <v>138</v>
      </c>
      <c r="F2303">
        <v>2021</v>
      </c>
      <c r="G2303" t="s">
        <v>19</v>
      </c>
      <c r="H2303" s="21">
        <v>1437.5</v>
      </c>
    </row>
    <row r="2304" spans="1:8">
      <c r="A2304">
        <v>4901</v>
      </c>
      <c r="B2304" t="s">
        <v>13</v>
      </c>
      <c r="C2304" s="123">
        <v>1905</v>
      </c>
      <c r="D2304" s="2">
        <v>144</v>
      </c>
      <c r="E2304" t="s">
        <v>138</v>
      </c>
      <c r="F2304">
        <v>2021</v>
      </c>
      <c r="G2304" t="s">
        <v>19</v>
      </c>
      <c r="H2304" s="21">
        <v>25</v>
      </c>
    </row>
    <row r="2305" spans="1:8">
      <c r="A2305">
        <v>4907</v>
      </c>
      <c r="B2305" t="s">
        <v>13</v>
      </c>
      <c r="C2305" s="123">
        <v>1905</v>
      </c>
      <c r="D2305" s="2">
        <v>144</v>
      </c>
      <c r="E2305" t="s">
        <v>138</v>
      </c>
      <c r="F2305">
        <v>2021</v>
      </c>
      <c r="G2305" t="s">
        <v>19</v>
      </c>
      <c r="H2305" s="21">
        <v>25</v>
      </c>
    </row>
    <row r="2306" spans="1:8">
      <c r="A2306">
        <v>4915</v>
      </c>
      <c r="B2306" t="s">
        <v>13</v>
      </c>
      <c r="C2306" s="123">
        <v>1905</v>
      </c>
      <c r="D2306" s="2">
        <v>144</v>
      </c>
      <c r="E2306" t="s">
        <v>138</v>
      </c>
      <c r="F2306">
        <v>2021</v>
      </c>
      <c r="G2306" t="s">
        <v>19</v>
      </c>
      <c r="H2306" s="21">
        <v>3086.84</v>
      </c>
    </row>
    <row r="2307" spans="1:8">
      <c r="A2307">
        <v>4922</v>
      </c>
      <c r="B2307" t="s">
        <v>13</v>
      </c>
      <c r="C2307" s="123">
        <v>1905</v>
      </c>
      <c r="D2307" s="2">
        <v>144</v>
      </c>
      <c r="E2307" t="s">
        <v>138</v>
      </c>
      <c r="F2307">
        <v>2021</v>
      </c>
      <c r="G2307" t="s">
        <v>19</v>
      </c>
      <c r="H2307" s="21">
        <v>721.68</v>
      </c>
    </row>
    <row r="2308" spans="1:8">
      <c r="A2308">
        <v>4923</v>
      </c>
      <c r="B2308" t="s">
        <v>13</v>
      </c>
      <c r="C2308" s="123">
        <v>1905</v>
      </c>
      <c r="D2308" s="2">
        <v>144</v>
      </c>
      <c r="E2308" t="s">
        <v>138</v>
      </c>
      <c r="F2308">
        <v>2021</v>
      </c>
      <c r="G2308" t="s">
        <v>19</v>
      </c>
      <c r="H2308" s="21">
        <v>25</v>
      </c>
    </row>
    <row r="2309" spans="1:8">
      <c r="A2309">
        <v>4926</v>
      </c>
      <c r="B2309" t="s">
        <v>13</v>
      </c>
      <c r="C2309" s="123">
        <v>1905</v>
      </c>
      <c r="D2309" s="2">
        <v>144</v>
      </c>
      <c r="E2309" t="s">
        <v>138</v>
      </c>
      <c r="F2309">
        <v>2021</v>
      </c>
      <c r="G2309" t="s">
        <v>19</v>
      </c>
      <c r="H2309" s="21">
        <v>456.16</v>
      </c>
    </row>
    <row r="2310" spans="1:8">
      <c r="A2310">
        <v>4929</v>
      </c>
      <c r="B2310" t="s">
        <v>13</v>
      </c>
      <c r="C2310" s="123">
        <v>1905</v>
      </c>
      <c r="D2310" s="2">
        <v>144</v>
      </c>
      <c r="E2310" t="s">
        <v>138</v>
      </c>
      <c r="F2310">
        <v>2021</v>
      </c>
      <c r="G2310" t="s">
        <v>19</v>
      </c>
      <c r="H2310" s="21">
        <v>786.45</v>
      </c>
    </row>
    <row r="2311" spans="1:8">
      <c r="A2311">
        <v>4932</v>
      </c>
      <c r="B2311" t="s">
        <v>13</v>
      </c>
      <c r="C2311" s="123">
        <v>1905</v>
      </c>
      <c r="D2311" s="2">
        <v>144</v>
      </c>
      <c r="E2311" t="s">
        <v>138</v>
      </c>
      <c r="F2311">
        <v>2021</v>
      </c>
      <c r="G2311" t="s">
        <v>19</v>
      </c>
      <c r="H2311" s="21">
        <v>2593.94</v>
      </c>
    </row>
    <row r="2312" spans="1:8">
      <c r="A2312">
        <v>4934</v>
      </c>
      <c r="B2312" t="s">
        <v>13</v>
      </c>
      <c r="C2312" s="123">
        <v>1905</v>
      </c>
      <c r="D2312" s="2">
        <v>144</v>
      </c>
      <c r="E2312" t="s">
        <v>138</v>
      </c>
      <c r="F2312">
        <v>2021</v>
      </c>
      <c r="G2312" t="s">
        <v>19</v>
      </c>
      <c r="H2312" s="21">
        <v>12.5</v>
      </c>
    </row>
    <row r="2313" spans="1:8">
      <c r="A2313">
        <v>4935</v>
      </c>
      <c r="B2313" t="s">
        <v>13</v>
      </c>
      <c r="C2313" s="123">
        <v>1905</v>
      </c>
      <c r="D2313" s="2">
        <v>144</v>
      </c>
      <c r="E2313" t="s">
        <v>138</v>
      </c>
      <c r="F2313">
        <v>2021</v>
      </c>
      <c r="G2313" t="s">
        <v>19</v>
      </c>
      <c r="H2313" s="21">
        <v>25</v>
      </c>
    </row>
    <row r="2314" spans="1:8">
      <c r="A2314">
        <v>4945</v>
      </c>
      <c r="B2314" t="s">
        <v>13</v>
      </c>
      <c r="C2314" s="123">
        <v>1905</v>
      </c>
      <c r="D2314" s="2">
        <v>144</v>
      </c>
      <c r="E2314" t="s">
        <v>138</v>
      </c>
      <c r="F2314">
        <v>2021</v>
      </c>
      <c r="G2314" t="s">
        <v>19</v>
      </c>
      <c r="H2314" s="21">
        <v>960.84</v>
      </c>
    </row>
    <row r="2315" spans="1:8">
      <c r="A2315">
        <v>4955</v>
      </c>
      <c r="B2315" t="s">
        <v>13</v>
      </c>
      <c r="C2315" s="123">
        <v>1905</v>
      </c>
      <c r="D2315" s="2">
        <v>144</v>
      </c>
      <c r="E2315" t="s">
        <v>138</v>
      </c>
      <c r="F2315">
        <v>2021</v>
      </c>
      <c r="G2315" t="s">
        <v>19</v>
      </c>
      <c r="H2315" s="21">
        <v>25</v>
      </c>
    </row>
    <row r="2316" spans="1:8">
      <c r="A2316">
        <v>4956</v>
      </c>
      <c r="B2316" t="s">
        <v>13</v>
      </c>
      <c r="C2316" s="123">
        <v>1905</v>
      </c>
      <c r="D2316" s="2">
        <v>144</v>
      </c>
      <c r="E2316" t="s">
        <v>138</v>
      </c>
      <c r="F2316">
        <v>2021</v>
      </c>
      <c r="G2316" t="s">
        <v>19</v>
      </c>
      <c r="H2316" s="21">
        <v>30045.18</v>
      </c>
    </row>
    <row r="2317" spans="1:8">
      <c r="A2317">
        <v>4966</v>
      </c>
      <c r="B2317" t="s">
        <v>13</v>
      </c>
      <c r="C2317" s="123">
        <v>1905</v>
      </c>
      <c r="D2317" s="2">
        <v>144</v>
      </c>
      <c r="E2317" t="s">
        <v>138</v>
      </c>
      <c r="F2317">
        <v>2021</v>
      </c>
      <c r="G2317" t="s">
        <v>19</v>
      </c>
      <c r="H2317" s="21">
        <v>305.47000000000003</v>
      </c>
    </row>
    <row r="2318" spans="1:8">
      <c r="A2318">
        <v>4975</v>
      </c>
      <c r="B2318" t="s">
        <v>14</v>
      </c>
      <c r="C2318" s="123">
        <v>1905</v>
      </c>
      <c r="D2318" s="2">
        <v>133</v>
      </c>
      <c r="E2318" t="s">
        <v>138</v>
      </c>
      <c r="F2318">
        <v>2021</v>
      </c>
      <c r="G2318" t="s">
        <v>19</v>
      </c>
      <c r="H2318" s="21">
        <v>1.96</v>
      </c>
    </row>
    <row r="2319" spans="1:8">
      <c r="A2319">
        <v>4978</v>
      </c>
      <c r="B2319" t="s">
        <v>14</v>
      </c>
      <c r="C2319" s="123">
        <v>1905</v>
      </c>
      <c r="D2319" s="2">
        <v>133</v>
      </c>
      <c r="E2319" t="s">
        <v>138</v>
      </c>
      <c r="F2319">
        <v>2021</v>
      </c>
      <c r="G2319" t="s">
        <v>19</v>
      </c>
      <c r="H2319" s="21">
        <v>28.07</v>
      </c>
    </row>
    <row r="2320" spans="1:8">
      <c r="A2320">
        <v>4980</v>
      </c>
      <c r="B2320" t="s">
        <v>14</v>
      </c>
      <c r="C2320" s="123">
        <v>1905</v>
      </c>
      <c r="D2320" s="2">
        <v>133</v>
      </c>
      <c r="E2320" t="s">
        <v>138</v>
      </c>
      <c r="F2320">
        <v>2021</v>
      </c>
      <c r="G2320" t="s">
        <v>19</v>
      </c>
      <c r="H2320" s="21">
        <v>413.03</v>
      </c>
    </row>
    <row r="2321" spans="1:8">
      <c r="A2321">
        <v>5017</v>
      </c>
      <c r="B2321" t="s">
        <v>14</v>
      </c>
      <c r="C2321" s="123">
        <v>1905</v>
      </c>
      <c r="D2321" s="2">
        <v>133</v>
      </c>
      <c r="E2321" t="s">
        <v>138</v>
      </c>
      <c r="F2321">
        <v>2021</v>
      </c>
      <c r="G2321" t="s">
        <v>19</v>
      </c>
      <c r="H2321" s="21">
        <v>33371.47</v>
      </c>
    </row>
    <row r="2322" spans="1:8">
      <c r="A2322">
        <v>5020</v>
      </c>
      <c r="B2322" t="s">
        <v>14</v>
      </c>
      <c r="C2322" s="123">
        <v>1905</v>
      </c>
      <c r="D2322" s="2">
        <v>133</v>
      </c>
      <c r="E2322" t="s">
        <v>138</v>
      </c>
      <c r="F2322">
        <v>2021</v>
      </c>
      <c r="G2322" t="s">
        <v>19</v>
      </c>
      <c r="H2322" s="21">
        <v>42.99</v>
      </c>
    </row>
    <row r="2323" spans="1:8">
      <c r="A2323">
        <v>5045</v>
      </c>
      <c r="B2323" t="s">
        <v>14</v>
      </c>
      <c r="C2323" s="123">
        <v>1905</v>
      </c>
      <c r="D2323" s="2">
        <v>133</v>
      </c>
      <c r="E2323" t="s">
        <v>138</v>
      </c>
      <c r="F2323">
        <v>2021</v>
      </c>
      <c r="G2323" t="s">
        <v>19</v>
      </c>
      <c r="H2323" s="21">
        <v>26651.69</v>
      </c>
    </row>
    <row r="2324" spans="1:8">
      <c r="A2324">
        <v>5049</v>
      </c>
      <c r="B2324" t="s">
        <v>14</v>
      </c>
      <c r="C2324" s="123">
        <v>1905</v>
      </c>
      <c r="D2324" s="2">
        <v>133</v>
      </c>
      <c r="E2324" t="s">
        <v>138</v>
      </c>
      <c r="F2324">
        <v>2021</v>
      </c>
      <c r="G2324" t="s">
        <v>19</v>
      </c>
      <c r="H2324" s="21">
        <v>158.85</v>
      </c>
    </row>
    <row r="2325" spans="1:8">
      <c r="A2325">
        <v>5052</v>
      </c>
      <c r="B2325" t="s">
        <v>14</v>
      </c>
      <c r="C2325" s="123">
        <v>1905</v>
      </c>
      <c r="D2325" s="2">
        <v>133</v>
      </c>
      <c r="E2325" t="s">
        <v>138</v>
      </c>
      <c r="F2325">
        <v>2021</v>
      </c>
      <c r="G2325" t="s">
        <v>19</v>
      </c>
      <c r="H2325" s="21">
        <v>744.94</v>
      </c>
    </row>
    <row r="2326" spans="1:8">
      <c r="A2326">
        <v>5055</v>
      </c>
      <c r="B2326" t="s">
        <v>14</v>
      </c>
      <c r="C2326" s="123">
        <v>1905</v>
      </c>
      <c r="D2326" s="2">
        <v>133</v>
      </c>
      <c r="E2326" t="s">
        <v>138</v>
      </c>
      <c r="F2326">
        <v>2021</v>
      </c>
      <c r="G2326" t="s">
        <v>19</v>
      </c>
      <c r="H2326" s="21">
        <v>26915.91</v>
      </c>
    </row>
    <row r="2327" spans="1:8">
      <c r="A2327">
        <v>5056</v>
      </c>
      <c r="B2327" t="s">
        <v>14</v>
      </c>
      <c r="C2327" s="123">
        <v>1905</v>
      </c>
      <c r="D2327" s="2">
        <v>133</v>
      </c>
      <c r="E2327" t="s">
        <v>138</v>
      </c>
      <c r="F2327">
        <v>2021</v>
      </c>
      <c r="G2327" t="s">
        <v>19</v>
      </c>
      <c r="H2327" s="21">
        <v>462.19</v>
      </c>
    </row>
    <row r="2328" spans="1:8">
      <c r="A2328">
        <v>5067</v>
      </c>
      <c r="B2328" t="s">
        <v>14</v>
      </c>
      <c r="C2328" s="123">
        <v>1905</v>
      </c>
      <c r="D2328" s="2">
        <v>133</v>
      </c>
      <c r="E2328" t="s">
        <v>138</v>
      </c>
      <c r="F2328">
        <v>2021</v>
      </c>
      <c r="G2328" t="s">
        <v>19</v>
      </c>
      <c r="H2328" s="21">
        <v>24105.24</v>
      </c>
    </row>
    <row r="2329" spans="1:8">
      <c r="A2329">
        <v>5069</v>
      </c>
      <c r="B2329" t="s">
        <v>14</v>
      </c>
      <c r="C2329" s="123">
        <v>1905</v>
      </c>
      <c r="D2329" s="2">
        <v>133</v>
      </c>
      <c r="E2329" t="s">
        <v>138</v>
      </c>
      <c r="F2329">
        <v>2021</v>
      </c>
      <c r="G2329" t="s">
        <v>19</v>
      </c>
      <c r="H2329" s="21">
        <v>27204.17</v>
      </c>
    </row>
    <row r="2330" spans="1:8">
      <c r="A2330">
        <v>5082</v>
      </c>
      <c r="B2330" t="s">
        <v>14</v>
      </c>
      <c r="C2330" s="123">
        <v>1905</v>
      </c>
      <c r="D2330" s="2">
        <v>133</v>
      </c>
      <c r="E2330" t="s">
        <v>138</v>
      </c>
      <c r="F2330">
        <v>2021</v>
      </c>
      <c r="G2330" t="s">
        <v>19</v>
      </c>
      <c r="H2330" s="21">
        <v>1003.02</v>
      </c>
    </row>
    <row r="2331" spans="1:8">
      <c r="A2331">
        <v>5089</v>
      </c>
      <c r="B2331" t="s">
        <v>14</v>
      </c>
      <c r="C2331" s="123">
        <v>1905</v>
      </c>
      <c r="D2331" s="2">
        <v>133</v>
      </c>
      <c r="E2331" t="s">
        <v>138</v>
      </c>
      <c r="F2331">
        <v>2021</v>
      </c>
      <c r="G2331" t="s">
        <v>19</v>
      </c>
      <c r="H2331" s="21">
        <v>207.06</v>
      </c>
    </row>
    <row r="2332" spans="1:8">
      <c r="A2332">
        <v>5095</v>
      </c>
      <c r="B2332" t="s">
        <v>14</v>
      </c>
      <c r="C2332" s="123">
        <v>1905</v>
      </c>
      <c r="D2332" s="2">
        <v>133</v>
      </c>
      <c r="E2332" t="s">
        <v>138</v>
      </c>
      <c r="F2332">
        <v>2021</v>
      </c>
      <c r="G2332" t="s">
        <v>19</v>
      </c>
      <c r="H2332" s="21">
        <v>469.35</v>
      </c>
    </row>
    <row r="2333" spans="1:8">
      <c r="A2333">
        <v>5105</v>
      </c>
      <c r="B2333" t="s">
        <v>14</v>
      </c>
      <c r="C2333" s="123">
        <v>1905</v>
      </c>
      <c r="D2333" s="2">
        <v>133</v>
      </c>
      <c r="E2333" t="s">
        <v>138</v>
      </c>
      <c r="F2333">
        <v>2021</v>
      </c>
      <c r="G2333" t="s">
        <v>19</v>
      </c>
      <c r="H2333" s="21">
        <v>267.49</v>
      </c>
    </row>
    <row r="2334" spans="1:8">
      <c r="A2334">
        <v>5108</v>
      </c>
      <c r="B2334" t="s">
        <v>14</v>
      </c>
      <c r="C2334" s="123">
        <v>1905</v>
      </c>
      <c r="D2334" s="2">
        <v>133</v>
      </c>
      <c r="E2334" t="s">
        <v>138</v>
      </c>
      <c r="F2334">
        <v>2021</v>
      </c>
      <c r="G2334" t="s">
        <v>19</v>
      </c>
      <c r="H2334" s="21">
        <v>1003</v>
      </c>
    </row>
    <row r="2335" spans="1:8">
      <c r="A2335">
        <v>5115</v>
      </c>
      <c r="B2335" t="s">
        <v>14</v>
      </c>
      <c r="C2335" s="123">
        <v>1905</v>
      </c>
      <c r="D2335" s="2">
        <v>133</v>
      </c>
      <c r="E2335" t="s">
        <v>138</v>
      </c>
      <c r="F2335">
        <v>2021</v>
      </c>
      <c r="G2335" t="s">
        <v>19</v>
      </c>
      <c r="H2335" s="21">
        <v>28312.53</v>
      </c>
    </row>
    <row r="2336" spans="1:8">
      <c r="A2336">
        <v>5116</v>
      </c>
      <c r="B2336" t="s">
        <v>14</v>
      </c>
      <c r="C2336" s="123">
        <v>1905</v>
      </c>
      <c r="D2336" s="2">
        <v>133</v>
      </c>
      <c r="E2336" t="s">
        <v>138</v>
      </c>
      <c r="F2336">
        <v>2021</v>
      </c>
      <c r="G2336" t="s">
        <v>19</v>
      </c>
      <c r="H2336" s="21">
        <v>395.59</v>
      </c>
    </row>
    <row r="2337" spans="1:8">
      <c r="A2337">
        <v>5131</v>
      </c>
      <c r="B2337" t="s">
        <v>14</v>
      </c>
      <c r="C2337" s="123">
        <v>1905</v>
      </c>
      <c r="D2337" s="2">
        <v>133</v>
      </c>
      <c r="E2337" t="s">
        <v>138</v>
      </c>
      <c r="F2337">
        <v>2021</v>
      </c>
      <c r="G2337" t="s">
        <v>19</v>
      </c>
      <c r="H2337" s="21">
        <v>31564.49</v>
      </c>
    </row>
    <row r="2338" spans="1:8">
      <c r="A2338">
        <v>5137</v>
      </c>
      <c r="B2338" t="s">
        <v>14</v>
      </c>
      <c r="C2338" s="123">
        <v>1905</v>
      </c>
      <c r="D2338" s="2">
        <v>133</v>
      </c>
      <c r="E2338" t="s">
        <v>138</v>
      </c>
      <c r="F2338">
        <v>2021</v>
      </c>
      <c r="G2338" t="s">
        <v>19</v>
      </c>
      <c r="H2338" s="21">
        <v>268.22000000000003</v>
      </c>
    </row>
    <row r="2339" spans="1:8">
      <c r="A2339">
        <v>5141</v>
      </c>
      <c r="B2339" t="s">
        <v>14</v>
      </c>
      <c r="C2339" s="123">
        <v>1905</v>
      </c>
      <c r="D2339" s="2">
        <v>133</v>
      </c>
      <c r="E2339" t="s">
        <v>138</v>
      </c>
      <c r="F2339">
        <v>2021</v>
      </c>
      <c r="G2339" t="s">
        <v>19</v>
      </c>
      <c r="H2339" s="21">
        <v>778.73</v>
      </c>
    </row>
    <row r="2340" spans="1:8">
      <c r="A2340">
        <v>5155</v>
      </c>
      <c r="B2340" t="s">
        <v>14</v>
      </c>
      <c r="C2340" s="123">
        <v>1905</v>
      </c>
      <c r="D2340" s="2">
        <v>133</v>
      </c>
      <c r="E2340" t="s">
        <v>138</v>
      </c>
      <c r="F2340">
        <v>2021</v>
      </c>
      <c r="G2340" t="s">
        <v>19</v>
      </c>
      <c r="H2340" s="21">
        <v>322.93</v>
      </c>
    </row>
    <row r="2341" spans="1:8">
      <c r="A2341">
        <v>5159</v>
      </c>
      <c r="B2341" t="s">
        <v>14</v>
      </c>
      <c r="C2341" s="123">
        <v>1905</v>
      </c>
      <c r="D2341" s="2">
        <v>133</v>
      </c>
      <c r="E2341" t="s">
        <v>138</v>
      </c>
      <c r="F2341">
        <v>2021</v>
      </c>
      <c r="G2341" t="s">
        <v>19</v>
      </c>
      <c r="H2341" s="21">
        <v>26897.200000000001</v>
      </c>
    </row>
    <row r="2342" spans="1:8">
      <c r="A2342">
        <v>5164</v>
      </c>
      <c r="B2342" t="s">
        <v>14</v>
      </c>
      <c r="C2342" s="123">
        <v>1905</v>
      </c>
      <c r="D2342" s="2">
        <v>133</v>
      </c>
      <c r="E2342" t="s">
        <v>138</v>
      </c>
      <c r="F2342">
        <v>2021</v>
      </c>
      <c r="G2342" t="s">
        <v>19</v>
      </c>
      <c r="H2342" s="21">
        <v>53.87</v>
      </c>
    </row>
    <row r="2343" spans="1:8">
      <c r="A2343">
        <v>5172</v>
      </c>
      <c r="B2343" t="s">
        <v>14</v>
      </c>
      <c r="C2343" s="123">
        <v>1905</v>
      </c>
      <c r="D2343" s="2">
        <v>133</v>
      </c>
      <c r="E2343" t="s">
        <v>138</v>
      </c>
      <c r="F2343">
        <v>2021</v>
      </c>
      <c r="G2343" t="s">
        <v>19</v>
      </c>
      <c r="H2343" s="21">
        <v>6.04</v>
      </c>
    </row>
    <row r="2344" spans="1:8">
      <c r="A2344">
        <v>5183</v>
      </c>
      <c r="B2344" t="s">
        <v>14</v>
      </c>
      <c r="C2344" s="123">
        <v>1905</v>
      </c>
      <c r="D2344" s="2">
        <v>133</v>
      </c>
      <c r="E2344" t="s">
        <v>138</v>
      </c>
      <c r="F2344">
        <v>2021</v>
      </c>
      <c r="G2344" t="s">
        <v>19</v>
      </c>
      <c r="H2344" s="21">
        <v>797.16</v>
      </c>
    </row>
    <row r="2345" spans="1:8">
      <c r="A2345">
        <v>5184</v>
      </c>
      <c r="B2345" t="s">
        <v>14</v>
      </c>
      <c r="C2345" s="123">
        <v>1905</v>
      </c>
      <c r="D2345" s="2">
        <v>133</v>
      </c>
      <c r="E2345" t="s">
        <v>138</v>
      </c>
      <c r="F2345">
        <v>2021</v>
      </c>
      <c r="G2345" t="s">
        <v>19</v>
      </c>
      <c r="H2345" s="21">
        <v>362.65</v>
      </c>
    </row>
    <row r="2346" spans="1:8">
      <c r="A2346">
        <v>5186</v>
      </c>
      <c r="B2346" t="s">
        <v>14</v>
      </c>
      <c r="C2346" s="123">
        <v>1905</v>
      </c>
      <c r="D2346" s="2">
        <v>133</v>
      </c>
      <c r="E2346" t="s">
        <v>138</v>
      </c>
      <c r="F2346">
        <v>2021</v>
      </c>
      <c r="G2346" t="s">
        <v>19</v>
      </c>
      <c r="H2346" s="21">
        <v>160.19</v>
      </c>
    </row>
    <row r="2347" spans="1:8">
      <c r="A2347">
        <v>5191</v>
      </c>
      <c r="B2347" t="s">
        <v>14</v>
      </c>
      <c r="C2347" s="123">
        <v>1905</v>
      </c>
      <c r="D2347" s="2">
        <v>133</v>
      </c>
      <c r="E2347" t="s">
        <v>138</v>
      </c>
      <c r="F2347">
        <v>2021</v>
      </c>
      <c r="G2347" t="s">
        <v>19</v>
      </c>
      <c r="H2347" s="21">
        <v>418.46</v>
      </c>
    </row>
    <row r="2348" spans="1:8">
      <c r="A2348">
        <v>5198</v>
      </c>
      <c r="B2348" t="s">
        <v>14</v>
      </c>
      <c r="C2348" s="123">
        <v>1905</v>
      </c>
      <c r="D2348" s="2">
        <v>133</v>
      </c>
      <c r="E2348" t="s">
        <v>138</v>
      </c>
      <c r="F2348">
        <v>2021</v>
      </c>
      <c r="G2348" t="s">
        <v>19</v>
      </c>
      <c r="H2348" s="21">
        <v>3.94</v>
      </c>
    </row>
    <row r="2349" spans="1:8">
      <c r="A2349">
        <v>5199</v>
      </c>
      <c r="B2349" t="s">
        <v>14</v>
      </c>
      <c r="C2349" s="123">
        <v>1905</v>
      </c>
      <c r="D2349" s="2">
        <v>133</v>
      </c>
      <c r="E2349" t="s">
        <v>138</v>
      </c>
      <c r="F2349">
        <v>2021</v>
      </c>
      <c r="G2349" t="s">
        <v>19</v>
      </c>
      <c r="H2349" s="21">
        <v>158.85</v>
      </c>
    </row>
    <row r="2350" spans="1:8">
      <c r="A2350">
        <v>5211</v>
      </c>
      <c r="B2350" t="s">
        <v>14</v>
      </c>
      <c r="C2350" s="123">
        <v>1905</v>
      </c>
      <c r="D2350" s="2">
        <v>133</v>
      </c>
      <c r="E2350" t="s">
        <v>138</v>
      </c>
      <c r="F2350">
        <v>2021</v>
      </c>
      <c r="G2350" t="s">
        <v>19</v>
      </c>
      <c r="H2350" s="21">
        <v>71.260000000000005</v>
      </c>
    </row>
    <row r="2351" spans="1:8">
      <c r="A2351">
        <v>5229</v>
      </c>
      <c r="B2351" t="s">
        <v>14</v>
      </c>
      <c r="C2351" s="123">
        <v>1905</v>
      </c>
      <c r="D2351" s="2">
        <v>133</v>
      </c>
      <c r="E2351" t="s">
        <v>138</v>
      </c>
      <c r="F2351">
        <v>2021</v>
      </c>
      <c r="G2351" t="s">
        <v>19</v>
      </c>
      <c r="H2351" s="21">
        <v>396.52</v>
      </c>
    </row>
    <row r="2352" spans="1:8">
      <c r="A2352">
        <v>5231</v>
      </c>
      <c r="B2352" t="s">
        <v>14</v>
      </c>
      <c r="C2352" s="123">
        <v>1905</v>
      </c>
      <c r="D2352" s="2">
        <v>133</v>
      </c>
      <c r="E2352" t="s">
        <v>138</v>
      </c>
      <c r="F2352">
        <v>2021</v>
      </c>
      <c r="G2352" t="s">
        <v>19</v>
      </c>
      <c r="H2352" s="21">
        <v>6837.37</v>
      </c>
    </row>
    <row r="2353" spans="1:8">
      <c r="A2353">
        <v>5235</v>
      </c>
      <c r="B2353" t="s">
        <v>14</v>
      </c>
      <c r="C2353" s="123">
        <v>1905</v>
      </c>
      <c r="D2353" s="2">
        <v>133</v>
      </c>
      <c r="E2353" t="s">
        <v>138</v>
      </c>
      <c r="F2353">
        <v>2021</v>
      </c>
      <c r="G2353" t="s">
        <v>19</v>
      </c>
      <c r="H2353" s="21">
        <v>1702.45</v>
      </c>
    </row>
    <row r="2354" spans="1:8">
      <c r="A2354">
        <v>5238</v>
      </c>
      <c r="B2354" t="s">
        <v>14</v>
      </c>
      <c r="C2354" s="123">
        <v>1905</v>
      </c>
      <c r="D2354" s="2">
        <v>133</v>
      </c>
      <c r="E2354" t="s">
        <v>138</v>
      </c>
      <c r="F2354">
        <v>2021</v>
      </c>
      <c r="G2354" t="s">
        <v>19</v>
      </c>
      <c r="H2354" s="21">
        <v>42.99</v>
      </c>
    </row>
    <row r="2355" spans="1:8">
      <c r="A2355">
        <v>5240</v>
      </c>
      <c r="B2355" t="s">
        <v>14</v>
      </c>
      <c r="C2355" s="123">
        <v>1905</v>
      </c>
      <c r="D2355" s="2">
        <v>133</v>
      </c>
      <c r="E2355" t="s">
        <v>138</v>
      </c>
      <c r="F2355">
        <v>2021</v>
      </c>
      <c r="G2355" t="s">
        <v>19</v>
      </c>
      <c r="H2355" s="21">
        <v>27037.15</v>
      </c>
    </row>
    <row r="2356" spans="1:8">
      <c r="A2356">
        <v>5255</v>
      </c>
      <c r="B2356" t="s">
        <v>14</v>
      </c>
      <c r="C2356" s="123">
        <v>1905</v>
      </c>
      <c r="D2356" s="2">
        <v>133</v>
      </c>
      <c r="E2356" t="s">
        <v>138</v>
      </c>
      <c r="F2356">
        <v>2021</v>
      </c>
      <c r="G2356" t="s">
        <v>19</v>
      </c>
      <c r="H2356" s="21">
        <v>178.29</v>
      </c>
    </row>
    <row r="2357" spans="1:8">
      <c r="A2357">
        <v>5260</v>
      </c>
      <c r="B2357" t="s">
        <v>14</v>
      </c>
      <c r="C2357" s="123">
        <v>1905</v>
      </c>
      <c r="D2357" s="2">
        <v>133</v>
      </c>
      <c r="E2357" t="s">
        <v>138</v>
      </c>
      <c r="F2357">
        <v>2021</v>
      </c>
      <c r="G2357" t="s">
        <v>19</v>
      </c>
      <c r="H2357" s="21">
        <v>260.43</v>
      </c>
    </row>
    <row r="2358" spans="1:8">
      <c r="A2358">
        <v>5270</v>
      </c>
      <c r="B2358" t="s">
        <v>14</v>
      </c>
      <c r="C2358" s="123">
        <v>1905</v>
      </c>
      <c r="D2358" s="2">
        <v>133</v>
      </c>
      <c r="E2358" t="s">
        <v>138</v>
      </c>
      <c r="F2358">
        <v>2021</v>
      </c>
      <c r="G2358" t="s">
        <v>19</v>
      </c>
      <c r="H2358" s="21">
        <v>55242.84</v>
      </c>
    </row>
    <row r="2359" spans="1:8">
      <c r="A2359">
        <v>5275</v>
      </c>
      <c r="B2359" t="s">
        <v>14</v>
      </c>
      <c r="C2359" s="123">
        <v>1905</v>
      </c>
      <c r="D2359" s="2">
        <v>133</v>
      </c>
      <c r="E2359" t="s">
        <v>138</v>
      </c>
      <c r="F2359">
        <v>2021</v>
      </c>
      <c r="G2359" t="s">
        <v>19</v>
      </c>
      <c r="H2359" s="21">
        <v>27844.53</v>
      </c>
    </row>
    <row r="2360" spans="1:8">
      <c r="A2360">
        <v>5306</v>
      </c>
      <c r="B2360" t="s">
        <v>14</v>
      </c>
      <c r="C2360" s="123">
        <v>1905</v>
      </c>
      <c r="D2360" s="2">
        <v>144</v>
      </c>
      <c r="E2360" t="s">
        <v>138</v>
      </c>
      <c r="F2360">
        <v>2021</v>
      </c>
      <c r="G2360" t="s">
        <v>19</v>
      </c>
      <c r="H2360" s="21">
        <v>12702.23</v>
      </c>
    </row>
    <row r="2361" spans="1:8">
      <c r="A2361">
        <v>5307</v>
      </c>
      <c r="B2361" t="s">
        <v>14</v>
      </c>
      <c r="C2361" s="123">
        <v>1905</v>
      </c>
      <c r="D2361" s="2">
        <v>144</v>
      </c>
      <c r="E2361" t="s">
        <v>138</v>
      </c>
      <c r="F2361">
        <v>2021</v>
      </c>
      <c r="G2361" t="s">
        <v>19</v>
      </c>
      <c r="H2361" s="21">
        <v>645.66999999999996</v>
      </c>
    </row>
    <row r="2362" spans="1:8">
      <c r="A2362">
        <v>5312</v>
      </c>
      <c r="B2362" t="s">
        <v>14</v>
      </c>
      <c r="C2362" s="123">
        <v>1905</v>
      </c>
      <c r="D2362" s="2">
        <v>144</v>
      </c>
      <c r="E2362" t="s">
        <v>138</v>
      </c>
      <c r="F2362">
        <v>2021</v>
      </c>
      <c r="G2362" t="s">
        <v>19</v>
      </c>
      <c r="H2362" s="21">
        <v>-1539.5</v>
      </c>
    </row>
    <row r="2363" spans="1:8">
      <c r="A2363">
        <v>5320</v>
      </c>
      <c r="B2363" t="s">
        <v>14</v>
      </c>
      <c r="C2363" s="123">
        <v>1905</v>
      </c>
      <c r="D2363" s="2">
        <v>144</v>
      </c>
      <c r="E2363" t="s">
        <v>138</v>
      </c>
      <c r="F2363">
        <v>2021</v>
      </c>
      <c r="G2363" t="s">
        <v>19</v>
      </c>
      <c r="H2363" s="21">
        <v>10749.67</v>
      </c>
    </row>
    <row r="2364" spans="1:8">
      <c r="A2364">
        <v>5323</v>
      </c>
      <c r="B2364" t="s">
        <v>14</v>
      </c>
      <c r="C2364" s="123">
        <v>1905</v>
      </c>
      <c r="D2364" s="2">
        <v>144</v>
      </c>
      <c r="E2364" t="s">
        <v>138</v>
      </c>
      <c r="F2364">
        <v>2021</v>
      </c>
      <c r="G2364" t="s">
        <v>19</v>
      </c>
      <c r="H2364" s="21">
        <v>112.5</v>
      </c>
    </row>
    <row r="2365" spans="1:8">
      <c r="A2365">
        <v>5359</v>
      </c>
      <c r="B2365" t="s">
        <v>14</v>
      </c>
      <c r="C2365" s="123">
        <v>1905</v>
      </c>
      <c r="D2365" s="2">
        <v>144</v>
      </c>
      <c r="E2365" t="s">
        <v>138</v>
      </c>
      <c r="F2365">
        <v>2021</v>
      </c>
      <c r="G2365" t="s">
        <v>19</v>
      </c>
      <c r="H2365" s="21">
        <v>153.13</v>
      </c>
    </row>
    <row r="2366" spans="1:8">
      <c r="A2366">
        <v>5366</v>
      </c>
      <c r="B2366" t="s">
        <v>14</v>
      </c>
      <c r="C2366" s="123">
        <v>1905</v>
      </c>
      <c r="D2366" s="2">
        <v>144</v>
      </c>
      <c r="E2366" t="s">
        <v>138</v>
      </c>
      <c r="F2366">
        <v>2021</v>
      </c>
      <c r="G2366" t="s">
        <v>22</v>
      </c>
      <c r="H2366" s="21">
        <v>58.93</v>
      </c>
    </row>
    <row r="2367" spans="1:8">
      <c r="A2367">
        <v>5372</v>
      </c>
      <c r="B2367" t="s">
        <v>14</v>
      </c>
      <c r="C2367" s="123">
        <v>1905</v>
      </c>
      <c r="D2367" s="2">
        <v>144</v>
      </c>
      <c r="E2367" t="s">
        <v>138</v>
      </c>
      <c r="F2367">
        <v>2021</v>
      </c>
      <c r="G2367" t="s">
        <v>19</v>
      </c>
      <c r="H2367" s="21">
        <v>154.66</v>
      </c>
    </row>
    <row r="2368" spans="1:8">
      <c r="A2368">
        <v>5373</v>
      </c>
      <c r="B2368" t="s">
        <v>14</v>
      </c>
      <c r="C2368" s="123">
        <v>1905</v>
      </c>
      <c r="D2368" s="2">
        <v>144</v>
      </c>
      <c r="E2368" t="s">
        <v>138</v>
      </c>
      <c r="F2368">
        <v>2021</v>
      </c>
      <c r="G2368" t="s">
        <v>19</v>
      </c>
      <c r="H2368" s="21">
        <v>213.88</v>
      </c>
    </row>
    <row r="2369" spans="1:8">
      <c r="A2369">
        <v>5378</v>
      </c>
      <c r="B2369" t="s">
        <v>14</v>
      </c>
      <c r="C2369" s="123">
        <v>1905</v>
      </c>
      <c r="D2369" s="2">
        <v>144</v>
      </c>
      <c r="E2369" t="s">
        <v>138</v>
      </c>
      <c r="F2369">
        <v>2021</v>
      </c>
      <c r="G2369" t="s">
        <v>19</v>
      </c>
      <c r="H2369" s="21">
        <v>13803.07</v>
      </c>
    </row>
    <row r="2370" spans="1:8">
      <c r="A2370">
        <v>5380</v>
      </c>
      <c r="B2370" t="s">
        <v>14</v>
      </c>
      <c r="C2370" s="123">
        <v>1905</v>
      </c>
      <c r="D2370" s="2">
        <v>144</v>
      </c>
      <c r="E2370" t="s">
        <v>138</v>
      </c>
      <c r="F2370">
        <v>2021</v>
      </c>
      <c r="G2370" t="s">
        <v>19</v>
      </c>
      <c r="H2370" s="21">
        <v>845.76</v>
      </c>
    </row>
    <row r="2371" spans="1:8">
      <c r="A2371">
        <v>5383</v>
      </c>
      <c r="B2371" t="s">
        <v>14</v>
      </c>
      <c r="C2371" s="123">
        <v>1905</v>
      </c>
      <c r="D2371" s="2">
        <v>144</v>
      </c>
      <c r="E2371" t="s">
        <v>138</v>
      </c>
      <c r="F2371">
        <v>2021</v>
      </c>
      <c r="G2371" t="s">
        <v>19</v>
      </c>
      <c r="H2371" s="21">
        <v>31294.26</v>
      </c>
    </row>
    <row r="2372" spans="1:8">
      <c r="A2372">
        <v>5395</v>
      </c>
      <c r="B2372" t="s">
        <v>14</v>
      </c>
      <c r="C2372" s="123">
        <v>1905</v>
      </c>
      <c r="D2372" s="2">
        <v>144</v>
      </c>
      <c r="E2372" t="s">
        <v>138</v>
      </c>
      <c r="F2372">
        <v>2021</v>
      </c>
      <c r="G2372" t="s">
        <v>19</v>
      </c>
      <c r="H2372" s="21">
        <v>1441.08</v>
      </c>
    </row>
    <row r="2373" spans="1:8">
      <c r="A2373">
        <v>5396</v>
      </c>
      <c r="B2373" t="s">
        <v>14</v>
      </c>
      <c r="C2373" s="123">
        <v>1905</v>
      </c>
      <c r="D2373" s="2">
        <v>144</v>
      </c>
      <c r="E2373" t="s">
        <v>138</v>
      </c>
      <c r="F2373">
        <v>2021</v>
      </c>
      <c r="G2373" t="s">
        <v>19</v>
      </c>
      <c r="H2373" s="21">
        <v>821.62</v>
      </c>
    </row>
    <row r="2374" spans="1:8">
      <c r="A2374">
        <v>5415</v>
      </c>
      <c r="B2374" t="s">
        <v>14</v>
      </c>
      <c r="C2374" s="123">
        <v>1905</v>
      </c>
      <c r="D2374" s="2">
        <v>144</v>
      </c>
      <c r="E2374" t="s">
        <v>138</v>
      </c>
      <c r="F2374">
        <v>2021</v>
      </c>
      <c r="G2374" t="s">
        <v>19</v>
      </c>
      <c r="H2374" s="21">
        <v>17603.5</v>
      </c>
    </row>
    <row r="2375" spans="1:8">
      <c r="A2375">
        <v>5452</v>
      </c>
      <c r="B2375" t="s">
        <v>14</v>
      </c>
      <c r="C2375" s="123">
        <v>1905</v>
      </c>
      <c r="D2375" s="2">
        <v>144</v>
      </c>
      <c r="E2375" t="s">
        <v>138</v>
      </c>
      <c r="F2375">
        <v>2021</v>
      </c>
      <c r="G2375" t="s">
        <v>19</v>
      </c>
      <c r="H2375" s="21">
        <v>13228.26</v>
      </c>
    </row>
    <row r="2376" spans="1:8">
      <c r="A2376">
        <v>5475</v>
      </c>
      <c r="B2376" t="s">
        <v>14</v>
      </c>
      <c r="C2376" s="123">
        <v>1905</v>
      </c>
      <c r="D2376" s="2">
        <v>144</v>
      </c>
      <c r="E2376" t="s">
        <v>138</v>
      </c>
      <c r="F2376">
        <v>2021</v>
      </c>
      <c r="G2376" t="s">
        <v>19</v>
      </c>
      <c r="H2376" s="21">
        <v>263.31</v>
      </c>
    </row>
    <row r="2377" spans="1:8">
      <c r="A2377">
        <v>5480</v>
      </c>
      <c r="B2377" t="s">
        <v>14</v>
      </c>
      <c r="C2377" s="123">
        <v>1905</v>
      </c>
      <c r="D2377" s="2">
        <v>144</v>
      </c>
      <c r="E2377" t="s">
        <v>138</v>
      </c>
      <c r="F2377">
        <v>2021</v>
      </c>
      <c r="G2377" t="s">
        <v>19</v>
      </c>
      <c r="H2377" s="21">
        <v>381.88</v>
      </c>
    </row>
    <row r="2378" spans="1:8">
      <c r="A2378">
        <v>5483</v>
      </c>
      <c r="B2378" t="s">
        <v>14</v>
      </c>
      <c r="C2378" s="123">
        <v>1905</v>
      </c>
      <c r="D2378" s="2">
        <v>144</v>
      </c>
      <c r="E2378" t="s">
        <v>138</v>
      </c>
      <c r="F2378">
        <v>2021</v>
      </c>
      <c r="G2378" t="s">
        <v>19</v>
      </c>
      <c r="H2378" s="21">
        <v>2583.73</v>
      </c>
    </row>
    <row r="2379" spans="1:8">
      <c r="A2379">
        <v>5520</v>
      </c>
      <c r="B2379" t="s">
        <v>14</v>
      </c>
      <c r="C2379" s="123">
        <v>1905</v>
      </c>
      <c r="D2379" s="2">
        <v>144</v>
      </c>
      <c r="E2379" t="s">
        <v>138</v>
      </c>
      <c r="F2379">
        <v>2021</v>
      </c>
      <c r="G2379" t="s">
        <v>19</v>
      </c>
      <c r="H2379" s="21">
        <v>164.19</v>
      </c>
    </row>
    <row r="2380" spans="1:8">
      <c r="A2380">
        <v>5523</v>
      </c>
      <c r="B2380" t="s">
        <v>14</v>
      </c>
      <c r="C2380" s="123">
        <v>1905</v>
      </c>
      <c r="D2380" s="2">
        <v>144</v>
      </c>
      <c r="E2380" t="s">
        <v>138</v>
      </c>
      <c r="F2380">
        <v>2021</v>
      </c>
      <c r="G2380" t="s">
        <v>19</v>
      </c>
      <c r="H2380" s="21">
        <v>901.48</v>
      </c>
    </row>
    <row r="2381" spans="1:8">
      <c r="A2381">
        <v>5526</v>
      </c>
      <c r="B2381" t="s">
        <v>14</v>
      </c>
      <c r="C2381" s="123">
        <v>1905</v>
      </c>
      <c r="D2381" s="2">
        <v>144</v>
      </c>
      <c r="E2381" t="s">
        <v>138</v>
      </c>
      <c r="F2381">
        <v>2021</v>
      </c>
      <c r="G2381" t="s">
        <v>19</v>
      </c>
      <c r="H2381" s="21">
        <v>381.88</v>
      </c>
    </row>
    <row r="2382" spans="1:8">
      <c r="A2382">
        <v>5542</v>
      </c>
      <c r="B2382" t="s">
        <v>14</v>
      </c>
      <c r="C2382" s="123">
        <v>1905</v>
      </c>
      <c r="D2382" s="2">
        <v>144</v>
      </c>
      <c r="E2382" t="s">
        <v>138</v>
      </c>
      <c r="F2382">
        <v>2021</v>
      </c>
      <c r="G2382" t="s">
        <v>19</v>
      </c>
      <c r="H2382" s="21">
        <v>17891.48</v>
      </c>
    </row>
    <row r="2383" spans="1:8">
      <c r="A2383">
        <v>5555</v>
      </c>
      <c r="B2383" t="s">
        <v>14</v>
      </c>
      <c r="C2383" s="123">
        <v>1905</v>
      </c>
      <c r="D2383" s="2">
        <v>144</v>
      </c>
      <c r="E2383" t="s">
        <v>138</v>
      </c>
      <c r="F2383">
        <v>2021</v>
      </c>
      <c r="G2383" t="s">
        <v>19</v>
      </c>
      <c r="H2383" s="21">
        <v>14528.98</v>
      </c>
    </row>
    <row r="2384" spans="1:8">
      <c r="A2384">
        <v>5565</v>
      </c>
      <c r="B2384" t="s">
        <v>14</v>
      </c>
      <c r="C2384" s="123">
        <v>1905</v>
      </c>
      <c r="D2384" s="2">
        <v>144</v>
      </c>
      <c r="E2384" t="s">
        <v>138</v>
      </c>
      <c r="F2384">
        <v>2021</v>
      </c>
      <c r="G2384" t="s">
        <v>19</v>
      </c>
      <c r="H2384" s="21">
        <v>19480.91</v>
      </c>
    </row>
    <row r="2385" spans="1:8">
      <c r="A2385">
        <v>5577</v>
      </c>
      <c r="B2385" t="s">
        <v>14</v>
      </c>
      <c r="C2385" s="123">
        <v>1905</v>
      </c>
      <c r="D2385" s="2">
        <v>144</v>
      </c>
      <c r="E2385" t="s">
        <v>138</v>
      </c>
      <c r="F2385">
        <v>2021</v>
      </c>
      <c r="G2385" t="s">
        <v>19</v>
      </c>
      <c r="H2385" s="21">
        <v>112.5</v>
      </c>
    </row>
    <row r="2386" spans="1:8">
      <c r="A2386">
        <v>5589</v>
      </c>
      <c r="B2386" t="s">
        <v>14</v>
      </c>
      <c r="C2386" s="123">
        <v>1905</v>
      </c>
      <c r="D2386" s="2">
        <v>144</v>
      </c>
      <c r="E2386" t="s">
        <v>138</v>
      </c>
      <c r="F2386">
        <v>2021</v>
      </c>
      <c r="G2386" t="s">
        <v>19</v>
      </c>
      <c r="H2386" s="21">
        <v>10835.58</v>
      </c>
    </row>
    <row r="2387" spans="1:8">
      <c r="A2387">
        <v>5607</v>
      </c>
      <c r="B2387" t="s">
        <v>14</v>
      </c>
      <c r="C2387" s="123">
        <v>1905</v>
      </c>
      <c r="D2387" s="2">
        <v>144</v>
      </c>
      <c r="E2387" t="s">
        <v>138</v>
      </c>
      <c r="F2387">
        <v>2021</v>
      </c>
      <c r="G2387" t="s">
        <v>19</v>
      </c>
      <c r="H2387" s="21">
        <v>112.5</v>
      </c>
    </row>
    <row r="2388" spans="1:8">
      <c r="A2388">
        <v>5636</v>
      </c>
      <c r="B2388" t="s">
        <v>14</v>
      </c>
      <c r="C2388" s="123">
        <v>1905</v>
      </c>
      <c r="D2388" s="2">
        <v>144</v>
      </c>
      <c r="E2388" t="s">
        <v>138</v>
      </c>
      <c r="F2388">
        <v>2021</v>
      </c>
      <c r="G2388" t="s">
        <v>19</v>
      </c>
      <c r="H2388" s="21">
        <v>153.13</v>
      </c>
    </row>
    <row r="2389" spans="1:8">
      <c r="A2389">
        <v>5654</v>
      </c>
      <c r="B2389" t="s">
        <v>14</v>
      </c>
      <c r="C2389" s="123">
        <v>1905</v>
      </c>
      <c r="D2389" s="2">
        <v>144</v>
      </c>
      <c r="E2389" t="s">
        <v>138</v>
      </c>
      <c r="F2389">
        <v>2021</v>
      </c>
      <c r="G2389" t="s">
        <v>22</v>
      </c>
      <c r="H2389" s="21">
        <v>1023.66</v>
      </c>
    </row>
    <row r="2390" spans="1:8">
      <c r="A2390">
        <v>5684</v>
      </c>
      <c r="B2390" t="s">
        <v>14</v>
      </c>
      <c r="C2390" s="123">
        <v>1905</v>
      </c>
      <c r="D2390" s="2">
        <v>144</v>
      </c>
      <c r="E2390" t="s">
        <v>138</v>
      </c>
      <c r="F2390">
        <v>2021</v>
      </c>
      <c r="G2390" t="s">
        <v>19</v>
      </c>
      <c r="H2390" s="21">
        <v>153.13</v>
      </c>
    </row>
    <row r="2391" spans="1:8">
      <c r="A2391">
        <v>5685</v>
      </c>
      <c r="B2391" t="s">
        <v>14</v>
      </c>
      <c r="C2391" s="123">
        <v>1905</v>
      </c>
      <c r="D2391" s="2">
        <v>144</v>
      </c>
      <c r="E2391" t="s">
        <v>138</v>
      </c>
      <c r="F2391">
        <v>2021</v>
      </c>
      <c r="G2391" t="s">
        <v>19</v>
      </c>
      <c r="H2391" s="21">
        <v>113</v>
      </c>
    </row>
    <row r="2392" spans="1:8">
      <c r="A2392">
        <v>5700</v>
      </c>
      <c r="B2392" t="s">
        <v>14</v>
      </c>
      <c r="C2392" s="123">
        <v>1905</v>
      </c>
      <c r="D2392" s="2">
        <v>144</v>
      </c>
      <c r="E2392" t="s">
        <v>138</v>
      </c>
      <c r="F2392">
        <v>2021</v>
      </c>
      <c r="G2392" t="s">
        <v>19</v>
      </c>
      <c r="H2392" s="21">
        <v>14204.13</v>
      </c>
    </row>
    <row r="2393" spans="1:8">
      <c r="A2393">
        <v>5708</v>
      </c>
      <c r="B2393" t="s">
        <v>14</v>
      </c>
      <c r="C2393" s="123">
        <v>1905</v>
      </c>
      <c r="D2393" s="2">
        <v>144</v>
      </c>
      <c r="E2393" t="s">
        <v>138</v>
      </c>
      <c r="F2393">
        <v>2021</v>
      </c>
      <c r="G2393" t="s">
        <v>19</v>
      </c>
      <c r="H2393" s="21">
        <v>159.21</v>
      </c>
    </row>
    <row r="2394" spans="1:8">
      <c r="A2394">
        <v>5721</v>
      </c>
      <c r="B2394" t="s">
        <v>14</v>
      </c>
      <c r="C2394" s="123">
        <v>1905</v>
      </c>
      <c r="D2394" s="2">
        <v>144</v>
      </c>
      <c r="E2394" t="s">
        <v>138</v>
      </c>
      <c r="F2394">
        <v>2021</v>
      </c>
      <c r="G2394" t="s">
        <v>19</v>
      </c>
      <c r="H2394" s="21">
        <v>529.75</v>
      </c>
    </row>
    <row r="2395" spans="1:8">
      <c r="A2395">
        <v>5724</v>
      </c>
      <c r="B2395" t="s">
        <v>14</v>
      </c>
      <c r="C2395" s="123">
        <v>1905</v>
      </c>
      <c r="D2395" s="2">
        <v>144</v>
      </c>
      <c r="E2395" t="s">
        <v>138</v>
      </c>
      <c r="F2395">
        <v>2021</v>
      </c>
      <c r="G2395" t="s">
        <v>19</v>
      </c>
      <c r="H2395" s="21">
        <v>159.21</v>
      </c>
    </row>
    <row r="2396" spans="1:8">
      <c r="A2396">
        <v>5752</v>
      </c>
      <c r="B2396" t="s">
        <v>14</v>
      </c>
      <c r="C2396" s="123">
        <v>1905</v>
      </c>
      <c r="D2396" s="2">
        <v>144</v>
      </c>
      <c r="E2396" t="s">
        <v>138</v>
      </c>
      <c r="F2396">
        <v>2021</v>
      </c>
      <c r="G2396" t="s">
        <v>22</v>
      </c>
      <c r="H2396" s="21">
        <v>62.11</v>
      </c>
    </row>
    <row r="2397" spans="1:8">
      <c r="A2397">
        <v>5759</v>
      </c>
      <c r="B2397" t="s">
        <v>15</v>
      </c>
      <c r="C2397" s="123">
        <v>1905</v>
      </c>
      <c r="D2397" s="2">
        <v>133</v>
      </c>
      <c r="E2397" t="s">
        <v>138</v>
      </c>
      <c r="F2397">
        <v>2021</v>
      </c>
      <c r="G2397" t="s">
        <v>19</v>
      </c>
      <c r="H2397" s="21">
        <v>385.49</v>
      </c>
    </row>
    <row r="2398" spans="1:8">
      <c r="A2398">
        <v>5763</v>
      </c>
      <c r="B2398" t="s">
        <v>15</v>
      </c>
      <c r="C2398" s="123">
        <v>1905</v>
      </c>
      <c r="D2398" s="2">
        <v>133</v>
      </c>
      <c r="E2398" t="s">
        <v>138</v>
      </c>
      <c r="F2398">
        <v>2021</v>
      </c>
      <c r="G2398" t="s">
        <v>19</v>
      </c>
      <c r="H2398" s="21">
        <v>46.56</v>
      </c>
    </row>
    <row r="2399" spans="1:8">
      <c r="A2399">
        <v>5773</v>
      </c>
      <c r="B2399" t="s">
        <v>15</v>
      </c>
      <c r="C2399" s="123">
        <v>1905</v>
      </c>
      <c r="D2399" s="2">
        <v>133</v>
      </c>
      <c r="E2399" t="s">
        <v>138</v>
      </c>
      <c r="F2399">
        <v>2021</v>
      </c>
      <c r="G2399" t="s">
        <v>19</v>
      </c>
      <c r="H2399" s="21">
        <v>39.11</v>
      </c>
    </row>
    <row r="2400" spans="1:8">
      <c r="A2400">
        <v>5782</v>
      </c>
      <c r="B2400" t="s">
        <v>15</v>
      </c>
      <c r="C2400" s="123">
        <v>1905</v>
      </c>
      <c r="D2400" s="2">
        <v>133</v>
      </c>
      <c r="E2400" t="s">
        <v>138</v>
      </c>
      <c r="F2400">
        <v>2021</v>
      </c>
      <c r="G2400" t="s">
        <v>19</v>
      </c>
      <c r="H2400" s="21">
        <v>245.03</v>
      </c>
    </row>
    <row r="2401" spans="1:8">
      <c r="A2401">
        <v>5784</v>
      </c>
      <c r="B2401" t="s">
        <v>15</v>
      </c>
      <c r="C2401" s="123">
        <v>1905</v>
      </c>
      <c r="D2401" s="2">
        <v>133</v>
      </c>
      <c r="E2401" t="s">
        <v>138</v>
      </c>
      <c r="F2401">
        <v>2021</v>
      </c>
      <c r="G2401" t="s">
        <v>19</v>
      </c>
      <c r="H2401" s="21">
        <v>567.65</v>
      </c>
    </row>
    <row r="2402" spans="1:8">
      <c r="A2402">
        <v>5792</v>
      </c>
      <c r="B2402" t="s">
        <v>15</v>
      </c>
      <c r="C2402" s="123">
        <v>1905</v>
      </c>
      <c r="D2402" s="2">
        <v>133</v>
      </c>
      <c r="E2402" t="s">
        <v>138</v>
      </c>
      <c r="F2402">
        <v>2021</v>
      </c>
      <c r="G2402" t="s">
        <v>19</v>
      </c>
      <c r="H2402" s="21">
        <v>74.45</v>
      </c>
    </row>
    <row r="2403" spans="1:8">
      <c r="A2403">
        <v>5805</v>
      </c>
      <c r="B2403" t="s">
        <v>15</v>
      </c>
      <c r="C2403" s="123">
        <v>1905</v>
      </c>
      <c r="D2403" s="2">
        <v>133</v>
      </c>
      <c r="E2403" t="s">
        <v>138</v>
      </c>
      <c r="F2403">
        <v>2021</v>
      </c>
      <c r="G2403" t="s">
        <v>19</v>
      </c>
      <c r="H2403" s="21">
        <v>1905.19</v>
      </c>
    </row>
    <row r="2404" spans="1:8">
      <c r="A2404">
        <v>5807</v>
      </c>
      <c r="B2404" t="s">
        <v>15</v>
      </c>
      <c r="C2404" s="123">
        <v>1905</v>
      </c>
      <c r="D2404" s="2">
        <v>133</v>
      </c>
      <c r="E2404" t="s">
        <v>138</v>
      </c>
      <c r="F2404">
        <v>2021</v>
      </c>
      <c r="G2404" t="s">
        <v>19</v>
      </c>
      <c r="H2404" s="21">
        <v>349.99</v>
      </c>
    </row>
    <row r="2405" spans="1:8">
      <c r="A2405">
        <v>5809</v>
      </c>
      <c r="B2405" t="s">
        <v>15</v>
      </c>
      <c r="C2405" s="123">
        <v>1905</v>
      </c>
      <c r="D2405" s="2">
        <v>133</v>
      </c>
      <c r="E2405" t="s">
        <v>138</v>
      </c>
      <c r="F2405">
        <v>2021</v>
      </c>
      <c r="G2405" t="s">
        <v>19</v>
      </c>
      <c r="H2405" s="21">
        <v>966.97</v>
      </c>
    </row>
    <row r="2406" spans="1:8">
      <c r="A2406">
        <v>5820</v>
      </c>
      <c r="B2406" t="s">
        <v>15</v>
      </c>
      <c r="C2406" s="123">
        <v>1905</v>
      </c>
      <c r="D2406" s="2">
        <v>133</v>
      </c>
      <c r="E2406" t="s">
        <v>138</v>
      </c>
      <c r="F2406">
        <v>2021</v>
      </c>
      <c r="G2406" t="s">
        <v>19</v>
      </c>
      <c r="H2406" s="21">
        <v>5.46</v>
      </c>
    </row>
    <row r="2407" spans="1:8">
      <c r="A2407">
        <v>5830</v>
      </c>
      <c r="B2407" t="s">
        <v>15</v>
      </c>
      <c r="C2407" s="123">
        <v>1905</v>
      </c>
      <c r="D2407" s="2">
        <v>133</v>
      </c>
      <c r="E2407" t="s">
        <v>138</v>
      </c>
      <c r="F2407">
        <v>2021</v>
      </c>
      <c r="G2407" t="s">
        <v>19</v>
      </c>
      <c r="H2407" s="21">
        <v>975.43</v>
      </c>
    </row>
    <row r="2408" spans="1:8">
      <c r="A2408">
        <v>5832</v>
      </c>
      <c r="B2408" t="s">
        <v>15</v>
      </c>
      <c r="C2408" s="123">
        <v>1905</v>
      </c>
      <c r="D2408" s="2">
        <v>133</v>
      </c>
      <c r="E2408" t="s">
        <v>138</v>
      </c>
      <c r="F2408">
        <v>2021</v>
      </c>
      <c r="G2408" t="s">
        <v>19</v>
      </c>
      <c r="H2408" s="21">
        <v>40.68</v>
      </c>
    </row>
    <row r="2409" spans="1:8">
      <c r="A2409">
        <v>5833</v>
      </c>
      <c r="B2409" t="s">
        <v>15</v>
      </c>
      <c r="C2409" s="123">
        <v>1905</v>
      </c>
      <c r="D2409" s="2">
        <v>133</v>
      </c>
      <c r="E2409" t="s">
        <v>138</v>
      </c>
      <c r="F2409">
        <v>2021</v>
      </c>
      <c r="G2409" t="s">
        <v>19</v>
      </c>
      <c r="H2409" s="21">
        <v>2138.7600000000002</v>
      </c>
    </row>
    <row r="2410" spans="1:8">
      <c r="A2410">
        <v>5834</v>
      </c>
      <c r="B2410" t="s">
        <v>15</v>
      </c>
      <c r="C2410" s="123">
        <v>1905</v>
      </c>
      <c r="D2410" s="2">
        <v>133</v>
      </c>
      <c r="E2410" t="s">
        <v>138</v>
      </c>
      <c r="F2410">
        <v>2021</v>
      </c>
      <c r="G2410" t="s">
        <v>19</v>
      </c>
      <c r="H2410" s="21">
        <v>1595.81</v>
      </c>
    </row>
    <row r="2411" spans="1:8">
      <c r="A2411">
        <v>5845</v>
      </c>
      <c r="B2411" t="s">
        <v>15</v>
      </c>
      <c r="C2411" s="123">
        <v>1905</v>
      </c>
      <c r="D2411" s="2">
        <v>133</v>
      </c>
      <c r="E2411" t="s">
        <v>138</v>
      </c>
      <c r="F2411">
        <v>2021</v>
      </c>
      <c r="G2411" t="s">
        <v>19</v>
      </c>
      <c r="H2411" s="21">
        <v>22.38</v>
      </c>
    </row>
    <row r="2412" spans="1:8">
      <c r="A2412">
        <v>5854</v>
      </c>
      <c r="B2412" t="s">
        <v>15</v>
      </c>
      <c r="C2412" s="123">
        <v>1905</v>
      </c>
      <c r="D2412" s="2">
        <v>133</v>
      </c>
      <c r="E2412" t="s">
        <v>138</v>
      </c>
      <c r="F2412">
        <v>2021</v>
      </c>
      <c r="G2412" t="s">
        <v>19</v>
      </c>
      <c r="H2412" s="21">
        <v>656.83</v>
      </c>
    </row>
    <row r="2413" spans="1:8">
      <c r="A2413">
        <v>5855</v>
      </c>
      <c r="B2413" t="s">
        <v>15</v>
      </c>
      <c r="C2413" s="123">
        <v>1905</v>
      </c>
      <c r="D2413" s="2">
        <v>133</v>
      </c>
      <c r="E2413" t="s">
        <v>138</v>
      </c>
      <c r="F2413">
        <v>2021</v>
      </c>
      <c r="G2413" t="s">
        <v>19</v>
      </c>
      <c r="H2413" s="21">
        <v>1186.68</v>
      </c>
    </row>
    <row r="2414" spans="1:8">
      <c r="A2414">
        <v>5871</v>
      </c>
      <c r="B2414" t="s">
        <v>15</v>
      </c>
      <c r="C2414" s="123">
        <v>1905</v>
      </c>
      <c r="D2414" s="2">
        <v>133</v>
      </c>
      <c r="E2414" t="s">
        <v>138</v>
      </c>
      <c r="F2414">
        <v>2021</v>
      </c>
      <c r="G2414" t="s">
        <v>19</v>
      </c>
      <c r="H2414" s="21">
        <v>23.52</v>
      </c>
    </row>
    <row r="2415" spans="1:8">
      <c r="A2415">
        <v>5886</v>
      </c>
      <c r="B2415" t="s">
        <v>15</v>
      </c>
      <c r="C2415" s="123">
        <v>1905</v>
      </c>
      <c r="D2415" s="2">
        <v>133</v>
      </c>
      <c r="E2415" t="s">
        <v>138</v>
      </c>
      <c r="F2415">
        <v>2021</v>
      </c>
      <c r="G2415" t="s">
        <v>19</v>
      </c>
      <c r="H2415" s="21">
        <v>553.95000000000005</v>
      </c>
    </row>
    <row r="2416" spans="1:8">
      <c r="A2416">
        <v>5895</v>
      </c>
      <c r="B2416" t="s">
        <v>15</v>
      </c>
      <c r="C2416" s="123">
        <v>1905</v>
      </c>
      <c r="D2416" s="2">
        <v>133</v>
      </c>
      <c r="E2416" t="s">
        <v>138</v>
      </c>
      <c r="F2416">
        <v>2021</v>
      </c>
      <c r="G2416" t="s">
        <v>19</v>
      </c>
      <c r="H2416" s="21">
        <v>247.98</v>
      </c>
    </row>
    <row r="2417" spans="1:8">
      <c r="A2417">
        <v>5902</v>
      </c>
      <c r="B2417" t="s">
        <v>15</v>
      </c>
      <c r="C2417" s="123">
        <v>1905</v>
      </c>
      <c r="D2417" s="2">
        <v>133</v>
      </c>
      <c r="E2417" t="s">
        <v>138</v>
      </c>
      <c r="F2417">
        <v>2021</v>
      </c>
      <c r="G2417" t="s">
        <v>19</v>
      </c>
      <c r="H2417" s="21">
        <v>2198.8200000000002</v>
      </c>
    </row>
    <row r="2418" spans="1:8">
      <c r="A2418">
        <v>5905</v>
      </c>
      <c r="B2418" t="s">
        <v>15</v>
      </c>
      <c r="C2418" s="123">
        <v>1905</v>
      </c>
      <c r="D2418" s="2">
        <v>133</v>
      </c>
      <c r="E2418" t="s">
        <v>138</v>
      </c>
      <c r="F2418">
        <v>2021</v>
      </c>
      <c r="G2418" t="s">
        <v>19</v>
      </c>
      <c r="H2418" s="21">
        <v>385.49</v>
      </c>
    </row>
    <row r="2419" spans="1:8">
      <c r="A2419">
        <v>5913</v>
      </c>
      <c r="B2419" t="s">
        <v>15</v>
      </c>
      <c r="C2419" s="123">
        <v>1905</v>
      </c>
      <c r="D2419" s="2">
        <v>133</v>
      </c>
      <c r="E2419" t="s">
        <v>138</v>
      </c>
      <c r="F2419">
        <v>2021</v>
      </c>
      <c r="G2419" t="s">
        <v>19</v>
      </c>
      <c r="H2419" s="21">
        <v>79.41</v>
      </c>
    </row>
    <row r="2420" spans="1:8">
      <c r="A2420">
        <v>5914</v>
      </c>
      <c r="B2420" t="s">
        <v>15</v>
      </c>
      <c r="C2420" s="123">
        <v>1905</v>
      </c>
      <c r="D2420" s="2">
        <v>133</v>
      </c>
      <c r="E2420" t="s">
        <v>138</v>
      </c>
      <c r="F2420">
        <v>2021</v>
      </c>
      <c r="G2420" t="s">
        <v>19</v>
      </c>
      <c r="H2420" s="21">
        <v>29.89</v>
      </c>
    </row>
    <row r="2421" spans="1:8">
      <c r="A2421">
        <v>5916</v>
      </c>
      <c r="B2421" t="s">
        <v>15</v>
      </c>
      <c r="C2421" s="123">
        <v>1905</v>
      </c>
      <c r="D2421" s="2">
        <v>133</v>
      </c>
      <c r="E2421" t="s">
        <v>138</v>
      </c>
      <c r="F2421">
        <v>2021</v>
      </c>
      <c r="G2421" t="s">
        <v>19</v>
      </c>
      <c r="H2421" s="21">
        <v>32.56</v>
      </c>
    </row>
    <row r="2422" spans="1:8">
      <c r="A2422">
        <v>5932</v>
      </c>
      <c r="B2422" t="s">
        <v>15</v>
      </c>
      <c r="C2422" s="123">
        <v>1905</v>
      </c>
      <c r="D2422" s="2">
        <v>133</v>
      </c>
      <c r="E2422" t="s">
        <v>138</v>
      </c>
      <c r="F2422">
        <v>2021</v>
      </c>
      <c r="G2422" t="s">
        <v>19</v>
      </c>
      <c r="H2422" s="21">
        <v>7.81</v>
      </c>
    </row>
    <row r="2423" spans="1:8">
      <c r="A2423">
        <v>5934</v>
      </c>
      <c r="B2423" t="s">
        <v>15</v>
      </c>
      <c r="C2423" s="123">
        <v>1905</v>
      </c>
      <c r="D2423" s="2">
        <v>133</v>
      </c>
      <c r="E2423" t="s">
        <v>138</v>
      </c>
      <c r="F2423">
        <v>2021</v>
      </c>
      <c r="G2423" t="s">
        <v>19</v>
      </c>
      <c r="H2423" s="21">
        <v>316.37</v>
      </c>
    </row>
    <row r="2424" spans="1:8">
      <c r="A2424">
        <v>5937</v>
      </c>
      <c r="B2424" t="s">
        <v>15</v>
      </c>
      <c r="C2424" s="123">
        <v>1905</v>
      </c>
      <c r="D2424" s="2">
        <v>133</v>
      </c>
      <c r="E2424" t="s">
        <v>138</v>
      </c>
      <c r="F2424">
        <v>2021</v>
      </c>
      <c r="G2424" t="s">
        <v>19</v>
      </c>
      <c r="H2424" s="21">
        <v>291.54000000000002</v>
      </c>
    </row>
    <row r="2425" spans="1:8">
      <c r="A2425">
        <v>5947</v>
      </c>
      <c r="B2425" t="s">
        <v>15</v>
      </c>
      <c r="C2425" s="123">
        <v>1905</v>
      </c>
      <c r="D2425" s="2">
        <v>144</v>
      </c>
      <c r="E2425" t="s">
        <v>138</v>
      </c>
      <c r="F2425">
        <v>2021</v>
      </c>
      <c r="G2425" t="s">
        <v>19</v>
      </c>
      <c r="H2425" s="21">
        <v>128.29</v>
      </c>
    </row>
    <row r="2426" spans="1:8">
      <c r="A2426">
        <v>5949</v>
      </c>
      <c r="B2426" t="s">
        <v>15</v>
      </c>
      <c r="C2426" s="123">
        <v>1905</v>
      </c>
      <c r="D2426" s="2">
        <v>144</v>
      </c>
      <c r="E2426" t="s">
        <v>138</v>
      </c>
      <c r="F2426">
        <v>2021</v>
      </c>
      <c r="G2426" t="s">
        <v>19</v>
      </c>
      <c r="H2426" s="21">
        <v>252.24</v>
      </c>
    </row>
    <row r="2427" spans="1:8">
      <c r="A2427">
        <v>5952</v>
      </c>
      <c r="B2427" t="s">
        <v>15</v>
      </c>
      <c r="C2427" s="123">
        <v>1905</v>
      </c>
      <c r="D2427" s="2">
        <v>144</v>
      </c>
      <c r="E2427" t="s">
        <v>138</v>
      </c>
      <c r="F2427">
        <v>2021</v>
      </c>
      <c r="G2427" t="s">
        <v>19</v>
      </c>
      <c r="H2427" s="21">
        <v>276.12</v>
      </c>
    </row>
    <row r="2428" spans="1:8">
      <c r="A2428">
        <v>5962</v>
      </c>
      <c r="B2428" t="s">
        <v>15</v>
      </c>
      <c r="C2428" s="123">
        <v>1905</v>
      </c>
      <c r="D2428" s="2">
        <v>144</v>
      </c>
      <c r="E2428" t="s">
        <v>138</v>
      </c>
      <c r="F2428">
        <v>2021</v>
      </c>
      <c r="G2428" t="s">
        <v>19</v>
      </c>
      <c r="H2428" s="21">
        <v>158.85</v>
      </c>
    </row>
    <row r="2429" spans="1:8">
      <c r="A2429">
        <v>5986</v>
      </c>
      <c r="B2429" t="s">
        <v>15</v>
      </c>
      <c r="C2429" s="123">
        <v>1905</v>
      </c>
      <c r="D2429" s="2">
        <v>144</v>
      </c>
      <c r="E2429" t="s">
        <v>138</v>
      </c>
      <c r="F2429">
        <v>2021</v>
      </c>
      <c r="G2429" t="s">
        <v>19</v>
      </c>
      <c r="H2429" s="21">
        <v>228.54</v>
      </c>
    </row>
    <row r="2430" spans="1:8">
      <c r="A2430">
        <v>5991</v>
      </c>
      <c r="B2430" t="s">
        <v>15</v>
      </c>
      <c r="C2430" s="123">
        <v>1905</v>
      </c>
      <c r="D2430" s="2">
        <v>144</v>
      </c>
      <c r="E2430" t="s">
        <v>138</v>
      </c>
      <c r="F2430">
        <v>2021</v>
      </c>
      <c r="G2430" t="s">
        <v>19</v>
      </c>
      <c r="H2430" s="21">
        <v>223.77</v>
      </c>
    </row>
    <row r="2431" spans="1:8">
      <c r="A2431">
        <v>5999</v>
      </c>
      <c r="B2431" t="s">
        <v>15</v>
      </c>
      <c r="C2431" s="123">
        <v>1905</v>
      </c>
      <c r="D2431" s="2">
        <v>144</v>
      </c>
      <c r="E2431" t="s">
        <v>138</v>
      </c>
      <c r="F2431">
        <v>2021</v>
      </c>
      <c r="G2431" t="s">
        <v>19</v>
      </c>
      <c r="H2431" s="21">
        <v>22592.35</v>
      </c>
    </row>
    <row r="2432" spans="1:8">
      <c r="A2432">
        <v>6009</v>
      </c>
      <c r="B2432" t="s">
        <v>15</v>
      </c>
      <c r="C2432" s="123">
        <v>1905</v>
      </c>
      <c r="D2432" s="2">
        <v>144</v>
      </c>
      <c r="E2432" t="s">
        <v>138</v>
      </c>
      <c r="F2432">
        <v>2021</v>
      </c>
      <c r="G2432" t="s">
        <v>19</v>
      </c>
      <c r="H2432" s="21">
        <v>295.08</v>
      </c>
    </row>
    <row r="2433" spans="1:8">
      <c r="A2433">
        <v>6012</v>
      </c>
      <c r="B2433" t="s">
        <v>15</v>
      </c>
      <c r="C2433" s="123">
        <v>1905</v>
      </c>
      <c r="D2433" s="2">
        <v>144</v>
      </c>
      <c r="E2433" t="s">
        <v>138</v>
      </c>
      <c r="F2433">
        <v>2021</v>
      </c>
      <c r="G2433" t="s">
        <v>19</v>
      </c>
      <c r="H2433" s="21">
        <v>52.5</v>
      </c>
    </row>
    <row r="2434" spans="1:8">
      <c r="A2434">
        <v>6017</v>
      </c>
      <c r="B2434" t="s">
        <v>15</v>
      </c>
      <c r="C2434" s="123">
        <v>1905</v>
      </c>
      <c r="D2434" s="2">
        <v>144</v>
      </c>
      <c r="E2434" t="s">
        <v>138</v>
      </c>
      <c r="F2434">
        <v>2021</v>
      </c>
      <c r="G2434" t="s">
        <v>19</v>
      </c>
      <c r="H2434" s="21">
        <v>10.67</v>
      </c>
    </row>
    <row r="2435" spans="1:8">
      <c r="A2435">
        <v>6022</v>
      </c>
      <c r="B2435" t="s">
        <v>15</v>
      </c>
      <c r="C2435" s="123">
        <v>1905</v>
      </c>
      <c r="D2435" s="2">
        <v>144</v>
      </c>
      <c r="E2435" t="s">
        <v>138</v>
      </c>
      <c r="F2435">
        <v>2021</v>
      </c>
      <c r="G2435" t="s">
        <v>19</v>
      </c>
      <c r="H2435" s="21">
        <v>26128.09</v>
      </c>
    </row>
    <row r="2436" spans="1:8">
      <c r="A2436">
        <v>6029</v>
      </c>
      <c r="B2436" t="s">
        <v>15</v>
      </c>
      <c r="C2436" s="123">
        <v>1905</v>
      </c>
      <c r="D2436" s="2">
        <v>144</v>
      </c>
      <c r="E2436" t="s">
        <v>138</v>
      </c>
      <c r="F2436">
        <v>2021</v>
      </c>
      <c r="G2436" t="s">
        <v>19</v>
      </c>
      <c r="H2436" s="21">
        <v>29767.74</v>
      </c>
    </row>
    <row r="2437" spans="1:8">
      <c r="A2437">
        <v>6039</v>
      </c>
      <c r="B2437" t="s">
        <v>15</v>
      </c>
      <c r="C2437" s="123">
        <v>1905</v>
      </c>
      <c r="D2437" s="2">
        <v>144</v>
      </c>
      <c r="E2437" t="s">
        <v>138</v>
      </c>
      <c r="F2437">
        <v>2021</v>
      </c>
      <c r="G2437" t="s">
        <v>19</v>
      </c>
      <c r="H2437" s="21">
        <v>327.75</v>
      </c>
    </row>
    <row r="2438" spans="1:8">
      <c r="A2438">
        <v>6040</v>
      </c>
      <c r="B2438" t="s">
        <v>15</v>
      </c>
      <c r="C2438" s="123">
        <v>1905</v>
      </c>
      <c r="D2438" s="2">
        <v>144</v>
      </c>
      <c r="E2438" t="s">
        <v>138</v>
      </c>
      <c r="F2438">
        <v>2021</v>
      </c>
      <c r="G2438" t="s">
        <v>19</v>
      </c>
      <c r="H2438" s="21">
        <v>338.37</v>
      </c>
    </row>
    <row r="2439" spans="1:8">
      <c r="A2439">
        <v>6043</v>
      </c>
      <c r="B2439" t="s">
        <v>15</v>
      </c>
      <c r="C2439" s="123">
        <v>1905</v>
      </c>
      <c r="D2439" s="2">
        <v>144</v>
      </c>
      <c r="E2439" t="s">
        <v>138</v>
      </c>
      <c r="F2439">
        <v>2021</v>
      </c>
      <c r="G2439" t="s">
        <v>19</v>
      </c>
      <c r="H2439" s="21">
        <v>-2533.12</v>
      </c>
    </row>
    <row r="2440" spans="1:8">
      <c r="A2440">
        <v>6045</v>
      </c>
      <c r="B2440" t="s">
        <v>15</v>
      </c>
      <c r="C2440" s="123">
        <v>1905</v>
      </c>
      <c r="D2440" s="2">
        <v>144</v>
      </c>
      <c r="E2440" t="s">
        <v>138</v>
      </c>
      <c r="F2440">
        <v>2021</v>
      </c>
      <c r="G2440" t="s">
        <v>19</v>
      </c>
      <c r="H2440" s="21">
        <v>302.13</v>
      </c>
    </row>
    <row r="2441" spans="1:8">
      <c r="A2441">
        <v>6052</v>
      </c>
      <c r="B2441" t="s">
        <v>15</v>
      </c>
      <c r="C2441" s="123">
        <v>1905</v>
      </c>
      <c r="D2441" s="2">
        <v>144</v>
      </c>
      <c r="E2441" t="s">
        <v>138</v>
      </c>
      <c r="F2441">
        <v>2021</v>
      </c>
      <c r="G2441" t="s">
        <v>19</v>
      </c>
      <c r="H2441" s="21">
        <v>24124.09</v>
      </c>
    </row>
    <row r="2442" spans="1:8">
      <c r="A2442">
        <v>6056</v>
      </c>
      <c r="B2442" t="s">
        <v>15</v>
      </c>
      <c r="C2442" s="123">
        <v>1905</v>
      </c>
      <c r="D2442" s="2">
        <v>144</v>
      </c>
      <c r="E2442" t="s">
        <v>138</v>
      </c>
      <c r="F2442">
        <v>2021</v>
      </c>
      <c r="G2442" t="s">
        <v>19</v>
      </c>
      <c r="H2442" s="21">
        <v>27032.17</v>
      </c>
    </row>
    <row r="2443" spans="1:8">
      <c r="A2443">
        <v>6065</v>
      </c>
      <c r="B2443" t="s">
        <v>15</v>
      </c>
      <c r="C2443" s="123">
        <v>1905</v>
      </c>
      <c r="D2443" s="2">
        <v>144</v>
      </c>
      <c r="E2443" t="s">
        <v>138</v>
      </c>
      <c r="F2443">
        <v>2021</v>
      </c>
      <c r="G2443" t="s">
        <v>19</v>
      </c>
      <c r="H2443" s="21">
        <v>21530.959999999999</v>
      </c>
    </row>
    <row r="2444" spans="1:8">
      <c r="A2444">
        <v>6068</v>
      </c>
      <c r="B2444" t="s">
        <v>15</v>
      </c>
      <c r="C2444" s="123">
        <v>1905</v>
      </c>
      <c r="D2444" s="2">
        <v>144</v>
      </c>
      <c r="E2444" t="s">
        <v>138</v>
      </c>
      <c r="F2444">
        <v>2021</v>
      </c>
      <c r="G2444" t="s">
        <v>19</v>
      </c>
      <c r="H2444" s="21">
        <v>146.72</v>
      </c>
    </row>
    <row r="2445" spans="1:8">
      <c r="A2445">
        <v>6080</v>
      </c>
      <c r="B2445" t="s">
        <v>15</v>
      </c>
      <c r="C2445" s="123">
        <v>1905</v>
      </c>
      <c r="D2445" s="2">
        <v>144</v>
      </c>
      <c r="E2445" t="s">
        <v>138</v>
      </c>
      <c r="F2445">
        <v>2021</v>
      </c>
      <c r="G2445" t="s">
        <v>19</v>
      </c>
      <c r="H2445" s="21">
        <v>26749.439999999999</v>
      </c>
    </row>
    <row r="2446" spans="1:8">
      <c r="A2446">
        <v>6089</v>
      </c>
      <c r="B2446" t="s">
        <v>15</v>
      </c>
      <c r="C2446" s="123">
        <v>1905</v>
      </c>
      <c r="D2446" s="2">
        <v>144</v>
      </c>
      <c r="E2446" t="s">
        <v>138</v>
      </c>
      <c r="F2446">
        <v>2021</v>
      </c>
      <c r="G2446" t="s">
        <v>19</v>
      </c>
      <c r="H2446" s="21">
        <v>172.38</v>
      </c>
    </row>
    <row r="2447" spans="1:8">
      <c r="A2447">
        <v>6100</v>
      </c>
      <c r="B2447" t="s">
        <v>15</v>
      </c>
      <c r="C2447" s="123">
        <v>1905</v>
      </c>
      <c r="D2447" s="2">
        <v>144</v>
      </c>
      <c r="E2447" t="s">
        <v>138</v>
      </c>
      <c r="F2447">
        <v>2021</v>
      </c>
      <c r="G2447" t="s">
        <v>19</v>
      </c>
      <c r="H2447" s="21">
        <v>173.18</v>
      </c>
    </row>
    <row r="2448" spans="1:8">
      <c r="A2448">
        <v>6113</v>
      </c>
      <c r="B2448" t="s">
        <v>15</v>
      </c>
      <c r="C2448" s="123">
        <v>1905</v>
      </c>
      <c r="D2448" s="2">
        <v>144</v>
      </c>
      <c r="E2448" t="s">
        <v>138</v>
      </c>
      <c r="F2448">
        <v>2021</v>
      </c>
      <c r="G2448" t="s">
        <v>19</v>
      </c>
      <c r="H2448" s="21">
        <v>21315.19</v>
      </c>
    </row>
    <row r="2449" spans="1:8">
      <c r="A2449">
        <v>6130</v>
      </c>
      <c r="B2449" t="s">
        <v>15</v>
      </c>
      <c r="C2449" s="123">
        <v>1905</v>
      </c>
      <c r="D2449" s="2">
        <v>144</v>
      </c>
      <c r="E2449" t="s">
        <v>138</v>
      </c>
      <c r="F2449">
        <v>2021</v>
      </c>
      <c r="G2449" t="s">
        <v>19</v>
      </c>
      <c r="H2449" s="21">
        <v>5441.65</v>
      </c>
    </row>
    <row r="2450" spans="1:8">
      <c r="A2450">
        <v>6131</v>
      </c>
      <c r="B2450" t="s">
        <v>15</v>
      </c>
      <c r="C2450" s="123">
        <v>1905</v>
      </c>
      <c r="D2450" s="2">
        <v>144</v>
      </c>
      <c r="E2450" t="s">
        <v>138</v>
      </c>
      <c r="F2450">
        <v>2021</v>
      </c>
      <c r="G2450" t="s">
        <v>19</v>
      </c>
      <c r="H2450" s="21">
        <v>25355.040000000001</v>
      </c>
    </row>
    <row r="2451" spans="1:8">
      <c r="A2451">
        <v>6141</v>
      </c>
      <c r="B2451" t="s">
        <v>15</v>
      </c>
      <c r="C2451" s="123">
        <v>1905</v>
      </c>
      <c r="D2451" s="2">
        <v>144</v>
      </c>
      <c r="E2451" t="s">
        <v>138</v>
      </c>
      <c r="F2451">
        <v>2021</v>
      </c>
      <c r="G2451" t="s">
        <v>19</v>
      </c>
      <c r="H2451" s="21">
        <v>21076.62</v>
      </c>
    </row>
    <row r="2452" spans="1:8">
      <c r="A2452">
        <v>6181</v>
      </c>
      <c r="B2452" t="s">
        <v>15</v>
      </c>
      <c r="C2452" s="123">
        <v>1905</v>
      </c>
      <c r="D2452" s="2">
        <v>144</v>
      </c>
      <c r="E2452" t="s">
        <v>138</v>
      </c>
      <c r="F2452">
        <v>2021</v>
      </c>
      <c r="G2452" t="s">
        <v>19</v>
      </c>
      <c r="H2452" s="21">
        <v>145.04</v>
      </c>
    </row>
    <row r="2453" spans="1:8">
      <c r="A2453">
        <v>6188</v>
      </c>
      <c r="B2453" t="s">
        <v>15</v>
      </c>
      <c r="C2453" s="123">
        <v>1905</v>
      </c>
      <c r="D2453" s="2">
        <v>144</v>
      </c>
      <c r="E2453" t="s">
        <v>138</v>
      </c>
      <c r="F2453">
        <v>2021</v>
      </c>
      <c r="G2453" t="s">
        <v>19</v>
      </c>
      <c r="H2453" s="21">
        <v>48634.63</v>
      </c>
    </row>
    <row r="2454" spans="1:8">
      <c r="A2454">
        <v>6198</v>
      </c>
      <c r="B2454" t="s">
        <v>16</v>
      </c>
      <c r="C2454" s="123">
        <v>1905</v>
      </c>
      <c r="D2454" s="2">
        <v>133</v>
      </c>
      <c r="E2454" t="s">
        <v>138</v>
      </c>
      <c r="F2454">
        <v>2021</v>
      </c>
      <c r="G2454" t="s">
        <v>19</v>
      </c>
      <c r="H2454" s="21">
        <v>3.13</v>
      </c>
    </row>
    <row r="2455" spans="1:8">
      <c r="A2455">
        <v>6200</v>
      </c>
      <c r="B2455" t="s">
        <v>16</v>
      </c>
      <c r="C2455" s="123">
        <v>1905</v>
      </c>
      <c r="D2455" s="2">
        <v>133</v>
      </c>
      <c r="E2455" t="s">
        <v>138</v>
      </c>
      <c r="F2455">
        <v>2021</v>
      </c>
      <c r="G2455" t="s">
        <v>19</v>
      </c>
      <c r="H2455" s="21">
        <v>3.13</v>
      </c>
    </row>
    <row r="2456" spans="1:8">
      <c r="A2456">
        <v>6206</v>
      </c>
      <c r="B2456" t="s">
        <v>16</v>
      </c>
      <c r="C2456" s="123">
        <v>1905</v>
      </c>
      <c r="D2456" s="2">
        <v>133</v>
      </c>
      <c r="E2456" t="s">
        <v>138</v>
      </c>
      <c r="F2456">
        <v>2021</v>
      </c>
      <c r="G2456" t="s">
        <v>19</v>
      </c>
      <c r="H2456" s="21">
        <v>93.75</v>
      </c>
    </row>
    <row r="2457" spans="1:8">
      <c r="A2457">
        <v>6208</v>
      </c>
      <c r="B2457" t="s">
        <v>16</v>
      </c>
      <c r="C2457" s="123">
        <v>1905</v>
      </c>
      <c r="D2457" s="2">
        <v>133</v>
      </c>
      <c r="E2457" t="s">
        <v>138</v>
      </c>
      <c r="F2457">
        <v>2021</v>
      </c>
      <c r="G2457" t="s">
        <v>19</v>
      </c>
      <c r="H2457" s="21">
        <v>93.75</v>
      </c>
    </row>
    <row r="2458" spans="1:8">
      <c r="A2458">
        <v>6209</v>
      </c>
      <c r="B2458" t="s">
        <v>16</v>
      </c>
      <c r="C2458" s="123">
        <v>1905</v>
      </c>
      <c r="D2458" s="2">
        <v>133</v>
      </c>
      <c r="E2458" t="s">
        <v>138</v>
      </c>
      <c r="F2458">
        <v>2021</v>
      </c>
      <c r="G2458" t="s">
        <v>19</v>
      </c>
      <c r="H2458" s="21">
        <v>93.75</v>
      </c>
    </row>
    <row r="2459" spans="1:8">
      <c r="A2459">
        <v>6215</v>
      </c>
      <c r="B2459" t="s">
        <v>16</v>
      </c>
      <c r="C2459" s="123">
        <v>1905</v>
      </c>
      <c r="D2459" s="2">
        <v>133</v>
      </c>
      <c r="E2459" t="s">
        <v>138</v>
      </c>
      <c r="F2459">
        <v>2021</v>
      </c>
      <c r="G2459" t="s">
        <v>19</v>
      </c>
      <c r="H2459" s="21">
        <v>90</v>
      </c>
    </row>
    <row r="2460" spans="1:8">
      <c r="A2460">
        <v>6222</v>
      </c>
      <c r="B2460" t="s">
        <v>16</v>
      </c>
      <c r="C2460" s="123">
        <v>1905</v>
      </c>
      <c r="D2460" s="2">
        <v>133</v>
      </c>
      <c r="E2460" t="s">
        <v>138</v>
      </c>
      <c r="F2460">
        <v>2021</v>
      </c>
      <c r="G2460" t="s">
        <v>19</v>
      </c>
      <c r="H2460" s="21">
        <v>3.12</v>
      </c>
    </row>
    <row r="2461" spans="1:8">
      <c r="A2461">
        <v>6228</v>
      </c>
      <c r="B2461" t="s">
        <v>16</v>
      </c>
      <c r="C2461" s="123">
        <v>1905</v>
      </c>
      <c r="D2461" s="2">
        <v>133</v>
      </c>
      <c r="E2461" t="s">
        <v>138</v>
      </c>
      <c r="F2461">
        <v>2021</v>
      </c>
      <c r="G2461" t="s">
        <v>19</v>
      </c>
      <c r="H2461" s="21">
        <v>87.5</v>
      </c>
    </row>
    <row r="2462" spans="1:8">
      <c r="A2462">
        <v>6229</v>
      </c>
      <c r="B2462" t="s">
        <v>16</v>
      </c>
      <c r="C2462" s="123">
        <v>1905</v>
      </c>
      <c r="D2462" s="2">
        <v>133</v>
      </c>
      <c r="E2462" t="s">
        <v>138</v>
      </c>
      <c r="F2462">
        <v>2021</v>
      </c>
      <c r="G2462" t="s">
        <v>19</v>
      </c>
      <c r="H2462" s="21">
        <v>4928.2299999999996</v>
      </c>
    </row>
    <row r="2463" spans="1:8">
      <c r="A2463">
        <v>6231</v>
      </c>
      <c r="B2463" t="s">
        <v>16</v>
      </c>
      <c r="C2463" s="123">
        <v>1905</v>
      </c>
      <c r="D2463" s="2">
        <v>133</v>
      </c>
      <c r="E2463" t="s">
        <v>138</v>
      </c>
      <c r="F2463">
        <v>2021</v>
      </c>
      <c r="G2463" t="s">
        <v>19</v>
      </c>
      <c r="H2463" s="21">
        <v>52.37</v>
      </c>
    </row>
    <row r="2464" spans="1:8">
      <c r="A2464">
        <v>6234</v>
      </c>
      <c r="B2464" t="s">
        <v>16</v>
      </c>
      <c r="C2464" s="123">
        <v>1905</v>
      </c>
      <c r="D2464" s="2">
        <v>133</v>
      </c>
      <c r="E2464" t="s">
        <v>138</v>
      </c>
      <c r="F2464">
        <v>2021</v>
      </c>
      <c r="G2464" t="s">
        <v>19</v>
      </c>
      <c r="H2464" s="21">
        <v>3.13</v>
      </c>
    </row>
    <row r="2465" spans="1:8">
      <c r="A2465">
        <v>6237</v>
      </c>
      <c r="B2465" t="s">
        <v>16</v>
      </c>
      <c r="C2465" s="123">
        <v>1905</v>
      </c>
      <c r="D2465" s="2">
        <v>133</v>
      </c>
      <c r="E2465" t="s">
        <v>138</v>
      </c>
      <c r="F2465">
        <v>2021</v>
      </c>
      <c r="G2465" t="s">
        <v>22</v>
      </c>
      <c r="H2465" s="21">
        <v>50.98</v>
      </c>
    </row>
    <row r="2466" spans="1:8">
      <c r="A2466">
        <v>6238</v>
      </c>
      <c r="B2466" t="s">
        <v>16</v>
      </c>
      <c r="C2466" s="123">
        <v>1905</v>
      </c>
      <c r="D2466" s="2">
        <v>133</v>
      </c>
      <c r="E2466" t="s">
        <v>138</v>
      </c>
      <c r="F2466">
        <v>2021</v>
      </c>
      <c r="G2466" t="s">
        <v>19</v>
      </c>
      <c r="H2466" s="21">
        <v>3.12</v>
      </c>
    </row>
    <row r="2467" spans="1:8">
      <c r="A2467">
        <v>6243</v>
      </c>
      <c r="B2467" t="s">
        <v>16</v>
      </c>
      <c r="C2467" s="123">
        <v>1905</v>
      </c>
      <c r="D2467" s="2">
        <v>133</v>
      </c>
      <c r="E2467" t="s">
        <v>138</v>
      </c>
      <c r="F2467">
        <v>2021</v>
      </c>
      <c r="G2467" t="s">
        <v>19</v>
      </c>
      <c r="H2467" s="21">
        <v>29.65</v>
      </c>
    </row>
    <row r="2468" spans="1:8">
      <c r="A2468">
        <v>6244</v>
      </c>
      <c r="B2468" t="s">
        <v>16</v>
      </c>
      <c r="C2468" s="123">
        <v>1905</v>
      </c>
      <c r="D2468" s="2">
        <v>133</v>
      </c>
      <c r="E2468" t="s">
        <v>138</v>
      </c>
      <c r="F2468">
        <v>2021</v>
      </c>
      <c r="G2468" t="s">
        <v>19</v>
      </c>
      <c r="H2468" s="21">
        <v>3.13</v>
      </c>
    </row>
    <row r="2469" spans="1:8">
      <c r="A2469">
        <v>6246</v>
      </c>
      <c r="B2469" t="s">
        <v>16</v>
      </c>
      <c r="C2469" s="123">
        <v>1905</v>
      </c>
      <c r="D2469" s="2">
        <v>133</v>
      </c>
      <c r="E2469" t="s">
        <v>138</v>
      </c>
      <c r="F2469">
        <v>2021</v>
      </c>
      <c r="G2469" t="s">
        <v>19</v>
      </c>
      <c r="H2469" s="21">
        <v>4721.93</v>
      </c>
    </row>
    <row r="2470" spans="1:8">
      <c r="A2470">
        <v>6250</v>
      </c>
      <c r="B2470" t="s">
        <v>16</v>
      </c>
      <c r="C2470" s="123">
        <v>1905</v>
      </c>
      <c r="D2470" s="2">
        <v>133</v>
      </c>
      <c r="E2470" t="s">
        <v>138</v>
      </c>
      <c r="F2470">
        <v>2021</v>
      </c>
      <c r="G2470" t="s">
        <v>19</v>
      </c>
      <c r="H2470" s="21">
        <v>90</v>
      </c>
    </row>
    <row r="2471" spans="1:8">
      <c r="A2471">
        <v>6257</v>
      </c>
      <c r="B2471" t="s">
        <v>16</v>
      </c>
      <c r="C2471" s="123">
        <v>1905</v>
      </c>
      <c r="D2471" s="2">
        <v>133</v>
      </c>
      <c r="E2471" t="s">
        <v>138</v>
      </c>
      <c r="F2471">
        <v>2021</v>
      </c>
      <c r="G2471" t="s">
        <v>19</v>
      </c>
      <c r="H2471" s="21">
        <v>96.23</v>
      </c>
    </row>
    <row r="2472" spans="1:8">
      <c r="A2472">
        <v>6260</v>
      </c>
      <c r="B2472" t="s">
        <v>16</v>
      </c>
      <c r="C2472" s="123">
        <v>1905</v>
      </c>
      <c r="D2472" s="2">
        <v>133</v>
      </c>
      <c r="E2472" t="s">
        <v>138</v>
      </c>
      <c r="F2472">
        <v>2021</v>
      </c>
      <c r="G2472" t="s">
        <v>19</v>
      </c>
      <c r="H2472" s="21">
        <v>4304.4799999999996</v>
      </c>
    </row>
    <row r="2473" spans="1:8">
      <c r="A2473">
        <v>6261</v>
      </c>
      <c r="B2473" t="s">
        <v>16</v>
      </c>
      <c r="C2473" s="123">
        <v>1905</v>
      </c>
      <c r="D2473" s="2">
        <v>133</v>
      </c>
      <c r="E2473" t="s">
        <v>138</v>
      </c>
      <c r="F2473">
        <v>2021</v>
      </c>
      <c r="G2473" t="s">
        <v>19</v>
      </c>
      <c r="H2473" s="21">
        <v>4866.7</v>
      </c>
    </row>
    <row r="2474" spans="1:8">
      <c r="A2474">
        <v>6264</v>
      </c>
      <c r="B2474" t="s">
        <v>16</v>
      </c>
      <c r="C2474" s="123">
        <v>1905</v>
      </c>
      <c r="D2474" s="2">
        <v>133</v>
      </c>
      <c r="E2474" t="s">
        <v>138</v>
      </c>
      <c r="F2474">
        <v>2021</v>
      </c>
      <c r="G2474" t="s">
        <v>19</v>
      </c>
      <c r="H2474" s="21">
        <v>4928.24</v>
      </c>
    </row>
    <row r="2475" spans="1:8">
      <c r="A2475">
        <v>6265</v>
      </c>
      <c r="B2475" t="s">
        <v>16</v>
      </c>
      <c r="C2475" s="123">
        <v>1905</v>
      </c>
      <c r="D2475" s="2">
        <v>133</v>
      </c>
      <c r="E2475" t="s">
        <v>138</v>
      </c>
      <c r="F2475">
        <v>2021</v>
      </c>
      <c r="G2475" t="s">
        <v>19</v>
      </c>
      <c r="H2475" s="21">
        <v>29.65</v>
      </c>
    </row>
    <row r="2476" spans="1:8">
      <c r="A2476">
        <v>6271</v>
      </c>
      <c r="B2476" t="s">
        <v>16</v>
      </c>
      <c r="C2476" s="123">
        <v>1905</v>
      </c>
      <c r="D2476" s="2">
        <v>133</v>
      </c>
      <c r="E2476" t="s">
        <v>138</v>
      </c>
      <c r="F2476">
        <v>2021</v>
      </c>
      <c r="G2476" t="s">
        <v>19</v>
      </c>
      <c r="H2476" s="21">
        <v>52.36</v>
      </c>
    </row>
    <row r="2477" spans="1:8">
      <c r="A2477">
        <v>6280</v>
      </c>
      <c r="B2477" t="s">
        <v>16</v>
      </c>
      <c r="C2477" s="123">
        <v>1905</v>
      </c>
      <c r="D2477" s="2">
        <v>133</v>
      </c>
      <c r="E2477" t="s">
        <v>138</v>
      </c>
      <c r="F2477">
        <v>2021</v>
      </c>
      <c r="G2477" t="s">
        <v>19</v>
      </c>
      <c r="H2477" s="21">
        <v>3.13</v>
      </c>
    </row>
    <row r="2478" spans="1:8">
      <c r="A2478">
        <v>6284</v>
      </c>
      <c r="B2478" t="s">
        <v>16</v>
      </c>
      <c r="C2478" s="123">
        <v>1905</v>
      </c>
      <c r="D2478" s="2">
        <v>133</v>
      </c>
      <c r="E2478" t="s">
        <v>138</v>
      </c>
      <c r="F2478">
        <v>2021</v>
      </c>
      <c r="G2478" t="s">
        <v>19</v>
      </c>
      <c r="H2478" s="21">
        <v>90</v>
      </c>
    </row>
    <row r="2479" spans="1:8">
      <c r="A2479">
        <v>6286</v>
      </c>
      <c r="B2479" t="s">
        <v>16</v>
      </c>
      <c r="C2479" s="123">
        <v>1905</v>
      </c>
      <c r="D2479" s="2">
        <v>133</v>
      </c>
      <c r="E2479" t="s">
        <v>138</v>
      </c>
      <c r="F2479">
        <v>2021</v>
      </c>
      <c r="G2479" t="s">
        <v>19</v>
      </c>
      <c r="H2479" s="21">
        <v>53.37</v>
      </c>
    </row>
    <row r="2480" spans="1:8">
      <c r="A2480">
        <v>6290</v>
      </c>
      <c r="B2480" t="s">
        <v>16</v>
      </c>
      <c r="C2480" s="123">
        <v>1905</v>
      </c>
      <c r="D2480" s="2">
        <v>133</v>
      </c>
      <c r="E2480" t="s">
        <v>138</v>
      </c>
      <c r="F2480">
        <v>2021</v>
      </c>
      <c r="G2480" t="s">
        <v>19</v>
      </c>
      <c r="H2480" s="21">
        <v>4721.93</v>
      </c>
    </row>
    <row r="2481" spans="1:8">
      <c r="A2481">
        <v>6292</v>
      </c>
      <c r="B2481" t="s">
        <v>16</v>
      </c>
      <c r="C2481" s="123">
        <v>1905</v>
      </c>
      <c r="D2481" s="2">
        <v>133</v>
      </c>
      <c r="E2481" t="s">
        <v>138</v>
      </c>
      <c r="F2481">
        <v>2021</v>
      </c>
      <c r="G2481" t="s">
        <v>19</v>
      </c>
      <c r="H2481" s="21">
        <v>29.65</v>
      </c>
    </row>
    <row r="2482" spans="1:8">
      <c r="A2482">
        <v>6293</v>
      </c>
      <c r="B2482" t="s">
        <v>16</v>
      </c>
      <c r="C2482" s="123">
        <v>1905</v>
      </c>
      <c r="D2482" s="2">
        <v>133</v>
      </c>
      <c r="E2482" t="s">
        <v>138</v>
      </c>
      <c r="F2482">
        <v>2021</v>
      </c>
      <c r="G2482" t="s">
        <v>19</v>
      </c>
      <c r="H2482" s="21">
        <v>29.65</v>
      </c>
    </row>
    <row r="2483" spans="1:8">
      <c r="A2483">
        <v>6294</v>
      </c>
      <c r="B2483" t="s">
        <v>16</v>
      </c>
      <c r="C2483" s="123">
        <v>1905</v>
      </c>
      <c r="D2483" s="2">
        <v>133</v>
      </c>
      <c r="E2483" t="s">
        <v>138</v>
      </c>
      <c r="F2483">
        <v>2021</v>
      </c>
      <c r="G2483" t="s">
        <v>19</v>
      </c>
      <c r="H2483" s="21">
        <v>52.36</v>
      </c>
    </row>
    <row r="2484" spans="1:8">
      <c r="A2484">
        <v>6296</v>
      </c>
      <c r="B2484" t="s">
        <v>16</v>
      </c>
      <c r="C2484" s="123">
        <v>1905</v>
      </c>
      <c r="D2484" s="2">
        <v>133</v>
      </c>
      <c r="E2484" t="s">
        <v>138</v>
      </c>
      <c r="F2484">
        <v>2021</v>
      </c>
      <c r="G2484" t="s">
        <v>19</v>
      </c>
      <c r="H2484" s="21">
        <v>87.5</v>
      </c>
    </row>
    <row r="2485" spans="1:8">
      <c r="A2485">
        <v>6306</v>
      </c>
      <c r="B2485" t="s">
        <v>16</v>
      </c>
      <c r="C2485" s="123">
        <v>1905</v>
      </c>
      <c r="D2485" s="2">
        <v>133</v>
      </c>
      <c r="E2485" t="s">
        <v>138</v>
      </c>
      <c r="F2485">
        <v>2021</v>
      </c>
      <c r="G2485" t="s">
        <v>19</v>
      </c>
      <c r="H2485" s="21">
        <v>90</v>
      </c>
    </row>
    <row r="2486" spans="1:8">
      <c r="A2486">
        <v>6307</v>
      </c>
      <c r="B2486" t="s">
        <v>16</v>
      </c>
      <c r="C2486" s="123">
        <v>1905</v>
      </c>
      <c r="D2486" s="2">
        <v>133</v>
      </c>
      <c r="E2486" t="s">
        <v>138</v>
      </c>
      <c r="F2486">
        <v>2021</v>
      </c>
      <c r="G2486" t="s">
        <v>19</v>
      </c>
      <c r="H2486" s="21">
        <v>93.75</v>
      </c>
    </row>
    <row r="2487" spans="1:8">
      <c r="A2487">
        <v>6314</v>
      </c>
      <c r="B2487" t="s">
        <v>16</v>
      </c>
      <c r="C2487" s="123">
        <v>1905</v>
      </c>
      <c r="D2487" s="2">
        <v>133</v>
      </c>
      <c r="E2487" t="s">
        <v>138</v>
      </c>
      <c r="F2487">
        <v>2021</v>
      </c>
      <c r="G2487" t="s">
        <v>19</v>
      </c>
      <c r="H2487" s="21">
        <v>4721.93</v>
      </c>
    </row>
    <row r="2488" spans="1:8">
      <c r="A2488">
        <v>6316</v>
      </c>
      <c r="B2488" t="s">
        <v>16</v>
      </c>
      <c r="C2488" s="123">
        <v>1905</v>
      </c>
      <c r="D2488" s="2">
        <v>133</v>
      </c>
      <c r="E2488" t="s">
        <v>138</v>
      </c>
      <c r="F2488">
        <v>2021</v>
      </c>
      <c r="G2488" t="s">
        <v>19</v>
      </c>
      <c r="H2488" s="21">
        <v>4721.93</v>
      </c>
    </row>
    <row r="2489" spans="1:8">
      <c r="A2489">
        <v>6317</v>
      </c>
      <c r="B2489" t="s">
        <v>16</v>
      </c>
      <c r="C2489" s="123">
        <v>1905</v>
      </c>
      <c r="D2489" s="2">
        <v>133</v>
      </c>
      <c r="E2489" t="s">
        <v>138</v>
      </c>
      <c r="F2489">
        <v>2021</v>
      </c>
      <c r="G2489" t="s">
        <v>19</v>
      </c>
      <c r="H2489" s="21">
        <v>5067.5</v>
      </c>
    </row>
    <row r="2490" spans="1:8">
      <c r="A2490">
        <v>6323</v>
      </c>
      <c r="B2490" t="s">
        <v>16</v>
      </c>
      <c r="C2490" s="123">
        <v>1905</v>
      </c>
      <c r="D2490" s="2">
        <v>133</v>
      </c>
      <c r="E2490" t="s">
        <v>138</v>
      </c>
      <c r="F2490">
        <v>2021</v>
      </c>
      <c r="G2490" t="s">
        <v>19</v>
      </c>
      <c r="H2490" s="21">
        <v>52.36</v>
      </c>
    </row>
    <row r="2491" spans="1:8">
      <c r="A2491">
        <v>6331</v>
      </c>
      <c r="B2491" t="s">
        <v>16</v>
      </c>
      <c r="C2491" s="123">
        <v>1905</v>
      </c>
      <c r="D2491" s="2">
        <v>133</v>
      </c>
      <c r="E2491" t="s">
        <v>138</v>
      </c>
      <c r="F2491">
        <v>2021</v>
      </c>
      <c r="G2491" t="s">
        <v>19</v>
      </c>
      <c r="H2491" s="21">
        <v>4928.2299999999996</v>
      </c>
    </row>
    <row r="2492" spans="1:8">
      <c r="A2492">
        <v>6332</v>
      </c>
      <c r="B2492" t="s">
        <v>16</v>
      </c>
      <c r="C2492" s="123">
        <v>1905</v>
      </c>
      <c r="D2492" s="2">
        <v>133</v>
      </c>
      <c r="E2492" t="s">
        <v>138</v>
      </c>
      <c r="F2492">
        <v>2021</v>
      </c>
      <c r="G2492" t="s">
        <v>19</v>
      </c>
      <c r="H2492" s="21">
        <v>52.37</v>
      </c>
    </row>
    <row r="2493" spans="1:8">
      <c r="A2493">
        <v>6337</v>
      </c>
      <c r="B2493" t="s">
        <v>16</v>
      </c>
      <c r="C2493" s="123">
        <v>1905</v>
      </c>
      <c r="D2493" s="2">
        <v>133</v>
      </c>
      <c r="E2493" t="s">
        <v>138</v>
      </c>
      <c r="F2493">
        <v>2021</v>
      </c>
      <c r="G2493" t="s">
        <v>19</v>
      </c>
      <c r="H2493" s="21">
        <v>3.12</v>
      </c>
    </row>
    <row r="2494" spans="1:8">
      <c r="A2494">
        <v>6339</v>
      </c>
      <c r="B2494" t="s">
        <v>16</v>
      </c>
      <c r="C2494" s="123">
        <v>1905</v>
      </c>
      <c r="D2494" s="2">
        <v>133</v>
      </c>
      <c r="E2494" t="s">
        <v>138</v>
      </c>
      <c r="F2494">
        <v>2021</v>
      </c>
      <c r="G2494" t="s">
        <v>19</v>
      </c>
      <c r="H2494" s="21">
        <v>7059.89</v>
      </c>
    </row>
    <row r="2495" spans="1:8">
      <c r="A2495">
        <v>6344</v>
      </c>
      <c r="B2495" t="s">
        <v>16</v>
      </c>
      <c r="C2495" s="123">
        <v>1905</v>
      </c>
      <c r="D2495" s="2">
        <v>133</v>
      </c>
      <c r="E2495" t="s">
        <v>138</v>
      </c>
      <c r="F2495">
        <v>2021</v>
      </c>
      <c r="G2495" t="s">
        <v>19</v>
      </c>
      <c r="H2495" s="21">
        <v>3.12</v>
      </c>
    </row>
    <row r="2496" spans="1:8">
      <c r="A2496">
        <v>6352</v>
      </c>
      <c r="B2496" t="s">
        <v>16</v>
      </c>
      <c r="C2496" s="123">
        <v>1905</v>
      </c>
      <c r="D2496" s="2">
        <v>133</v>
      </c>
      <c r="E2496" t="s">
        <v>138</v>
      </c>
      <c r="F2496">
        <v>2021</v>
      </c>
      <c r="G2496" t="s">
        <v>19</v>
      </c>
      <c r="H2496" s="21">
        <v>90.01</v>
      </c>
    </row>
    <row r="2497" spans="1:8">
      <c r="A2497">
        <v>6353</v>
      </c>
      <c r="B2497" t="s">
        <v>16</v>
      </c>
      <c r="C2497" s="123">
        <v>1905</v>
      </c>
      <c r="D2497" s="2">
        <v>133</v>
      </c>
      <c r="E2497" t="s">
        <v>138</v>
      </c>
      <c r="F2497">
        <v>2021</v>
      </c>
      <c r="G2497" t="s">
        <v>19</v>
      </c>
      <c r="H2497" s="21">
        <v>52.36</v>
      </c>
    </row>
    <row r="2498" spans="1:8">
      <c r="A2498">
        <v>6354</v>
      </c>
      <c r="B2498" t="s">
        <v>16</v>
      </c>
      <c r="C2498" s="123">
        <v>1905</v>
      </c>
      <c r="D2498" s="2">
        <v>133</v>
      </c>
      <c r="E2498" t="s">
        <v>138</v>
      </c>
      <c r="F2498">
        <v>2021</v>
      </c>
      <c r="G2498" t="s">
        <v>19</v>
      </c>
      <c r="H2498" s="21">
        <v>3.13</v>
      </c>
    </row>
    <row r="2499" spans="1:8">
      <c r="A2499">
        <v>6356</v>
      </c>
      <c r="B2499" t="s">
        <v>16</v>
      </c>
      <c r="C2499" s="123">
        <v>1905</v>
      </c>
      <c r="D2499" s="2">
        <v>133</v>
      </c>
      <c r="E2499" t="s">
        <v>138</v>
      </c>
      <c r="F2499">
        <v>2021</v>
      </c>
      <c r="G2499" t="s">
        <v>19</v>
      </c>
      <c r="H2499" s="21">
        <v>3.12</v>
      </c>
    </row>
    <row r="2500" spans="1:8">
      <c r="A2500">
        <v>6359</v>
      </c>
      <c r="B2500" t="s">
        <v>16</v>
      </c>
      <c r="C2500" s="123">
        <v>1905</v>
      </c>
      <c r="D2500" s="2">
        <v>133</v>
      </c>
      <c r="E2500" t="s">
        <v>138</v>
      </c>
      <c r="F2500">
        <v>2021</v>
      </c>
      <c r="G2500" t="s">
        <v>19</v>
      </c>
      <c r="H2500" s="21">
        <v>3.13</v>
      </c>
    </row>
    <row r="2501" spans="1:8">
      <c r="A2501">
        <v>6376</v>
      </c>
      <c r="B2501" t="s">
        <v>16</v>
      </c>
      <c r="C2501" s="123">
        <v>1905</v>
      </c>
      <c r="D2501" s="2">
        <v>144</v>
      </c>
      <c r="E2501" t="s">
        <v>138</v>
      </c>
      <c r="F2501">
        <v>2021</v>
      </c>
      <c r="G2501" t="s">
        <v>19</v>
      </c>
      <c r="H2501" s="21">
        <v>155.62</v>
      </c>
    </row>
    <row r="2502" spans="1:8">
      <c r="A2502">
        <v>6379</v>
      </c>
      <c r="B2502" t="s">
        <v>16</v>
      </c>
      <c r="C2502" s="123">
        <v>1905</v>
      </c>
      <c r="D2502" s="2">
        <v>144</v>
      </c>
      <c r="E2502" t="s">
        <v>138</v>
      </c>
      <c r="F2502">
        <v>2021</v>
      </c>
      <c r="G2502" t="s">
        <v>19</v>
      </c>
      <c r="H2502" s="21">
        <v>18852.77</v>
      </c>
    </row>
    <row r="2503" spans="1:8">
      <c r="A2503">
        <v>6380</v>
      </c>
      <c r="B2503" t="s">
        <v>16</v>
      </c>
      <c r="C2503" s="123">
        <v>1905</v>
      </c>
      <c r="D2503" s="2">
        <v>144</v>
      </c>
      <c r="E2503" t="s">
        <v>138</v>
      </c>
      <c r="F2503">
        <v>2021</v>
      </c>
      <c r="G2503" t="s">
        <v>19</v>
      </c>
      <c r="H2503" s="21">
        <v>16516.82</v>
      </c>
    </row>
    <row r="2504" spans="1:8">
      <c r="A2504">
        <v>6388</v>
      </c>
      <c r="B2504" t="s">
        <v>16</v>
      </c>
      <c r="C2504" s="123">
        <v>1905</v>
      </c>
      <c r="D2504" s="2">
        <v>144</v>
      </c>
      <c r="E2504" t="s">
        <v>138</v>
      </c>
      <c r="F2504">
        <v>2021</v>
      </c>
      <c r="G2504" t="s">
        <v>19</v>
      </c>
      <c r="H2504" s="21">
        <v>441.24</v>
      </c>
    </row>
    <row r="2505" spans="1:8">
      <c r="A2505">
        <v>6396</v>
      </c>
      <c r="B2505" t="s">
        <v>16</v>
      </c>
      <c r="C2505" s="123">
        <v>1905</v>
      </c>
      <c r="D2505" s="2">
        <v>144</v>
      </c>
      <c r="E2505" t="s">
        <v>138</v>
      </c>
      <c r="F2505">
        <v>2021</v>
      </c>
      <c r="G2505" t="s">
        <v>19</v>
      </c>
      <c r="H2505" s="21">
        <v>155.62</v>
      </c>
    </row>
    <row r="2506" spans="1:8">
      <c r="A2506">
        <v>6399</v>
      </c>
      <c r="B2506" t="s">
        <v>16</v>
      </c>
      <c r="C2506" s="123">
        <v>1905</v>
      </c>
      <c r="D2506" s="2">
        <v>144</v>
      </c>
      <c r="E2506" t="s">
        <v>138</v>
      </c>
      <c r="F2506">
        <v>2021</v>
      </c>
      <c r="G2506" t="s">
        <v>19</v>
      </c>
      <c r="H2506" s="21">
        <v>19164.88</v>
      </c>
    </row>
    <row r="2507" spans="1:8">
      <c r="A2507">
        <v>6419</v>
      </c>
      <c r="B2507" t="s">
        <v>16</v>
      </c>
      <c r="C2507" s="123">
        <v>1905</v>
      </c>
      <c r="D2507" s="2">
        <v>144</v>
      </c>
      <c r="E2507" t="s">
        <v>138</v>
      </c>
      <c r="F2507">
        <v>2021</v>
      </c>
      <c r="G2507" t="s">
        <v>19</v>
      </c>
      <c r="H2507" s="21">
        <v>155.63</v>
      </c>
    </row>
    <row r="2508" spans="1:8">
      <c r="A2508">
        <v>6424</v>
      </c>
      <c r="B2508" t="s">
        <v>16</v>
      </c>
      <c r="C2508" s="123">
        <v>1905</v>
      </c>
      <c r="D2508" s="2">
        <v>144</v>
      </c>
      <c r="E2508" t="s">
        <v>138</v>
      </c>
      <c r="F2508">
        <v>2021</v>
      </c>
      <c r="G2508" t="s">
        <v>19</v>
      </c>
      <c r="H2508" s="21">
        <v>18056.669999999998</v>
      </c>
    </row>
    <row r="2509" spans="1:8">
      <c r="A2509">
        <v>6430</v>
      </c>
      <c r="B2509" t="s">
        <v>16</v>
      </c>
      <c r="C2509" s="123">
        <v>1905</v>
      </c>
      <c r="D2509" s="2">
        <v>144</v>
      </c>
      <c r="E2509" t="s">
        <v>138</v>
      </c>
      <c r="F2509">
        <v>2021</v>
      </c>
      <c r="G2509" t="s">
        <v>19</v>
      </c>
      <c r="H2509" s="21">
        <v>30.63</v>
      </c>
    </row>
    <row r="2510" spans="1:8">
      <c r="A2510">
        <v>6431</v>
      </c>
      <c r="B2510" t="s">
        <v>16</v>
      </c>
      <c r="C2510" s="123">
        <v>1905</v>
      </c>
      <c r="D2510" s="2">
        <v>144</v>
      </c>
      <c r="E2510" t="s">
        <v>138</v>
      </c>
      <c r="F2510">
        <v>2021</v>
      </c>
      <c r="G2510" t="s">
        <v>19</v>
      </c>
      <c r="H2510" s="21">
        <v>155.62</v>
      </c>
    </row>
    <row r="2511" spans="1:8">
      <c r="A2511">
        <v>6438</v>
      </c>
      <c r="B2511" t="s">
        <v>16</v>
      </c>
      <c r="C2511" s="123">
        <v>1905</v>
      </c>
      <c r="D2511" s="2">
        <v>144</v>
      </c>
      <c r="E2511" t="s">
        <v>138</v>
      </c>
      <c r="F2511">
        <v>2021</v>
      </c>
      <c r="G2511" t="s">
        <v>19</v>
      </c>
      <c r="H2511" s="21">
        <v>391.25</v>
      </c>
    </row>
    <row r="2512" spans="1:8">
      <c r="A2512">
        <v>6444</v>
      </c>
      <c r="B2512" t="s">
        <v>16</v>
      </c>
      <c r="C2512" s="123">
        <v>1905</v>
      </c>
      <c r="D2512" s="2">
        <v>144</v>
      </c>
      <c r="E2512" t="s">
        <v>138</v>
      </c>
      <c r="F2512">
        <v>2021</v>
      </c>
      <c r="G2512" t="s">
        <v>19</v>
      </c>
      <c r="H2512" s="21">
        <v>451.01</v>
      </c>
    </row>
    <row r="2513" spans="1:8">
      <c r="A2513">
        <v>6445</v>
      </c>
      <c r="B2513" t="s">
        <v>16</v>
      </c>
      <c r="C2513" s="123">
        <v>1905</v>
      </c>
      <c r="D2513" s="2">
        <v>144</v>
      </c>
      <c r="E2513" t="s">
        <v>138</v>
      </c>
      <c r="F2513">
        <v>2021</v>
      </c>
      <c r="G2513" t="s">
        <v>19</v>
      </c>
      <c r="H2513" s="21">
        <v>2652.84</v>
      </c>
    </row>
    <row r="2514" spans="1:8">
      <c r="A2514">
        <v>6447</v>
      </c>
      <c r="B2514" t="s">
        <v>16</v>
      </c>
      <c r="C2514" s="123">
        <v>1905</v>
      </c>
      <c r="D2514" s="2">
        <v>144</v>
      </c>
      <c r="E2514" t="s">
        <v>138</v>
      </c>
      <c r="F2514">
        <v>2021</v>
      </c>
      <c r="G2514" t="s">
        <v>19</v>
      </c>
      <c r="H2514" s="21">
        <v>17463.75</v>
      </c>
    </row>
    <row r="2515" spans="1:8">
      <c r="A2515">
        <v>6450</v>
      </c>
      <c r="B2515" t="s">
        <v>16</v>
      </c>
      <c r="C2515" s="123">
        <v>1905</v>
      </c>
      <c r="D2515" s="2">
        <v>144</v>
      </c>
      <c r="E2515" t="s">
        <v>138</v>
      </c>
      <c r="F2515">
        <v>2021</v>
      </c>
      <c r="G2515" t="s">
        <v>19</v>
      </c>
      <c r="H2515" s="21">
        <v>356.28</v>
      </c>
    </row>
    <row r="2516" spans="1:8">
      <c r="A2516">
        <v>6466</v>
      </c>
      <c r="B2516" t="s">
        <v>16</v>
      </c>
      <c r="C2516" s="123">
        <v>1905</v>
      </c>
      <c r="D2516" s="2">
        <v>144</v>
      </c>
      <c r="E2516" t="s">
        <v>138</v>
      </c>
      <c r="F2516">
        <v>2021</v>
      </c>
      <c r="G2516" t="s">
        <v>19</v>
      </c>
      <c r="H2516" s="21">
        <v>23669.99</v>
      </c>
    </row>
    <row r="2517" spans="1:8">
      <c r="A2517">
        <v>6468</v>
      </c>
      <c r="B2517" t="s">
        <v>16</v>
      </c>
      <c r="C2517" s="123">
        <v>1905</v>
      </c>
      <c r="D2517" s="2">
        <v>144</v>
      </c>
      <c r="E2517" t="s">
        <v>138</v>
      </c>
      <c r="F2517">
        <v>2021</v>
      </c>
      <c r="G2517" t="s">
        <v>19</v>
      </c>
      <c r="H2517" s="21">
        <v>20332.12</v>
      </c>
    </row>
    <row r="2518" spans="1:8">
      <c r="A2518">
        <v>6481</v>
      </c>
      <c r="B2518" t="s">
        <v>16</v>
      </c>
      <c r="C2518" s="123">
        <v>1905</v>
      </c>
      <c r="D2518" s="2">
        <v>144</v>
      </c>
      <c r="E2518" t="s">
        <v>138</v>
      </c>
      <c r="F2518">
        <v>2021</v>
      </c>
      <c r="G2518" t="s">
        <v>19</v>
      </c>
      <c r="H2518" s="21">
        <v>2652.84</v>
      </c>
    </row>
    <row r="2519" spans="1:8">
      <c r="A2519">
        <v>6491</v>
      </c>
      <c r="B2519" t="s">
        <v>16</v>
      </c>
      <c r="C2519" s="123">
        <v>1905</v>
      </c>
      <c r="D2519" s="2">
        <v>144</v>
      </c>
      <c r="E2519" t="s">
        <v>138</v>
      </c>
      <c r="F2519">
        <v>2021</v>
      </c>
      <c r="G2519" t="s">
        <v>19</v>
      </c>
      <c r="H2519" s="21">
        <v>2286.09</v>
      </c>
    </row>
    <row r="2520" spans="1:8">
      <c r="A2520">
        <v>6496</v>
      </c>
      <c r="B2520" t="s">
        <v>16</v>
      </c>
      <c r="C2520" s="123">
        <v>1905</v>
      </c>
      <c r="D2520" s="2">
        <v>144</v>
      </c>
      <c r="E2520" t="s">
        <v>138</v>
      </c>
      <c r="F2520">
        <v>2021</v>
      </c>
      <c r="G2520" t="s">
        <v>19</v>
      </c>
      <c r="H2520" s="21">
        <v>451.25</v>
      </c>
    </row>
    <row r="2521" spans="1:8">
      <c r="A2521">
        <v>6508</v>
      </c>
      <c r="B2521" t="s">
        <v>16</v>
      </c>
      <c r="C2521" s="123">
        <v>1905</v>
      </c>
      <c r="D2521" s="2">
        <v>144</v>
      </c>
      <c r="E2521" t="s">
        <v>138</v>
      </c>
      <c r="F2521">
        <v>2021</v>
      </c>
      <c r="G2521" t="s">
        <v>19</v>
      </c>
      <c r="H2521" s="21">
        <v>395</v>
      </c>
    </row>
    <row r="2522" spans="1:8">
      <c r="A2522">
        <v>6509</v>
      </c>
      <c r="B2522" t="s">
        <v>16</v>
      </c>
      <c r="C2522" s="123">
        <v>1905</v>
      </c>
      <c r="D2522" s="2">
        <v>144</v>
      </c>
      <c r="E2522" t="s">
        <v>138</v>
      </c>
      <c r="F2522">
        <v>2021</v>
      </c>
      <c r="G2522" t="s">
        <v>19</v>
      </c>
      <c r="H2522" s="21">
        <v>2607.21</v>
      </c>
    </row>
    <row r="2523" spans="1:8">
      <c r="A2523">
        <v>6511</v>
      </c>
      <c r="B2523" t="s">
        <v>16</v>
      </c>
      <c r="C2523" s="123">
        <v>1905</v>
      </c>
      <c r="D2523" s="2">
        <v>144</v>
      </c>
      <c r="E2523" t="s">
        <v>138</v>
      </c>
      <c r="F2523">
        <v>2021</v>
      </c>
      <c r="G2523" t="s">
        <v>19</v>
      </c>
      <c r="H2523" s="21">
        <v>390.62</v>
      </c>
    </row>
    <row r="2524" spans="1:8">
      <c r="A2524">
        <v>6519</v>
      </c>
      <c r="B2524" t="s">
        <v>16</v>
      </c>
      <c r="C2524" s="123">
        <v>1905</v>
      </c>
      <c r="D2524" s="2">
        <v>144</v>
      </c>
      <c r="E2524" t="s">
        <v>138</v>
      </c>
      <c r="F2524">
        <v>2021</v>
      </c>
      <c r="G2524" t="s">
        <v>19</v>
      </c>
      <c r="H2524" s="21">
        <v>18463.64</v>
      </c>
    </row>
    <row r="2525" spans="1:8">
      <c r="A2525">
        <v>6522</v>
      </c>
      <c r="B2525" t="s">
        <v>16</v>
      </c>
      <c r="C2525" s="123">
        <v>1905</v>
      </c>
      <c r="D2525" s="2">
        <v>144</v>
      </c>
      <c r="E2525" t="s">
        <v>138</v>
      </c>
      <c r="F2525">
        <v>2021</v>
      </c>
      <c r="G2525" t="s">
        <v>19</v>
      </c>
      <c r="H2525" s="21">
        <v>391.24</v>
      </c>
    </row>
    <row r="2526" spans="1:8">
      <c r="A2526">
        <v>6526</v>
      </c>
      <c r="B2526" t="s">
        <v>16</v>
      </c>
      <c r="C2526" s="123">
        <v>1905</v>
      </c>
      <c r="D2526" s="2">
        <v>144</v>
      </c>
      <c r="E2526" t="s">
        <v>138</v>
      </c>
      <c r="F2526">
        <v>2021</v>
      </c>
      <c r="G2526" t="s">
        <v>19</v>
      </c>
      <c r="H2526" s="21">
        <v>155.61000000000001</v>
      </c>
    </row>
    <row r="2527" spans="1:8">
      <c r="A2527">
        <v>6530</v>
      </c>
      <c r="B2527" t="s">
        <v>16</v>
      </c>
      <c r="C2527" s="123">
        <v>1905</v>
      </c>
      <c r="D2527" s="2">
        <v>144</v>
      </c>
      <c r="E2527" t="s">
        <v>138</v>
      </c>
      <c r="F2527">
        <v>2021</v>
      </c>
      <c r="G2527" t="s">
        <v>19</v>
      </c>
      <c r="H2527" s="21">
        <v>155.62</v>
      </c>
    </row>
    <row r="2528" spans="1:8">
      <c r="A2528">
        <v>6532</v>
      </c>
      <c r="B2528" t="s">
        <v>16</v>
      </c>
      <c r="C2528" s="123">
        <v>1905</v>
      </c>
      <c r="D2528" s="2">
        <v>144</v>
      </c>
      <c r="E2528" t="s">
        <v>138</v>
      </c>
      <c r="F2528">
        <v>2021</v>
      </c>
      <c r="G2528" t="s">
        <v>19</v>
      </c>
      <c r="H2528" s="21">
        <v>3043.01</v>
      </c>
    </row>
    <row r="2529" spans="1:8">
      <c r="A2529">
        <v>6535</v>
      </c>
      <c r="B2529" t="s">
        <v>16</v>
      </c>
      <c r="C2529" s="123">
        <v>1905</v>
      </c>
      <c r="D2529" s="2">
        <v>144</v>
      </c>
      <c r="E2529" t="s">
        <v>138</v>
      </c>
      <c r="F2529">
        <v>2021</v>
      </c>
      <c r="G2529" t="s">
        <v>19</v>
      </c>
      <c r="H2529" s="21">
        <v>155.61000000000001</v>
      </c>
    </row>
    <row r="2530" spans="1:8">
      <c r="A2530">
        <v>6549</v>
      </c>
      <c r="B2530" t="s">
        <v>16</v>
      </c>
      <c r="C2530" s="123">
        <v>1905</v>
      </c>
      <c r="D2530" s="2">
        <v>144</v>
      </c>
      <c r="E2530" t="s">
        <v>138</v>
      </c>
      <c r="F2530">
        <v>2021</v>
      </c>
      <c r="G2530" t="s">
        <v>19</v>
      </c>
      <c r="H2530" s="21">
        <v>161.08000000000001</v>
      </c>
    </row>
    <row r="2531" spans="1:8">
      <c r="A2531">
        <v>6553</v>
      </c>
      <c r="B2531" t="s">
        <v>16</v>
      </c>
      <c r="C2531" s="123">
        <v>1905</v>
      </c>
      <c r="D2531" s="2">
        <v>144</v>
      </c>
      <c r="E2531" t="s">
        <v>138</v>
      </c>
      <c r="F2531">
        <v>2021</v>
      </c>
      <c r="G2531" t="s">
        <v>19</v>
      </c>
      <c r="H2531" s="21">
        <v>451.25</v>
      </c>
    </row>
    <row r="2532" spans="1:8">
      <c r="A2532">
        <v>6556</v>
      </c>
      <c r="B2532" t="s">
        <v>16</v>
      </c>
      <c r="C2532" s="123">
        <v>1905</v>
      </c>
      <c r="D2532" s="2">
        <v>144</v>
      </c>
      <c r="E2532" t="s">
        <v>138</v>
      </c>
      <c r="F2532">
        <v>2021</v>
      </c>
      <c r="G2532" t="s">
        <v>19</v>
      </c>
      <c r="H2532" s="21">
        <v>519.99</v>
      </c>
    </row>
    <row r="2533" spans="1:8">
      <c r="A2533">
        <v>6568</v>
      </c>
      <c r="B2533" t="s">
        <v>16</v>
      </c>
      <c r="C2533" s="123">
        <v>1905</v>
      </c>
      <c r="D2533" s="2">
        <v>144</v>
      </c>
      <c r="E2533" t="s">
        <v>138</v>
      </c>
      <c r="F2533">
        <v>2021</v>
      </c>
      <c r="G2533" t="s">
        <v>19</v>
      </c>
      <c r="H2533" s="21">
        <v>1818.44</v>
      </c>
    </row>
    <row r="2534" spans="1:8">
      <c r="A2534">
        <v>6576</v>
      </c>
      <c r="B2534" t="s">
        <v>16</v>
      </c>
      <c r="C2534" s="123">
        <v>1905</v>
      </c>
      <c r="D2534" s="2">
        <v>144</v>
      </c>
      <c r="E2534" t="s">
        <v>138</v>
      </c>
      <c r="F2534">
        <v>2021</v>
      </c>
      <c r="G2534" t="s">
        <v>22</v>
      </c>
      <c r="H2534" s="21">
        <v>148.15</v>
      </c>
    </row>
    <row r="2535" spans="1:8">
      <c r="A2535">
        <v>6583</v>
      </c>
      <c r="B2535" t="s">
        <v>16</v>
      </c>
      <c r="C2535" s="123">
        <v>1905</v>
      </c>
      <c r="D2535" s="2">
        <v>144</v>
      </c>
      <c r="E2535" t="s">
        <v>138</v>
      </c>
      <c r="F2535">
        <v>2021</v>
      </c>
      <c r="G2535" t="s">
        <v>19</v>
      </c>
      <c r="H2535" s="21">
        <v>441.26</v>
      </c>
    </row>
    <row r="2536" spans="1:8">
      <c r="A2536">
        <v>6585</v>
      </c>
      <c r="B2536" t="s">
        <v>16</v>
      </c>
      <c r="C2536" s="123">
        <v>1905</v>
      </c>
      <c r="D2536" s="2">
        <v>144</v>
      </c>
      <c r="E2536" t="s">
        <v>138</v>
      </c>
      <c r="F2536">
        <v>2021</v>
      </c>
      <c r="G2536" t="s">
        <v>19</v>
      </c>
      <c r="H2536" s="21">
        <v>2286.09</v>
      </c>
    </row>
    <row r="2537" spans="1:8">
      <c r="A2537">
        <v>6589</v>
      </c>
      <c r="B2537" t="s">
        <v>16</v>
      </c>
      <c r="C2537" s="123">
        <v>1905</v>
      </c>
      <c r="D2537" s="2">
        <v>144</v>
      </c>
      <c r="E2537" t="s">
        <v>138</v>
      </c>
      <c r="F2537">
        <v>2021</v>
      </c>
      <c r="G2537" t="s">
        <v>19</v>
      </c>
      <c r="H2537" s="21">
        <v>155.63</v>
      </c>
    </row>
    <row r="2538" spans="1:8">
      <c r="A2538">
        <v>6599</v>
      </c>
      <c r="B2538" t="s">
        <v>16</v>
      </c>
      <c r="C2538" s="123">
        <v>1905</v>
      </c>
      <c r="D2538" s="2">
        <v>144</v>
      </c>
      <c r="E2538" t="s">
        <v>138</v>
      </c>
      <c r="F2538">
        <v>2021</v>
      </c>
      <c r="G2538" t="s">
        <v>19</v>
      </c>
      <c r="H2538" s="21">
        <v>18368.75</v>
      </c>
    </row>
    <row r="2539" spans="1:8">
      <c r="A2539">
        <v>6608</v>
      </c>
      <c r="B2539" t="s">
        <v>16</v>
      </c>
      <c r="C2539" s="123">
        <v>1905</v>
      </c>
      <c r="D2539" s="2">
        <v>144</v>
      </c>
      <c r="E2539" t="s">
        <v>138</v>
      </c>
      <c r="F2539">
        <v>2021</v>
      </c>
      <c r="G2539" t="s">
        <v>19</v>
      </c>
      <c r="H2539" s="21">
        <v>2773.02</v>
      </c>
    </row>
    <row r="2540" spans="1:8">
      <c r="A2540">
        <v>6609</v>
      </c>
      <c r="B2540" t="s">
        <v>16</v>
      </c>
      <c r="C2540" s="123">
        <v>1905</v>
      </c>
      <c r="D2540" s="2">
        <v>144</v>
      </c>
      <c r="E2540" t="s">
        <v>138</v>
      </c>
      <c r="F2540">
        <v>2021</v>
      </c>
      <c r="G2540" t="s">
        <v>19</v>
      </c>
      <c r="H2540" s="21">
        <v>451.24</v>
      </c>
    </row>
    <row r="2541" spans="1:8">
      <c r="A2541">
        <v>6615</v>
      </c>
      <c r="B2541" t="s">
        <v>16</v>
      </c>
      <c r="C2541" s="123">
        <v>1905</v>
      </c>
      <c r="D2541" s="2">
        <v>144</v>
      </c>
      <c r="E2541" t="s">
        <v>138</v>
      </c>
      <c r="F2541">
        <v>2021</v>
      </c>
      <c r="G2541" t="s">
        <v>19</v>
      </c>
      <c r="H2541" s="21">
        <v>19476.97</v>
      </c>
    </row>
    <row r="2542" spans="1:8">
      <c r="A2542">
        <v>6620</v>
      </c>
      <c r="B2542" t="s">
        <v>16</v>
      </c>
      <c r="C2542" s="123">
        <v>1905</v>
      </c>
      <c r="D2542" s="2">
        <v>144</v>
      </c>
      <c r="E2542" t="s">
        <v>138</v>
      </c>
      <c r="F2542">
        <v>2021</v>
      </c>
      <c r="G2542" t="s">
        <v>19</v>
      </c>
      <c r="H2542" s="21">
        <v>95.67</v>
      </c>
    </row>
    <row r="2543" spans="1:8">
      <c r="A2543">
        <v>6622</v>
      </c>
      <c r="B2543" t="s">
        <v>16</v>
      </c>
      <c r="C2543" s="123">
        <v>1905</v>
      </c>
      <c r="D2543" s="2">
        <v>144</v>
      </c>
      <c r="E2543" t="s">
        <v>138</v>
      </c>
      <c r="F2543">
        <v>2021</v>
      </c>
      <c r="G2543" t="s">
        <v>19</v>
      </c>
      <c r="H2543" s="21">
        <v>2286.09</v>
      </c>
    </row>
    <row r="2544" spans="1:8">
      <c r="A2544">
        <v>6629</v>
      </c>
      <c r="B2544" t="s">
        <v>16</v>
      </c>
      <c r="C2544" s="123">
        <v>1905</v>
      </c>
      <c r="D2544" s="2">
        <v>144</v>
      </c>
      <c r="E2544" t="s">
        <v>138</v>
      </c>
      <c r="F2544">
        <v>2021</v>
      </c>
      <c r="G2544" t="s">
        <v>19</v>
      </c>
      <c r="H2544" s="21">
        <v>37243.58</v>
      </c>
    </row>
    <row r="2545" spans="1:8">
      <c r="A2545">
        <v>6631</v>
      </c>
      <c r="B2545" t="s">
        <v>16</v>
      </c>
      <c r="C2545" s="123">
        <v>1905</v>
      </c>
      <c r="D2545" s="2">
        <v>144</v>
      </c>
      <c r="E2545" t="s">
        <v>138</v>
      </c>
      <c r="F2545">
        <v>2021</v>
      </c>
      <c r="G2545" t="s">
        <v>19</v>
      </c>
      <c r="H2545" s="21">
        <v>2607.21</v>
      </c>
    </row>
    <row r="2546" spans="1:8">
      <c r="A2546">
        <v>6637</v>
      </c>
      <c r="B2546" t="s">
        <v>16</v>
      </c>
      <c r="C2546" s="123">
        <v>1905</v>
      </c>
      <c r="D2546" s="2">
        <v>144</v>
      </c>
      <c r="E2546" t="s">
        <v>138</v>
      </c>
      <c r="F2546">
        <v>2021</v>
      </c>
      <c r="G2546" t="s">
        <v>19</v>
      </c>
      <c r="H2546" s="21">
        <v>2526.94</v>
      </c>
    </row>
    <row r="2547" spans="1:8">
      <c r="A2547">
        <v>6639</v>
      </c>
      <c r="B2547" t="s">
        <v>16</v>
      </c>
      <c r="C2547" s="123">
        <v>1905</v>
      </c>
      <c r="D2547" s="2">
        <v>144</v>
      </c>
      <c r="E2547" t="s">
        <v>138</v>
      </c>
      <c r="F2547">
        <v>2021</v>
      </c>
      <c r="G2547" t="s">
        <v>19</v>
      </c>
      <c r="H2547" s="21">
        <v>155.63</v>
      </c>
    </row>
    <row r="2548" spans="1:8">
      <c r="A2548">
        <v>6645</v>
      </c>
      <c r="B2548" t="s">
        <v>17</v>
      </c>
      <c r="C2548" s="123">
        <v>1905</v>
      </c>
      <c r="D2548" s="2">
        <v>133</v>
      </c>
      <c r="E2548" t="s">
        <v>138</v>
      </c>
      <c r="F2548">
        <v>2021</v>
      </c>
      <c r="G2548" t="s">
        <v>19</v>
      </c>
      <c r="H2548" s="21">
        <v>161.97999999999999</v>
      </c>
    </row>
    <row r="2549" spans="1:8">
      <c r="A2549">
        <v>6647</v>
      </c>
      <c r="B2549" t="s">
        <v>17</v>
      </c>
      <c r="C2549" s="123">
        <v>1905</v>
      </c>
      <c r="D2549" s="2">
        <v>133</v>
      </c>
      <c r="E2549" t="s">
        <v>138</v>
      </c>
      <c r="F2549">
        <v>2021</v>
      </c>
      <c r="G2549" t="s">
        <v>19</v>
      </c>
      <c r="H2549" s="21">
        <v>121.88</v>
      </c>
    </row>
    <row r="2550" spans="1:8">
      <c r="A2550">
        <v>6653</v>
      </c>
      <c r="B2550" t="s">
        <v>17</v>
      </c>
      <c r="C2550" s="123">
        <v>1905</v>
      </c>
      <c r="D2550" s="2">
        <v>133</v>
      </c>
      <c r="E2550" t="s">
        <v>138</v>
      </c>
      <c r="F2550">
        <v>2021</v>
      </c>
      <c r="G2550" t="s">
        <v>19</v>
      </c>
      <c r="H2550" s="21">
        <v>110</v>
      </c>
    </row>
    <row r="2551" spans="1:8">
      <c r="A2551">
        <v>6655</v>
      </c>
      <c r="B2551" t="s">
        <v>17</v>
      </c>
      <c r="C2551" s="123">
        <v>1905</v>
      </c>
      <c r="D2551" s="2">
        <v>133</v>
      </c>
      <c r="E2551" t="s">
        <v>138</v>
      </c>
      <c r="F2551">
        <v>2021</v>
      </c>
      <c r="G2551" t="s">
        <v>19</v>
      </c>
      <c r="H2551" s="21">
        <v>392.73</v>
      </c>
    </row>
    <row r="2552" spans="1:8">
      <c r="A2552">
        <v>6658</v>
      </c>
      <c r="B2552" t="s">
        <v>17</v>
      </c>
      <c r="C2552" s="123">
        <v>1905</v>
      </c>
      <c r="D2552" s="2">
        <v>133</v>
      </c>
      <c r="E2552" t="s">
        <v>138</v>
      </c>
      <c r="F2552">
        <v>2021</v>
      </c>
      <c r="G2552" t="s">
        <v>19</v>
      </c>
      <c r="H2552" s="21">
        <v>22.02</v>
      </c>
    </row>
    <row r="2553" spans="1:8">
      <c r="A2553">
        <v>6659</v>
      </c>
      <c r="B2553" t="s">
        <v>17</v>
      </c>
      <c r="C2553" s="123">
        <v>1905</v>
      </c>
      <c r="D2553" s="2">
        <v>133</v>
      </c>
      <c r="E2553" t="s">
        <v>138</v>
      </c>
      <c r="F2553">
        <v>2021</v>
      </c>
      <c r="G2553" t="s">
        <v>19</v>
      </c>
      <c r="H2553" s="21">
        <v>145.94</v>
      </c>
    </row>
    <row r="2554" spans="1:8">
      <c r="A2554">
        <v>6666</v>
      </c>
      <c r="B2554" t="s">
        <v>17</v>
      </c>
      <c r="C2554" s="123">
        <v>1905</v>
      </c>
      <c r="D2554" s="2">
        <v>133</v>
      </c>
      <c r="E2554" t="s">
        <v>138</v>
      </c>
      <c r="F2554">
        <v>2021</v>
      </c>
      <c r="G2554" t="s">
        <v>19</v>
      </c>
      <c r="H2554" s="21">
        <v>155.96</v>
      </c>
    </row>
    <row r="2555" spans="1:8">
      <c r="A2555">
        <v>6671</v>
      </c>
      <c r="B2555" t="s">
        <v>17</v>
      </c>
      <c r="C2555" s="123">
        <v>1905</v>
      </c>
      <c r="D2555" s="2">
        <v>133</v>
      </c>
      <c r="E2555" t="s">
        <v>138</v>
      </c>
      <c r="F2555">
        <v>2021</v>
      </c>
      <c r="G2555" t="s">
        <v>19</v>
      </c>
      <c r="H2555" s="21">
        <v>622.66</v>
      </c>
    </row>
    <row r="2556" spans="1:8">
      <c r="A2556">
        <v>6677</v>
      </c>
      <c r="B2556" t="s">
        <v>17</v>
      </c>
      <c r="C2556" s="123">
        <v>1905</v>
      </c>
      <c r="D2556" s="2">
        <v>133</v>
      </c>
      <c r="E2556" t="s">
        <v>138</v>
      </c>
      <c r="F2556">
        <v>2021</v>
      </c>
      <c r="G2556" t="s">
        <v>19</v>
      </c>
      <c r="H2556" s="21">
        <v>244.79</v>
      </c>
    </row>
    <row r="2557" spans="1:8">
      <c r="A2557">
        <v>6683</v>
      </c>
      <c r="B2557" t="s">
        <v>17</v>
      </c>
      <c r="C2557" s="123">
        <v>1905</v>
      </c>
      <c r="D2557" s="2">
        <v>133</v>
      </c>
      <c r="E2557" t="s">
        <v>138</v>
      </c>
      <c r="F2557">
        <v>2021</v>
      </c>
      <c r="G2557" t="s">
        <v>19</v>
      </c>
      <c r="H2557" s="21">
        <v>218.75</v>
      </c>
    </row>
    <row r="2558" spans="1:8">
      <c r="A2558">
        <v>6689</v>
      </c>
      <c r="B2558" t="s">
        <v>17</v>
      </c>
      <c r="C2558" s="123">
        <v>1905</v>
      </c>
      <c r="D2558" s="2">
        <v>133</v>
      </c>
      <c r="E2558" t="s">
        <v>138</v>
      </c>
      <c r="F2558">
        <v>2021</v>
      </c>
      <c r="G2558" t="s">
        <v>19</v>
      </c>
      <c r="H2558" s="21">
        <v>138.78</v>
      </c>
    </row>
    <row r="2559" spans="1:8">
      <c r="A2559">
        <v>6690</v>
      </c>
      <c r="B2559" t="s">
        <v>17</v>
      </c>
      <c r="C2559" s="123">
        <v>1905</v>
      </c>
      <c r="D2559" s="2">
        <v>133</v>
      </c>
      <c r="E2559" t="s">
        <v>138</v>
      </c>
      <c r="F2559">
        <v>2021</v>
      </c>
      <c r="G2559" t="s">
        <v>19</v>
      </c>
      <c r="H2559" s="21">
        <v>274.58</v>
      </c>
    </row>
    <row r="2560" spans="1:8">
      <c r="A2560">
        <v>6691</v>
      </c>
      <c r="B2560" t="s">
        <v>17</v>
      </c>
      <c r="C2560" s="123">
        <v>1905</v>
      </c>
      <c r="D2560" s="2">
        <v>133</v>
      </c>
      <c r="E2560" t="s">
        <v>138</v>
      </c>
      <c r="F2560">
        <v>2021</v>
      </c>
      <c r="G2560" t="s">
        <v>19</v>
      </c>
      <c r="H2560" s="21">
        <v>16594.099999999999</v>
      </c>
    </row>
    <row r="2561" spans="1:8">
      <c r="A2561">
        <v>6692</v>
      </c>
      <c r="B2561" t="s">
        <v>17</v>
      </c>
      <c r="C2561" s="123">
        <v>1905</v>
      </c>
      <c r="D2561" s="2">
        <v>133</v>
      </c>
      <c r="E2561" t="s">
        <v>138</v>
      </c>
      <c r="F2561">
        <v>2021</v>
      </c>
      <c r="G2561" t="s">
        <v>19</v>
      </c>
      <c r="H2561" s="21">
        <v>12892.61</v>
      </c>
    </row>
    <row r="2562" spans="1:8">
      <c r="A2562">
        <v>6694</v>
      </c>
      <c r="B2562" t="s">
        <v>17</v>
      </c>
      <c r="C2562" s="123">
        <v>1905</v>
      </c>
      <c r="D2562" s="2">
        <v>133</v>
      </c>
      <c r="E2562" t="s">
        <v>138</v>
      </c>
      <c r="F2562">
        <v>2021</v>
      </c>
      <c r="G2562" t="s">
        <v>19</v>
      </c>
      <c r="H2562" s="21">
        <v>125</v>
      </c>
    </row>
    <row r="2563" spans="1:8">
      <c r="A2563">
        <v>6705</v>
      </c>
      <c r="B2563" t="s">
        <v>17</v>
      </c>
      <c r="C2563" s="123">
        <v>1905</v>
      </c>
      <c r="D2563" s="2">
        <v>133</v>
      </c>
      <c r="E2563" t="s">
        <v>138</v>
      </c>
      <c r="F2563">
        <v>2021</v>
      </c>
      <c r="G2563" t="s">
        <v>19</v>
      </c>
      <c r="H2563" s="21">
        <v>2814.51</v>
      </c>
    </row>
    <row r="2564" spans="1:8">
      <c r="A2564">
        <v>6706</v>
      </c>
      <c r="B2564" t="s">
        <v>17</v>
      </c>
      <c r="C2564" s="123">
        <v>1905</v>
      </c>
      <c r="D2564" s="2">
        <v>133</v>
      </c>
      <c r="E2564" t="s">
        <v>138</v>
      </c>
      <c r="F2564">
        <v>2021</v>
      </c>
      <c r="G2564" t="s">
        <v>19</v>
      </c>
      <c r="H2564" s="21">
        <v>541.39</v>
      </c>
    </row>
    <row r="2565" spans="1:8">
      <c r="A2565">
        <v>6707</v>
      </c>
      <c r="B2565" t="s">
        <v>17</v>
      </c>
      <c r="C2565" s="123">
        <v>1905</v>
      </c>
      <c r="D2565" s="2">
        <v>133</v>
      </c>
      <c r="E2565" t="s">
        <v>138</v>
      </c>
      <c r="F2565">
        <v>2021</v>
      </c>
      <c r="G2565" t="s">
        <v>19</v>
      </c>
      <c r="H2565" s="21">
        <v>755.64</v>
      </c>
    </row>
    <row r="2566" spans="1:8">
      <c r="A2566">
        <v>6708</v>
      </c>
      <c r="B2566" t="s">
        <v>17</v>
      </c>
      <c r="C2566" s="123">
        <v>1905</v>
      </c>
      <c r="D2566" s="2">
        <v>133</v>
      </c>
      <c r="E2566" t="s">
        <v>138</v>
      </c>
      <c r="F2566">
        <v>2021</v>
      </c>
      <c r="G2566" t="s">
        <v>19</v>
      </c>
      <c r="H2566" s="21">
        <v>336.08</v>
      </c>
    </row>
    <row r="2567" spans="1:8">
      <c r="A2567">
        <v>6719</v>
      </c>
      <c r="B2567" t="s">
        <v>17</v>
      </c>
      <c r="C2567" s="123">
        <v>1905</v>
      </c>
      <c r="D2567" s="2">
        <v>133</v>
      </c>
      <c r="E2567" t="s">
        <v>138</v>
      </c>
      <c r="F2567">
        <v>2021</v>
      </c>
      <c r="G2567" t="s">
        <v>19</v>
      </c>
      <c r="H2567" s="21">
        <v>129.22</v>
      </c>
    </row>
    <row r="2568" spans="1:8">
      <c r="A2568">
        <v>6723</v>
      </c>
      <c r="B2568" t="s">
        <v>17</v>
      </c>
      <c r="C2568" s="123">
        <v>1905</v>
      </c>
      <c r="D2568" s="2">
        <v>133</v>
      </c>
      <c r="E2568" t="s">
        <v>138</v>
      </c>
      <c r="F2568">
        <v>2021</v>
      </c>
      <c r="G2568" t="s">
        <v>19</v>
      </c>
      <c r="H2568" s="21">
        <v>138.78</v>
      </c>
    </row>
    <row r="2569" spans="1:8">
      <c r="A2569">
        <v>6725</v>
      </c>
      <c r="B2569" t="s">
        <v>17</v>
      </c>
      <c r="C2569" s="123">
        <v>1905</v>
      </c>
      <c r="D2569" s="2">
        <v>133</v>
      </c>
      <c r="E2569" t="s">
        <v>138</v>
      </c>
      <c r="F2569">
        <v>2021</v>
      </c>
      <c r="G2569" t="s">
        <v>19</v>
      </c>
      <c r="H2569" s="21">
        <v>155.96</v>
      </c>
    </row>
    <row r="2570" spans="1:8">
      <c r="A2570">
        <v>6740</v>
      </c>
      <c r="B2570" t="s">
        <v>17</v>
      </c>
      <c r="C2570" s="123">
        <v>1905</v>
      </c>
      <c r="D2570" s="2">
        <v>133</v>
      </c>
      <c r="E2570" t="s">
        <v>138</v>
      </c>
      <c r="F2570">
        <v>2021</v>
      </c>
      <c r="G2570" t="s">
        <v>19</v>
      </c>
      <c r="H2570" s="21">
        <v>9396.0400000000009</v>
      </c>
    </row>
    <row r="2571" spans="1:8">
      <c r="A2571">
        <v>6747</v>
      </c>
      <c r="B2571" t="s">
        <v>17</v>
      </c>
      <c r="C2571" s="123">
        <v>1905</v>
      </c>
      <c r="D2571" s="2">
        <v>133</v>
      </c>
      <c r="E2571" t="s">
        <v>138</v>
      </c>
      <c r="F2571">
        <v>2021</v>
      </c>
      <c r="G2571" t="s">
        <v>19</v>
      </c>
      <c r="H2571" s="21">
        <v>12345.18</v>
      </c>
    </row>
    <row r="2572" spans="1:8">
      <c r="A2572">
        <v>6748</v>
      </c>
      <c r="B2572" t="s">
        <v>17</v>
      </c>
      <c r="C2572" s="123">
        <v>1905</v>
      </c>
      <c r="D2572" s="2">
        <v>133</v>
      </c>
      <c r="E2572" t="s">
        <v>138</v>
      </c>
      <c r="F2572">
        <v>2021</v>
      </c>
      <c r="G2572" t="s">
        <v>19</v>
      </c>
      <c r="H2572" s="21">
        <v>138.78</v>
      </c>
    </row>
    <row r="2573" spans="1:8">
      <c r="A2573">
        <v>6755</v>
      </c>
      <c r="B2573" t="s">
        <v>17</v>
      </c>
      <c r="C2573" s="123">
        <v>1905</v>
      </c>
      <c r="D2573" s="2">
        <v>133</v>
      </c>
      <c r="E2573" t="s">
        <v>138</v>
      </c>
      <c r="F2573">
        <v>2021</v>
      </c>
      <c r="G2573" t="s">
        <v>19</v>
      </c>
      <c r="H2573" s="21">
        <v>133.88</v>
      </c>
    </row>
    <row r="2574" spans="1:8">
      <c r="A2574">
        <v>6756</v>
      </c>
      <c r="B2574" t="s">
        <v>17</v>
      </c>
      <c r="C2574" s="123">
        <v>1905</v>
      </c>
      <c r="D2574" s="2">
        <v>133</v>
      </c>
      <c r="E2574" t="s">
        <v>138</v>
      </c>
      <c r="F2574">
        <v>2021</v>
      </c>
      <c r="G2574" t="s">
        <v>19</v>
      </c>
      <c r="H2574" s="21">
        <v>12430.14</v>
      </c>
    </row>
    <row r="2575" spans="1:8">
      <c r="A2575">
        <v>6768</v>
      </c>
      <c r="B2575" t="s">
        <v>17</v>
      </c>
      <c r="C2575" s="123">
        <v>1905</v>
      </c>
      <c r="D2575" s="2">
        <v>133</v>
      </c>
      <c r="E2575" t="s">
        <v>138</v>
      </c>
      <c r="F2575">
        <v>2021</v>
      </c>
      <c r="G2575" t="s">
        <v>19</v>
      </c>
      <c r="H2575" s="21">
        <v>161.77000000000001</v>
      </c>
    </row>
    <row r="2576" spans="1:8">
      <c r="A2576">
        <v>6769</v>
      </c>
      <c r="B2576" t="s">
        <v>17</v>
      </c>
      <c r="C2576" s="123">
        <v>1905</v>
      </c>
      <c r="D2576" s="2">
        <v>133</v>
      </c>
      <c r="E2576" t="s">
        <v>138</v>
      </c>
      <c r="F2576">
        <v>2021</v>
      </c>
      <c r="G2576" t="s">
        <v>19</v>
      </c>
      <c r="H2576" s="21">
        <v>11130.56</v>
      </c>
    </row>
    <row r="2577" spans="1:8">
      <c r="A2577">
        <v>6794</v>
      </c>
      <c r="B2577" t="s">
        <v>17</v>
      </c>
      <c r="C2577" s="123">
        <v>1905</v>
      </c>
      <c r="D2577" s="2">
        <v>133</v>
      </c>
      <c r="E2577" t="s">
        <v>138</v>
      </c>
      <c r="F2577">
        <v>2021</v>
      </c>
      <c r="G2577" t="s">
        <v>19</v>
      </c>
      <c r="H2577" s="21">
        <v>295.51</v>
      </c>
    </row>
    <row r="2578" spans="1:8">
      <c r="A2578">
        <v>6808</v>
      </c>
      <c r="B2578" t="s">
        <v>17</v>
      </c>
      <c r="C2578" s="123">
        <v>1905</v>
      </c>
      <c r="D2578" s="2">
        <v>133</v>
      </c>
      <c r="E2578" t="s">
        <v>138</v>
      </c>
      <c r="F2578">
        <v>2021</v>
      </c>
      <c r="G2578" t="s">
        <v>19</v>
      </c>
      <c r="H2578" s="21">
        <v>97.25</v>
      </c>
    </row>
    <row r="2579" spans="1:8">
      <c r="A2579">
        <v>6809</v>
      </c>
      <c r="B2579" t="s">
        <v>17</v>
      </c>
      <c r="C2579" s="123">
        <v>1905</v>
      </c>
      <c r="D2579" s="2">
        <v>133</v>
      </c>
      <c r="E2579" t="s">
        <v>138</v>
      </c>
      <c r="F2579">
        <v>2021</v>
      </c>
      <c r="G2579" t="s">
        <v>19</v>
      </c>
      <c r="H2579" s="21">
        <v>166.61</v>
      </c>
    </row>
    <row r="2580" spans="1:8">
      <c r="A2580">
        <v>6811</v>
      </c>
      <c r="B2580" t="s">
        <v>17</v>
      </c>
      <c r="C2580" s="123">
        <v>1905</v>
      </c>
      <c r="D2580" s="2">
        <v>133</v>
      </c>
      <c r="E2580" t="s">
        <v>138</v>
      </c>
      <c r="F2580">
        <v>2021</v>
      </c>
      <c r="G2580" t="s">
        <v>19</v>
      </c>
      <c r="H2580" s="21">
        <v>9527</v>
      </c>
    </row>
    <row r="2581" spans="1:8">
      <c r="A2581">
        <v>6812</v>
      </c>
      <c r="B2581" t="s">
        <v>17</v>
      </c>
      <c r="C2581" s="123">
        <v>1905</v>
      </c>
      <c r="D2581" s="2">
        <v>133</v>
      </c>
      <c r="E2581" t="s">
        <v>138</v>
      </c>
      <c r="F2581">
        <v>2021</v>
      </c>
      <c r="G2581" t="s">
        <v>19</v>
      </c>
      <c r="H2581" s="21">
        <v>393.2</v>
      </c>
    </row>
    <row r="2582" spans="1:8">
      <c r="A2582">
        <v>6818</v>
      </c>
      <c r="B2582" t="s">
        <v>17</v>
      </c>
      <c r="C2582" s="123">
        <v>1905</v>
      </c>
      <c r="D2582" s="2">
        <v>133</v>
      </c>
      <c r="E2582" t="s">
        <v>138</v>
      </c>
      <c r="F2582">
        <v>2021</v>
      </c>
      <c r="G2582" t="s">
        <v>19</v>
      </c>
      <c r="H2582" s="21">
        <v>6572.53</v>
      </c>
    </row>
    <row r="2583" spans="1:8">
      <c r="A2583">
        <v>6822</v>
      </c>
      <c r="B2583" t="s">
        <v>17</v>
      </c>
      <c r="C2583" s="123">
        <v>1905</v>
      </c>
      <c r="D2583" s="2">
        <v>133</v>
      </c>
      <c r="E2583" t="s">
        <v>138</v>
      </c>
      <c r="F2583">
        <v>2021</v>
      </c>
      <c r="G2583" t="s">
        <v>19</v>
      </c>
      <c r="H2583" s="21">
        <v>133.94999999999999</v>
      </c>
    </row>
    <row r="2584" spans="1:8">
      <c r="A2584">
        <v>6825</v>
      </c>
      <c r="B2584" t="s">
        <v>17</v>
      </c>
      <c r="C2584" s="123">
        <v>1905</v>
      </c>
      <c r="D2584" s="2">
        <v>133</v>
      </c>
      <c r="E2584" t="s">
        <v>138</v>
      </c>
      <c r="F2584">
        <v>2021</v>
      </c>
      <c r="G2584" t="s">
        <v>19</v>
      </c>
      <c r="H2584" s="21">
        <v>9173.7800000000007</v>
      </c>
    </row>
    <row r="2585" spans="1:8">
      <c r="A2585">
        <v>6842</v>
      </c>
      <c r="B2585" t="s">
        <v>17</v>
      </c>
      <c r="C2585" s="123">
        <v>1905</v>
      </c>
      <c r="D2585" s="2">
        <v>133</v>
      </c>
      <c r="E2585" t="s">
        <v>138</v>
      </c>
      <c r="F2585">
        <v>2021</v>
      </c>
      <c r="G2585" t="s">
        <v>19</v>
      </c>
      <c r="H2585" s="21">
        <v>11604.25</v>
      </c>
    </row>
    <row r="2586" spans="1:8">
      <c r="A2586">
        <v>6845</v>
      </c>
      <c r="B2586" t="s">
        <v>17</v>
      </c>
      <c r="C2586" s="123">
        <v>1905</v>
      </c>
      <c r="D2586" s="2">
        <v>133</v>
      </c>
      <c r="E2586" t="s">
        <v>138</v>
      </c>
      <c r="F2586">
        <v>2021</v>
      </c>
      <c r="G2586" t="s">
        <v>19</v>
      </c>
      <c r="H2586" s="21">
        <v>10882.65</v>
      </c>
    </row>
    <row r="2587" spans="1:8">
      <c r="A2587">
        <v>6846</v>
      </c>
      <c r="B2587" t="s">
        <v>17</v>
      </c>
      <c r="C2587" s="123">
        <v>1905</v>
      </c>
      <c r="D2587" s="2">
        <v>133</v>
      </c>
      <c r="E2587" t="s">
        <v>138</v>
      </c>
      <c r="F2587">
        <v>2021</v>
      </c>
      <c r="G2587" t="s">
        <v>19</v>
      </c>
      <c r="H2587" s="21">
        <v>10444.94</v>
      </c>
    </row>
    <row r="2588" spans="1:8">
      <c r="A2588">
        <v>6851</v>
      </c>
      <c r="B2588" t="s">
        <v>17</v>
      </c>
      <c r="C2588" s="123">
        <v>1905</v>
      </c>
      <c r="D2588" s="2">
        <v>133</v>
      </c>
      <c r="E2588" t="s">
        <v>138</v>
      </c>
      <c r="F2588">
        <v>2021</v>
      </c>
      <c r="G2588" t="s">
        <v>19</v>
      </c>
      <c r="H2588" s="21">
        <v>125</v>
      </c>
    </row>
    <row r="2589" spans="1:8">
      <c r="A2589">
        <v>6855</v>
      </c>
      <c r="B2589" t="s">
        <v>17</v>
      </c>
      <c r="C2589" s="123">
        <v>1905</v>
      </c>
      <c r="D2589" s="2">
        <v>133</v>
      </c>
      <c r="E2589" t="s">
        <v>138</v>
      </c>
      <c r="F2589">
        <v>2021</v>
      </c>
      <c r="G2589" t="s">
        <v>19</v>
      </c>
      <c r="H2589" s="21">
        <v>118.75</v>
      </c>
    </row>
    <row r="2590" spans="1:8">
      <c r="A2590">
        <v>6856</v>
      </c>
      <c r="B2590" t="s">
        <v>17</v>
      </c>
      <c r="C2590" s="123">
        <v>1905</v>
      </c>
      <c r="D2590" s="2">
        <v>133</v>
      </c>
      <c r="E2590" t="s">
        <v>138</v>
      </c>
      <c r="F2590">
        <v>2021</v>
      </c>
      <c r="G2590" t="s">
        <v>19</v>
      </c>
      <c r="H2590" s="21">
        <v>551.92999999999995</v>
      </c>
    </row>
    <row r="2591" spans="1:8">
      <c r="A2591">
        <v>6870</v>
      </c>
      <c r="B2591" t="s">
        <v>17</v>
      </c>
      <c r="C2591" s="123">
        <v>1905</v>
      </c>
      <c r="D2591" s="2">
        <v>133</v>
      </c>
      <c r="E2591" t="s">
        <v>138</v>
      </c>
      <c r="F2591">
        <v>2021</v>
      </c>
      <c r="G2591" t="s">
        <v>19</v>
      </c>
      <c r="H2591" s="21">
        <v>0.01</v>
      </c>
    </row>
    <row r="2592" spans="1:8">
      <c r="A2592">
        <v>6873</v>
      </c>
      <c r="B2592" t="s">
        <v>17</v>
      </c>
      <c r="C2592" s="123">
        <v>1905</v>
      </c>
      <c r="D2592" s="2">
        <v>133</v>
      </c>
      <c r="E2592" t="s">
        <v>138</v>
      </c>
      <c r="F2592">
        <v>2021</v>
      </c>
      <c r="G2592" t="s">
        <v>19</v>
      </c>
      <c r="H2592" s="21">
        <v>3518.07</v>
      </c>
    </row>
    <row r="2593" spans="1:8">
      <c r="A2593">
        <v>6882</v>
      </c>
      <c r="B2593" t="s">
        <v>17</v>
      </c>
      <c r="C2593" s="123">
        <v>1905</v>
      </c>
      <c r="D2593" s="2">
        <v>133</v>
      </c>
      <c r="E2593" t="s">
        <v>138</v>
      </c>
      <c r="F2593">
        <v>2021</v>
      </c>
      <c r="G2593" t="s">
        <v>19</v>
      </c>
      <c r="H2593" s="21">
        <v>121.88</v>
      </c>
    </row>
    <row r="2594" spans="1:8">
      <c r="A2594">
        <v>6894</v>
      </c>
      <c r="B2594" t="s">
        <v>17</v>
      </c>
      <c r="C2594" s="123">
        <v>1905</v>
      </c>
      <c r="D2594" s="2">
        <v>144</v>
      </c>
      <c r="E2594" t="s">
        <v>138</v>
      </c>
      <c r="F2594">
        <v>2021</v>
      </c>
      <c r="G2594" t="s">
        <v>19</v>
      </c>
      <c r="H2594" s="21">
        <v>1521.57</v>
      </c>
    </row>
    <row r="2595" spans="1:8">
      <c r="A2595">
        <v>6898</v>
      </c>
      <c r="B2595" t="s">
        <v>17</v>
      </c>
      <c r="C2595" s="123">
        <v>1905</v>
      </c>
      <c r="D2595" s="2">
        <v>144</v>
      </c>
      <c r="E2595" t="s">
        <v>138</v>
      </c>
      <c r="F2595">
        <v>2021</v>
      </c>
      <c r="G2595" t="s">
        <v>19</v>
      </c>
      <c r="H2595" s="21">
        <v>3648.95</v>
      </c>
    </row>
    <row r="2596" spans="1:8">
      <c r="A2596">
        <v>6899</v>
      </c>
      <c r="B2596" t="s">
        <v>17</v>
      </c>
      <c r="C2596" s="123">
        <v>1905</v>
      </c>
      <c r="D2596" s="2">
        <v>144</v>
      </c>
      <c r="E2596" t="s">
        <v>138</v>
      </c>
      <c r="F2596">
        <v>2021</v>
      </c>
      <c r="G2596" t="s">
        <v>19</v>
      </c>
      <c r="H2596" s="21">
        <v>11317.65</v>
      </c>
    </row>
    <row r="2597" spans="1:8">
      <c r="A2597">
        <v>6900</v>
      </c>
      <c r="B2597" t="s">
        <v>17</v>
      </c>
      <c r="C2597" s="123">
        <v>1905</v>
      </c>
      <c r="D2597" s="2">
        <v>144</v>
      </c>
      <c r="E2597" t="s">
        <v>138</v>
      </c>
      <c r="F2597">
        <v>2021</v>
      </c>
      <c r="G2597" t="s">
        <v>19</v>
      </c>
      <c r="H2597" s="21">
        <v>1507.03</v>
      </c>
    </row>
    <row r="2598" spans="1:8">
      <c r="A2598">
        <v>6906</v>
      </c>
      <c r="B2598" t="s">
        <v>17</v>
      </c>
      <c r="C2598" s="123">
        <v>1905</v>
      </c>
      <c r="D2598" s="2">
        <v>144</v>
      </c>
      <c r="E2598" t="s">
        <v>138</v>
      </c>
      <c r="F2598">
        <v>2021</v>
      </c>
      <c r="G2598" t="s">
        <v>19</v>
      </c>
      <c r="H2598" s="21">
        <v>1406.95</v>
      </c>
    </row>
    <row r="2599" spans="1:8">
      <c r="A2599">
        <v>6907</v>
      </c>
      <c r="B2599" t="s">
        <v>17</v>
      </c>
      <c r="C2599" s="123">
        <v>1905</v>
      </c>
      <c r="D2599" s="2">
        <v>144</v>
      </c>
      <c r="E2599" t="s">
        <v>138</v>
      </c>
      <c r="F2599">
        <v>2021</v>
      </c>
      <c r="G2599" t="s">
        <v>19</v>
      </c>
      <c r="H2599" s="21">
        <v>62.5</v>
      </c>
    </row>
    <row r="2600" spans="1:8">
      <c r="A2600">
        <v>6908</v>
      </c>
      <c r="B2600" t="s">
        <v>17</v>
      </c>
      <c r="C2600" s="123">
        <v>1905</v>
      </c>
      <c r="D2600" s="2">
        <v>144</v>
      </c>
      <c r="E2600" t="s">
        <v>138</v>
      </c>
      <c r="F2600">
        <v>2021</v>
      </c>
      <c r="G2600" t="s">
        <v>19</v>
      </c>
      <c r="H2600" s="21">
        <v>234.37</v>
      </c>
    </row>
    <row r="2601" spans="1:8">
      <c r="A2601">
        <v>6911</v>
      </c>
      <c r="B2601" t="s">
        <v>17</v>
      </c>
      <c r="C2601" s="123">
        <v>1905</v>
      </c>
      <c r="D2601" s="2">
        <v>144</v>
      </c>
      <c r="E2601" t="s">
        <v>138</v>
      </c>
      <c r="F2601">
        <v>2021</v>
      </c>
      <c r="G2601" t="s">
        <v>19</v>
      </c>
      <c r="H2601" s="21">
        <v>62.5</v>
      </c>
    </row>
    <row r="2602" spans="1:8">
      <c r="A2602">
        <v>6912</v>
      </c>
      <c r="B2602" t="s">
        <v>17</v>
      </c>
      <c r="C2602" s="123">
        <v>1905</v>
      </c>
      <c r="D2602" s="2">
        <v>144</v>
      </c>
      <c r="E2602" t="s">
        <v>138</v>
      </c>
      <c r="F2602">
        <v>2021</v>
      </c>
      <c r="G2602" t="s">
        <v>19</v>
      </c>
      <c r="H2602" s="21">
        <v>1490.06</v>
      </c>
    </row>
    <row r="2603" spans="1:8">
      <c r="A2603">
        <v>6931</v>
      </c>
      <c r="B2603" t="s">
        <v>17</v>
      </c>
      <c r="C2603" s="123">
        <v>1905</v>
      </c>
      <c r="D2603" s="2">
        <v>144</v>
      </c>
      <c r="E2603" t="s">
        <v>138</v>
      </c>
      <c r="F2603">
        <v>2021</v>
      </c>
      <c r="G2603" t="s">
        <v>19</v>
      </c>
      <c r="H2603" s="21">
        <v>11515.83</v>
      </c>
    </row>
    <row r="2604" spans="1:8">
      <c r="A2604">
        <v>6955</v>
      </c>
      <c r="B2604" t="s">
        <v>17</v>
      </c>
      <c r="C2604" s="123">
        <v>1905</v>
      </c>
      <c r="D2604" s="2">
        <v>144</v>
      </c>
      <c r="E2604" t="s">
        <v>138</v>
      </c>
      <c r="F2604">
        <v>2021</v>
      </c>
      <c r="G2604" t="s">
        <v>19</v>
      </c>
      <c r="H2604" s="21">
        <v>156.25</v>
      </c>
    </row>
    <row r="2605" spans="1:8">
      <c r="A2605">
        <v>6956</v>
      </c>
      <c r="B2605" t="s">
        <v>17</v>
      </c>
      <c r="C2605" s="123">
        <v>1905</v>
      </c>
      <c r="D2605" s="2">
        <v>144</v>
      </c>
      <c r="E2605" t="s">
        <v>138</v>
      </c>
      <c r="F2605">
        <v>2021</v>
      </c>
      <c r="G2605" t="s">
        <v>19</v>
      </c>
      <c r="H2605" s="21">
        <v>62.5</v>
      </c>
    </row>
    <row r="2606" spans="1:8">
      <c r="A2606">
        <v>6972</v>
      </c>
      <c r="B2606" t="s">
        <v>17</v>
      </c>
      <c r="C2606" s="123">
        <v>1905</v>
      </c>
      <c r="D2606" s="2">
        <v>144</v>
      </c>
      <c r="E2606" t="s">
        <v>138</v>
      </c>
      <c r="F2606">
        <v>2021</v>
      </c>
      <c r="G2606" t="s">
        <v>19</v>
      </c>
      <c r="H2606" s="21">
        <v>13474.73</v>
      </c>
    </row>
    <row r="2607" spans="1:8">
      <c r="A2607">
        <v>6976</v>
      </c>
      <c r="B2607" t="s">
        <v>17</v>
      </c>
      <c r="C2607" s="123">
        <v>1905</v>
      </c>
      <c r="D2607" s="2">
        <v>144</v>
      </c>
      <c r="E2607" t="s">
        <v>138</v>
      </c>
      <c r="F2607">
        <v>2021</v>
      </c>
      <c r="G2607" t="s">
        <v>19</v>
      </c>
      <c r="H2607" s="21">
        <v>2725.54</v>
      </c>
    </row>
    <row r="2608" spans="1:8">
      <c r="A2608">
        <v>6977</v>
      </c>
      <c r="B2608" t="s">
        <v>17</v>
      </c>
      <c r="C2608" s="123">
        <v>1905</v>
      </c>
      <c r="D2608" s="2">
        <v>144</v>
      </c>
      <c r="E2608" t="s">
        <v>138</v>
      </c>
      <c r="F2608">
        <v>2021</v>
      </c>
      <c r="G2608" t="s">
        <v>19</v>
      </c>
      <c r="H2608" s="21">
        <v>1520.84</v>
      </c>
    </row>
    <row r="2609" spans="1:8">
      <c r="A2609">
        <v>6989</v>
      </c>
      <c r="B2609" t="s">
        <v>17</v>
      </c>
      <c r="C2609" s="123">
        <v>1905</v>
      </c>
      <c r="D2609" s="2">
        <v>144</v>
      </c>
      <c r="E2609" t="s">
        <v>138</v>
      </c>
      <c r="F2609">
        <v>2021</v>
      </c>
      <c r="G2609" t="s">
        <v>19</v>
      </c>
      <c r="H2609" s="21">
        <v>171.87</v>
      </c>
    </row>
    <row r="2610" spans="1:8">
      <c r="A2610">
        <v>7010</v>
      </c>
      <c r="B2610" t="s">
        <v>17</v>
      </c>
      <c r="C2610" s="123">
        <v>1905</v>
      </c>
      <c r="D2610" s="2">
        <v>144</v>
      </c>
      <c r="E2610" t="s">
        <v>138</v>
      </c>
      <c r="F2610">
        <v>2021</v>
      </c>
      <c r="G2610" t="s">
        <v>19</v>
      </c>
      <c r="H2610" s="21">
        <v>68.75</v>
      </c>
    </row>
    <row r="2611" spans="1:8">
      <c r="A2611">
        <v>7020</v>
      </c>
      <c r="B2611" t="s">
        <v>17</v>
      </c>
      <c r="C2611" s="123">
        <v>1905</v>
      </c>
      <c r="D2611" s="2">
        <v>144</v>
      </c>
      <c r="E2611" t="s">
        <v>138</v>
      </c>
      <c r="F2611">
        <v>2021</v>
      </c>
      <c r="G2611" t="s">
        <v>19</v>
      </c>
      <c r="H2611" s="21">
        <v>1521.57</v>
      </c>
    </row>
    <row r="2612" spans="1:8">
      <c r="A2612">
        <v>7029</v>
      </c>
      <c r="B2612" t="s">
        <v>17</v>
      </c>
      <c r="C2612" s="123">
        <v>1905</v>
      </c>
      <c r="D2612" s="2">
        <v>144</v>
      </c>
      <c r="E2612" t="s">
        <v>138</v>
      </c>
      <c r="F2612">
        <v>2021</v>
      </c>
      <c r="G2612" t="s">
        <v>19</v>
      </c>
      <c r="H2612" s="21">
        <v>160.41999999999999</v>
      </c>
    </row>
    <row r="2613" spans="1:8">
      <c r="A2613">
        <v>7032</v>
      </c>
      <c r="B2613" t="s">
        <v>17</v>
      </c>
      <c r="C2613" s="123">
        <v>1905</v>
      </c>
      <c r="D2613" s="2">
        <v>144</v>
      </c>
      <c r="E2613" t="s">
        <v>138</v>
      </c>
      <c r="F2613">
        <v>2021</v>
      </c>
      <c r="G2613" t="s">
        <v>19</v>
      </c>
      <c r="H2613" s="21">
        <v>9442.18</v>
      </c>
    </row>
    <row r="2614" spans="1:8">
      <c r="A2614">
        <v>7039</v>
      </c>
      <c r="B2614" t="s">
        <v>17</v>
      </c>
      <c r="C2614" s="123">
        <v>1905</v>
      </c>
      <c r="D2614" s="2">
        <v>144</v>
      </c>
      <c r="E2614" t="s">
        <v>138</v>
      </c>
      <c r="F2614">
        <v>2021</v>
      </c>
      <c r="G2614" t="s">
        <v>19</v>
      </c>
      <c r="H2614" s="21">
        <v>171.87</v>
      </c>
    </row>
    <row r="2615" spans="1:8">
      <c r="A2615">
        <v>7044</v>
      </c>
      <c r="B2615" t="s">
        <v>17</v>
      </c>
      <c r="C2615" s="123">
        <v>1905</v>
      </c>
      <c r="D2615" s="2">
        <v>144</v>
      </c>
      <c r="E2615" t="s">
        <v>138</v>
      </c>
      <c r="F2615">
        <v>2021</v>
      </c>
      <c r="G2615" t="s">
        <v>19</v>
      </c>
      <c r="H2615" s="21">
        <v>62.5</v>
      </c>
    </row>
    <row r="2616" spans="1:8">
      <c r="A2616">
        <v>7056</v>
      </c>
      <c r="B2616" t="s">
        <v>17</v>
      </c>
      <c r="C2616" s="123">
        <v>1905</v>
      </c>
      <c r="D2616" s="2">
        <v>144</v>
      </c>
      <c r="E2616" t="s">
        <v>138</v>
      </c>
      <c r="F2616">
        <v>2021</v>
      </c>
      <c r="G2616" t="s">
        <v>19</v>
      </c>
      <c r="H2616" s="21">
        <v>8843.49</v>
      </c>
    </row>
    <row r="2617" spans="1:8">
      <c r="A2617">
        <v>7061</v>
      </c>
      <c r="B2617" t="s">
        <v>17</v>
      </c>
      <c r="C2617" s="123">
        <v>1905</v>
      </c>
      <c r="D2617" s="2">
        <v>144</v>
      </c>
      <c r="E2617" t="s">
        <v>138</v>
      </c>
      <c r="F2617">
        <v>2021</v>
      </c>
      <c r="G2617" t="s">
        <v>19</v>
      </c>
      <c r="H2617" s="21">
        <v>539.61</v>
      </c>
    </row>
    <row r="2618" spans="1:8">
      <c r="A2618">
        <v>7074</v>
      </c>
      <c r="B2618" t="s">
        <v>17</v>
      </c>
      <c r="C2618" s="123">
        <v>1905</v>
      </c>
      <c r="D2618" s="2">
        <v>144</v>
      </c>
      <c r="E2618" t="s">
        <v>138</v>
      </c>
      <c r="F2618">
        <v>2021</v>
      </c>
      <c r="G2618" t="s">
        <v>19</v>
      </c>
      <c r="H2618" s="21">
        <v>1014.85</v>
      </c>
    </row>
    <row r="2619" spans="1:8">
      <c r="A2619">
        <v>7102</v>
      </c>
      <c r="B2619" t="s">
        <v>17</v>
      </c>
      <c r="C2619" s="123">
        <v>1905</v>
      </c>
      <c r="D2619" s="2">
        <v>144</v>
      </c>
      <c r="E2619" t="s">
        <v>138</v>
      </c>
      <c r="F2619">
        <v>2021</v>
      </c>
      <c r="G2619" t="s">
        <v>19</v>
      </c>
      <c r="H2619" s="21">
        <v>19.98</v>
      </c>
    </row>
    <row r="2620" spans="1:8">
      <c r="A2620">
        <v>7104</v>
      </c>
      <c r="B2620" t="s">
        <v>17</v>
      </c>
      <c r="C2620" s="123">
        <v>1905</v>
      </c>
      <c r="D2620" s="2">
        <v>144</v>
      </c>
      <c r="E2620" t="s">
        <v>138</v>
      </c>
      <c r="F2620">
        <v>2021</v>
      </c>
      <c r="G2620" t="s">
        <v>19</v>
      </c>
      <c r="H2620" s="21">
        <v>1521.57</v>
      </c>
    </row>
    <row r="2621" spans="1:8">
      <c r="A2621">
        <v>7105</v>
      </c>
      <c r="B2621" t="s">
        <v>17</v>
      </c>
      <c r="C2621" s="123">
        <v>1905</v>
      </c>
      <c r="D2621" s="2">
        <v>144</v>
      </c>
      <c r="E2621" t="s">
        <v>138</v>
      </c>
      <c r="F2621">
        <v>2021</v>
      </c>
      <c r="G2621" t="s">
        <v>19</v>
      </c>
      <c r="H2621" s="21">
        <v>62.5</v>
      </c>
    </row>
    <row r="2622" spans="1:8">
      <c r="A2622">
        <v>7106</v>
      </c>
      <c r="B2622" t="s">
        <v>17</v>
      </c>
      <c r="C2622" s="123">
        <v>1905</v>
      </c>
      <c r="D2622" s="2">
        <v>144</v>
      </c>
      <c r="E2622" t="s">
        <v>138</v>
      </c>
      <c r="F2622">
        <v>2021</v>
      </c>
      <c r="G2622" t="s">
        <v>22</v>
      </c>
      <c r="H2622" s="21">
        <v>329.31</v>
      </c>
    </row>
    <row r="2623" spans="1:8">
      <c r="A2623">
        <v>7107</v>
      </c>
      <c r="B2623" t="s">
        <v>17</v>
      </c>
      <c r="C2623" s="123">
        <v>1905</v>
      </c>
      <c r="D2623" s="2">
        <v>144</v>
      </c>
      <c r="E2623" t="s">
        <v>138</v>
      </c>
      <c r="F2623">
        <v>2021</v>
      </c>
      <c r="G2623" t="s">
        <v>19</v>
      </c>
      <c r="H2623" s="21">
        <v>1397.78</v>
      </c>
    </row>
    <row r="2624" spans="1:8">
      <c r="A2624">
        <v>7109</v>
      </c>
      <c r="B2624" t="s">
        <v>17</v>
      </c>
      <c r="C2624" s="123">
        <v>1905</v>
      </c>
      <c r="D2624" s="2">
        <v>144</v>
      </c>
      <c r="E2624" t="s">
        <v>138</v>
      </c>
      <c r="F2624">
        <v>2021</v>
      </c>
      <c r="G2624" t="s">
        <v>19</v>
      </c>
      <c r="H2624" s="21">
        <v>11235.76</v>
      </c>
    </row>
    <row r="2625" spans="1:8">
      <c r="A2625">
        <v>7114</v>
      </c>
      <c r="B2625" t="s">
        <v>17</v>
      </c>
      <c r="C2625" s="123">
        <v>1905</v>
      </c>
      <c r="D2625" s="2">
        <v>144</v>
      </c>
      <c r="E2625" t="s">
        <v>138</v>
      </c>
      <c r="F2625">
        <v>2021</v>
      </c>
      <c r="G2625" t="s">
        <v>19</v>
      </c>
      <c r="H2625" s="21">
        <v>62.5</v>
      </c>
    </row>
    <row r="2626" spans="1:8">
      <c r="A2626">
        <v>7120</v>
      </c>
      <c r="B2626" t="s">
        <v>17</v>
      </c>
      <c r="C2626" s="123">
        <v>1905</v>
      </c>
      <c r="D2626" s="2">
        <v>144</v>
      </c>
      <c r="E2626" t="s">
        <v>138</v>
      </c>
      <c r="F2626">
        <v>2021</v>
      </c>
      <c r="G2626" t="s">
        <v>19</v>
      </c>
      <c r="H2626" s="21">
        <v>1490.06</v>
      </c>
    </row>
    <row r="2627" spans="1:8">
      <c r="A2627">
        <v>7122</v>
      </c>
      <c r="B2627" t="s">
        <v>17</v>
      </c>
      <c r="C2627" s="123">
        <v>1905</v>
      </c>
      <c r="D2627" s="2">
        <v>144</v>
      </c>
      <c r="E2627" t="s">
        <v>138</v>
      </c>
      <c r="F2627">
        <v>2021</v>
      </c>
      <c r="G2627" t="s">
        <v>19</v>
      </c>
      <c r="H2627" s="21">
        <v>1490.06</v>
      </c>
    </row>
    <row r="2628" spans="1:8">
      <c r="A2628">
        <v>7123</v>
      </c>
      <c r="B2628" t="s">
        <v>17</v>
      </c>
      <c r="C2628" s="123">
        <v>1905</v>
      </c>
      <c r="D2628" s="2">
        <v>144</v>
      </c>
      <c r="E2628" t="s">
        <v>138</v>
      </c>
      <c r="F2628">
        <v>2021</v>
      </c>
      <c r="G2628" t="s">
        <v>19</v>
      </c>
      <c r="H2628" s="21">
        <v>139.38</v>
      </c>
    </row>
    <row r="2629" spans="1:8">
      <c r="A2629">
        <v>7124</v>
      </c>
      <c r="B2629" t="s">
        <v>17</v>
      </c>
      <c r="C2629" s="123">
        <v>1905</v>
      </c>
      <c r="D2629" s="2">
        <v>144</v>
      </c>
      <c r="E2629" t="s">
        <v>138</v>
      </c>
      <c r="F2629">
        <v>2021</v>
      </c>
      <c r="G2629" t="s">
        <v>19</v>
      </c>
      <c r="H2629" s="21">
        <v>1841.61</v>
      </c>
    </row>
    <row r="2630" spans="1:8">
      <c r="A2630">
        <v>7129</v>
      </c>
      <c r="B2630" t="s">
        <v>17</v>
      </c>
      <c r="C2630" s="123">
        <v>1905</v>
      </c>
      <c r="D2630" s="2">
        <v>144</v>
      </c>
      <c r="E2630" t="s">
        <v>138</v>
      </c>
      <c r="F2630">
        <v>2021</v>
      </c>
      <c r="G2630" t="s">
        <v>19</v>
      </c>
      <c r="H2630" s="21">
        <v>2329.85</v>
      </c>
    </row>
    <row r="2631" spans="1:8">
      <c r="A2631">
        <v>7133</v>
      </c>
      <c r="B2631" t="s">
        <v>17</v>
      </c>
      <c r="C2631" s="123">
        <v>1905</v>
      </c>
      <c r="D2631" s="2">
        <v>144</v>
      </c>
      <c r="E2631" t="s">
        <v>138</v>
      </c>
      <c r="F2631">
        <v>2021</v>
      </c>
      <c r="G2631" t="s">
        <v>19</v>
      </c>
      <c r="H2631" s="21">
        <v>10891.65</v>
      </c>
    </row>
    <row r="2632" spans="1:8">
      <c r="A2632">
        <v>7138</v>
      </c>
      <c r="B2632" t="s">
        <v>17</v>
      </c>
      <c r="C2632" s="123">
        <v>1905</v>
      </c>
      <c r="D2632" s="2">
        <v>144</v>
      </c>
      <c r="E2632" t="s">
        <v>138</v>
      </c>
      <c r="F2632">
        <v>2021</v>
      </c>
      <c r="G2632" t="s">
        <v>19</v>
      </c>
      <c r="H2632" s="21">
        <v>1521.58</v>
      </c>
    </row>
    <row r="2633" spans="1:8">
      <c r="A2633">
        <v>7140</v>
      </c>
      <c r="B2633" t="s">
        <v>17</v>
      </c>
      <c r="C2633" s="123">
        <v>1905</v>
      </c>
      <c r="D2633" s="2">
        <v>144</v>
      </c>
      <c r="E2633" t="s">
        <v>138</v>
      </c>
      <c r="F2633">
        <v>2021</v>
      </c>
      <c r="G2633" t="s">
        <v>19</v>
      </c>
      <c r="H2633" s="21">
        <v>125.01</v>
      </c>
    </row>
    <row r="2634" spans="1:8">
      <c r="A2634">
        <v>7141</v>
      </c>
      <c r="B2634" t="s">
        <v>17</v>
      </c>
      <c r="C2634" s="123">
        <v>1905</v>
      </c>
      <c r="D2634" s="2">
        <v>144</v>
      </c>
      <c r="E2634" t="s">
        <v>138</v>
      </c>
      <c r="F2634">
        <v>2021</v>
      </c>
      <c r="G2634" t="s">
        <v>19</v>
      </c>
      <c r="H2634" s="21">
        <v>2374.0100000000002</v>
      </c>
    </row>
    <row r="2635" spans="1:8">
      <c r="A2635">
        <v>7149</v>
      </c>
      <c r="B2635" t="s">
        <v>17</v>
      </c>
      <c r="C2635" s="123">
        <v>1905</v>
      </c>
      <c r="D2635" s="2">
        <v>144</v>
      </c>
      <c r="E2635" t="s">
        <v>138</v>
      </c>
      <c r="F2635">
        <v>2021</v>
      </c>
      <c r="G2635" t="s">
        <v>19</v>
      </c>
      <c r="H2635" s="21">
        <v>1490.06</v>
      </c>
    </row>
    <row r="2636" spans="1:8">
      <c r="A2636">
        <v>7150</v>
      </c>
      <c r="B2636" t="s">
        <v>17</v>
      </c>
      <c r="C2636" s="123">
        <v>1905</v>
      </c>
      <c r="D2636" s="2">
        <v>144</v>
      </c>
      <c r="E2636" t="s">
        <v>138</v>
      </c>
      <c r="F2636">
        <v>2021</v>
      </c>
      <c r="G2636" t="s">
        <v>19</v>
      </c>
      <c r="H2636" s="21">
        <v>62.5</v>
      </c>
    </row>
    <row r="2637" spans="1:8">
      <c r="A2637">
        <v>7157</v>
      </c>
      <c r="B2637" t="s">
        <v>17</v>
      </c>
      <c r="C2637" s="123">
        <v>1905</v>
      </c>
      <c r="D2637" s="2">
        <v>144</v>
      </c>
      <c r="E2637" t="s">
        <v>138</v>
      </c>
      <c r="F2637">
        <v>2021</v>
      </c>
      <c r="G2637" t="s">
        <v>19</v>
      </c>
      <c r="H2637" s="21">
        <v>65.62</v>
      </c>
    </row>
    <row r="2638" spans="1:8">
      <c r="A2638">
        <v>7168</v>
      </c>
      <c r="B2638" t="s">
        <v>17</v>
      </c>
      <c r="C2638" s="123">
        <v>1905</v>
      </c>
      <c r="D2638" s="2">
        <v>144</v>
      </c>
      <c r="E2638" t="s">
        <v>138</v>
      </c>
      <c r="F2638">
        <v>2021</v>
      </c>
      <c r="G2638" t="s">
        <v>19</v>
      </c>
      <c r="H2638" s="21">
        <v>1136.8699999999999</v>
      </c>
    </row>
    <row r="2639" spans="1:8">
      <c r="A2639">
        <v>7176</v>
      </c>
      <c r="B2639" t="s">
        <v>17</v>
      </c>
      <c r="C2639" s="123">
        <v>1905</v>
      </c>
      <c r="D2639" s="2">
        <v>144</v>
      </c>
      <c r="E2639" t="s">
        <v>138</v>
      </c>
      <c r="F2639">
        <v>2021</v>
      </c>
      <c r="G2639" t="s">
        <v>19</v>
      </c>
      <c r="H2639" s="21">
        <v>62.5</v>
      </c>
    </row>
    <row r="2640" spans="1:8">
      <c r="A2640">
        <v>7180</v>
      </c>
      <c r="B2640" t="s">
        <v>17</v>
      </c>
      <c r="C2640" s="123">
        <v>1905</v>
      </c>
      <c r="D2640" s="2">
        <v>144</v>
      </c>
      <c r="E2640" t="s">
        <v>138</v>
      </c>
      <c r="F2640">
        <v>2021</v>
      </c>
      <c r="G2640" t="s">
        <v>19</v>
      </c>
      <c r="H2640" s="21">
        <v>62.5</v>
      </c>
    </row>
    <row r="2641" spans="1:8">
      <c r="A2641">
        <v>7183</v>
      </c>
      <c r="B2641" t="s">
        <v>17</v>
      </c>
      <c r="C2641" s="123">
        <v>1905</v>
      </c>
      <c r="D2641" s="2">
        <v>144</v>
      </c>
      <c r="E2641" t="s">
        <v>138</v>
      </c>
      <c r="F2641">
        <v>2021</v>
      </c>
      <c r="G2641" t="s">
        <v>19</v>
      </c>
      <c r="H2641" s="21">
        <v>10814.95</v>
      </c>
    </row>
    <row r="2642" spans="1:8">
      <c r="A2642">
        <v>7184</v>
      </c>
      <c r="B2642" t="s">
        <v>17</v>
      </c>
      <c r="C2642" s="123">
        <v>1905</v>
      </c>
      <c r="D2642" s="2">
        <v>144</v>
      </c>
      <c r="E2642" t="s">
        <v>138</v>
      </c>
      <c r="F2642">
        <v>2021</v>
      </c>
      <c r="G2642" t="s">
        <v>19</v>
      </c>
      <c r="H2642" s="21">
        <v>62.5</v>
      </c>
    </row>
    <row r="2643" spans="1:8">
      <c r="A2643">
        <v>7194</v>
      </c>
      <c r="B2643" t="s">
        <v>17</v>
      </c>
      <c r="C2643" s="123">
        <v>1905</v>
      </c>
      <c r="D2643" s="2">
        <v>144</v>
      </c>
      <c r="E2643" t="s">
        <v>138</v>
      </c>
      <c r="F2643">
        <v>2021</v>
      </c>
      <c r="G2643" t="s">
        <v>19</v>
      </c>
      <c r="H2643" s="21">
        <v>109.37</v>
      </c>
    </row>
    <row r="2644" spans="1:8">
      <c r="A2644">
        <v>7200</v>
      </c>
      <c r="B2644" t="s">
        <v>17</v>
      </c>
      <c r="C2644" s="123">
        <v>1905</v>
      </c>
      <c r="D2644" s="2">
        <v>144</v>
      </c>
      <c r="E2644" t="s">
        <v>138</v>
      </c>
      <c r="F2644">
        <v>2021</v>
      </c>
      <c r="G2644" t="s">
        <v>19</v>
      </c>
      <c r="H2644" s="21">
        <v>2169.02</v>
      </c>
    </row>
    <row r="2645" spans="1:8">
      <c r="A2645">
        <v>7205</v>
      </c>
      <c r="B2645" t="s">
        <v>17</v>
      </c>
      <c r="C2645" s="123">
        <v>1905</v>
      </c>
      <c r="D2645" s="2">
        <v>144</v>
      </c>
      <c r="E2645" t="s">
        <v>138</v>
      </c>
      <c r="F2645">
        <v>2021</v>
      </c>
      <c r="G2645" t="s">
        <v>19</v>
      </c>
      <c r="H2645" s="21">
        <v>3045.64</v>
      </c>
    </row>
    <row r="2646" spans="1:8">
      <c r="A2646">
        <v>7207</v>
      </c>
      <c r="B2646" t="s">
        <v>17</v>
      </c>
      <c r="C2646" s="123">
        <v>1905</v>
      </c>
      <c r="D2646" s="2">
        <v>144</v>
      </c>
      <c r="E2646" t="s">
        <v>138</v>
      </c>
      <c r="F2646">
        <v>2021</v>
      </c>
      <c r="G2646" t="s">
        <v>19</v>
      </c>
      <c r="H2646" s="21">
        <v>62.5</v>
      </c>
    </row>
    <row r="2647" spans="1:8">
      <c r="A2647">
        <v>7211</v>
      </c>
      <c r="B2647" t="s">
        <v>17</v>
      </c>
      <c r="C2647" s="123">
        <v>1905</v>
      </c>
      <c r="D2647" s="2">
        <v>144</v>
      </c>
      <c r="E2647" t="s">
        <v>138</v>
      </c>
      <c r="F2647">
        <v>2021</v>
      </c>
      <c r="G2647" t="s">
        <v>19</v>
      </c>
      <c r="H2647" s="21">
        <v>1521.57</v>
      </c>
    </row>
    <row r="2648" spans="1:8">
      <c r="A2648">
        <v>7225</v>
      </c>
      <c r="B2648" t="s">
        <v>17</v>
      </c>
      <c r="C2648" s="123">
        <v>1905</v>
      </c>
      <c r="D2648" s="2">
        <v>144</v>
      </c>
      <c r="E2648" t="s">
        <v>138</v>
      </c>
      <c r="F2648">
        <v>2021</v>
      </c>
      <c r="G2648" t="s">
        <v>19</v>
      </c>
      <c r="H2648" s="21">
        <v>140.62</v>
      </c>
    </row>
    <row r="2649" spans="1:8">
      <c r="A2649">
        <v>7240</v>
      </c>
      <c r="B2649" t="s">
        <v>17</v>
      </c>
      <c r="C2649" s="123">
        <v>1905</v>
      </c>
      <c r="D2649" s="2">
        <v>144</v>
      </c>
      <c r="E2649" t="s">
        <v>138</v>
      </c>
      <c r="F2649">
        <v>2021</v>
      </c>
      <c r="G2649" t="s">
        <v>19</v>
      </c>
      <c r="H2649" s="21">
        <v>3141.52</v>
      </c>
    </row>
    <row r="2650" spans="1:8">
      <c r="A2650">
        <v>7257</v>
      </c>
      <c r="B2650" t="s">
        <v>17</v>
      </c>
      <c r="C2650" s="123">
        <v>1905</v>
      </c>
      <c r="D2650" s="2">
        <v>144</v>
      </c>
      <c r="E2650" t="s">
        <v>138</v>
      </c>
      <c r="F2650">
        <v>2021</v>
      </c>
      <c r="G2650" t="s">
        <v>19</v>
      </c>
      <c r="H2650" s="21">
        <v>1427.62</v>
      </c>
    </row>
    <row r="2651" spans="1:8">
      <c r="A2651">
        <v>7260</v>
      </c>
      <c r="B2651" t="s">
        <v>17</v>
      </c>
      <c r="C2651" s="123">
        <v>1905</v>
      </c>
      <c r="D2651" s="2">
        <v>144</v>
      </c>
      <c r="E2651" t="s">
        <v>138</v>
      </c>
      <c r="F2651">
        <v>2021</v>
      </c>
      <c r="G2651" t="s">
        <v>19</v>
      </c>
      <c r="H2651" s="21">
        <v>2130.35</v>
      </c>
    </row>
    <row r="2652" spans="1:8">
      <c r="A2652">
        <v>7266</v>
      </c>
      <c r="B2652" t="s">
        <v>17</v>
      </c>
      <c r="C2652" s="123">
        <v>1905</v>
      </c>
      <c r="D2652" s="2">
        <v>144</v>
      </c>
      <c r="E2652" t="s">
        <v>138</v>
      </c>
      <c r="F2652">
        <v>2021</v>
      </c>
      <c r="G2652" t="s">
        <v>19</v>
      </c>
      <c r="H2652" s="21">
        <v>20245.34</v>
      </c>
    </row>
    <row r="2653" spans="1:8">
      <c r="A2653">
        <v>7273</v>
      </c>
      <c r="B2653" t="s">
        <v>17</v>
      </c>
      <c r="C2653" s="123">
        <v>1905</v>
      </c>
      <c r="D2653" s="2">
        <v>144</v>
      </c>
      <c r="E2653" t="s">
        <v>138</v>
      </c>
      <c r="F2653">
        <v>2021</v>
      </c>
      <c r="G2653" t="s">
        <v>19</v>
      </c>
      <c r="H2653" s="21">
        <v>62.5</v>
      </c>
    </row>
    <row r="2654" spans="1:8">
      <c r="A2654">
        <v>7281</v>
      </c>
      <c r="B2654" t="s">
        <v>17</v>
      </c>
      <c r="C2654" s="123">
        <v>1905</v>
      </c>
      <c r="D2654" s="2">
        <v>144</v>
      </c>
      <c r="E2654" t="s">
        <v>138</v>
      </c>
      <c r="F2654">
        <v>2021</v>
      </c>
      <c r="G2654" t="s">
        <v>19</v>
      </c>
      <c r="H2654" s="21">
        <v>31.24</v>
      </c>
    </row>
    <row r="2655" spans="1:8">
      <c r="A2655">
        <v>7283</v>
      </c>
      <c r="B2655" t="s">
        <v>17</v>
      </c>
      <c r="C2655" s="123">
        <v>1905</v>
      </c>
      <c r="D2655" s="2">
        <v>144</v>
      </c>
      <c r="E2655" t="s">
        <v>138</v>
      </c>
      <c r="F2655">
        <v>2021</v>
      </c>
      <c r="G2655" t="s">
        <v>19</v>
      </c>
      <c r="H2655" s="21">
        <v>11451.3</v>
      </c>
    </row>
    <row r="2656" spans="1:8">
      <c r="A2656">
        <v>7291</v>
      </c>
      <c r="B2656" t="s">
        <v>17</v>
      </c>
      <c r="C2656" s="123">
        <v>1905</v>
      </c>
      <c r="D2656" s="2">
        <v>144</v>
      </c>
      <c r="E2656" t="s">
        <v>138</v>
      </c>
      <c r="F2656">
        <v>2021</v>
      </c>
      <c r="G2656" t="s">
        <v>19</v>
      </c>
      <c r="H2656" s="21">
        <v>1521.57</v>
      </c>
    </row>
    <row r="2657" spans="1:8">
      <c r="A2657">
        <v>7297</v>
      </c>
      <c r="B2657" t="s">
        <v>17</v>
      </c>
      <c r="C2657" s="123">
        <v>1905</v>
      </c>
      <c r="D2657" s="2">
        <v>144</v>
      </c>
      <c r="E2657" t="s">
        <v>138</v>
      </c>
      <c r="F2657">
        <v>2021</v>
      </c>
      <c r="G2657" t="s">
        <v>19</v>
      </c>
      <c r="H2657" s="21">
        <v>139.38</v>
      </c>
    </row>
    <row r="2658" spans="1:8">
      <c r="A2658">
        <v>7300</v>
      </c>
      <c r="B2658" t="s">
        <v>17</v>
      </c>
      <c r="C2658" s="123">
        <v>1905</v>
      </c>
      <c r="D2658" s="2">
        <v>144</v>
      </c>
      <c r="E2658" t="s">
        <v>138</v>
      </c>
      <c r="F2658">
        <v>2021</v>
      </c>
      <c r="G2658" t="s">
        <v>19</v>
      </c>
      <c r="H2658" s="21">
        <v>10045.27</v>
      </c>
    </row>
    <row r="2659" spans="1:8">
      <c r="A2659">
        <v>7885</v>
      </c>
      <c r="B2659" t="s">
        <v>6</v>
      </c>
      <c r="C2659" s="123">
        <v>1905</v>
      </c>
      <c r="D2659" s="2">
        <v>133</v>
      </c>
      <c r="E2659" t="s">
        <v>52</v>
      </c>
      <c r="F2659">
        <v>2023</v>
      </c>
      <c r="G2659" t="s">
        <v>19</v>
      </c>
      <c r="H2659" s="1">
        <v>128987.45000000003</v>
      </c>
    </row>
    <row r="2660" spans="1:8">
      <c r="A2660">
        <v>7886</v>
      </c>
      <c r="B2660" t="s">
        <v>6</v>
      </c>
      <c r="C2660" s="123">
        <v>1905</v>
      </c>
      <c r="D2660" s="2">
        <v>144</v>
      </c>
      <c r="E2660" t="s">
        <v>52</v>
      </c>
      <c r="F2660">
        <v>2023</v>
      </c>
      <c r="G2660" t="s">
        <v>19</v>
      </c>
      <c r="H2660" s="1">
        <v>441531.85999999987</v>
      </c>
    </row>
    <row r="2661" spans="1:8">
      <c r="A2661">
        <v>7939</v>
      </c>
      <c r="B2661" t="s">
        <v>7</v>
      </c>
      <c r="C2661" s="123">
        <v>1905</v>
      </c>
      <c r="D2661" s="2">
        <v>133</v>
      </c>
      <c r="E2661" t="s">
        <v>52</v>
      </c>
      <c r="F2661">
        <v>2023</v>
      </c>
      <c r="G2661" t="s">
        <v>19</v>
      </c>
      <c r="H2661" s="1">
        <v>105956.77000000003</v>
      </c>
    </row>
    <row r="2662" spans="1:8">
      <c r="A2662">
        <v>7940</v>
      </c>
      <c r="B2662" t="s">
        <v>7</v>
      </c>
      <c r="C2662" s="123">
        <v>1905</v>
      </c>
      <c r="D2662" s="2">
        <v>144</v>
      </c>
      <c r="E2662" t="s">
        <v>52</v>
      </c>
      <c r="F2662">
        <v>2023</v>
      </c>
      <c r="G2662" t="s">
        <v>19</v>
      </c>
      <c r="H2662" s="1">
        <v>253506.63999999998</v>
      </c>
    </row>
    <row r="2663" spans="1:8">
      <c r="A2663">
        <v>8000</v>
      </c>
      <c r="B2663" t="s">
        <v>8</v>
      </c>
      <c r="C2663" s="123">
        <v>1905</v>
      </c>
      <c r="D2663" s="2">
        <v>133</v>
      </c>
      <c r="E2663" t="s">
        <v>52</v>
      </c>
      <c r="F2663">
        <v>2023</v>
      </c>
      <c r="G2663" t="s">
        <v>46</v>
      </c>
      <c r="H2663" s="1">
        <v>-7.78</v>
      </c>
    </row>
    <row r="2664" spans="1:8">
      <c r="A2664">
        <v>8001</v>
      </c>
      <c r="B2664" t="s">
        <v>8</v>
      </c>
      <c r="C2664" s="123">
        <v>1905</v>
      </c>
      <c r="D2664" s="2">
        <v>133</v>
      </c>
      <c r="E2664" t="s">
        <v>52</v>
      </c>
      <c r="F2664">
        <v>2023</v>
      </c>
      <c r="G2664" t="s">
        <v>19</v>
      </c>
      <c r="H2664" s="1">
        <v>102907.20000000001</v>
      </c>
    </row>
    <row r="2665" spans="1:8">
      <c r="A2665">
        <v>8002</v>
      </c>
      <c r="B2665" t="s">
        <v>8</v>
      </c>
      <c r="C2665" s="123">
        <v>1905</v>
      </c>
      <c r="D2665" s="2">
        <v>144</v>
      </c>
      <c r="E2665" t="s">
        <v>52</v>
      </c>
      <c r="F2665">
        <v>2023</v>
      </c>
      <c r="G2665" t="s">
        <v>19</v>
      </c>
      <c r="H2665" s="1">
        <v>252882.85000000003</v>
      </c>
    </row>
    <row r="2666" spans="1:8">
      <c r="A2666">
        <v>8058</v>
      </c>
      <c r="B2666" t="s">
        <v>9</v>
      </c>
      <c r="C2666" s="123">
        <v>1905</v>
      </c>
      <c r="D2666" s="2">
        <v>133</v>
      </c>
      <c r="E2666" t="s">
        <v>52</v>
      </c>
      <c r="F2666">
        <v>2023</v>
      </c>
      <c r="G2666" t="s">
        <v>19</v>
      </c>
      <c r="H2666" s="1">
        <v>151956.49</v>
      </c>
    </row>
    <row r="2667" spans="1:8">
      <c r="A2667">
        <v>8059</v>
      </c>
      <c r="B2667" t="s">
        <v>9</v>
      </c>
      <c r="C2667" s="123">
        <v>1905</v>
      </c>
      <c r="D2667" s="2">
        <v>144</v>
      </c>
      <c r="E2667" t="s">
        <v>52</v>
      </c>
      <c r="F2667">
        <v>2023</v>
      </c>
      <c r="G2667" t="s">
        <v>19</v>
      </c>
      <c r="H2667" s="1">
        <v>1128519.7300000002</v>
      </c>
    </row>
    <row r="2668" spans="1:8">
      <c r="A2668">
        <v>8120</v>
      </c>
      <c r="B2668" t="s">
        <v>10</v>
      </c>
      <c r="C2668" s="123">
        <v>1905</v>
      </c>
      <c r="D2668" s="2">
        <v>133</v>
      </c>
      <c r="E2668" t="s">
        <v>52</v>
      </c>
      <c r="F2668">
        <v>2023</v>
      </c>
      <c r="G2668" t="s">
        <v>19</v>
      </c>
      <c r="H2668" s="1">
        <v>3545.6199999999994</v>
      </c>
    </row>
    <row r="2669" spans="1:8">
      <c r="A2669">
        <v>8121</v>
      </c>
      <c r="B2669" t="s">
        <v>10</v>
      </c>
      <c r="C2669" s="123">
        <v>1905</v>
      </c>
      <c r="D2669" s="2">
        <v>144</v>
      </c>
      <c r="E2669" t="s">
        <v>52</v>
      </c>
      <c r="F2669">
        <v>2023</v>
      </c>
      <c r="G2669" t="s">
        <v>19</v>
      </c>
      <c r="H2669" s="1">
        <v>139574.42999999996</v>
      </c>
    </row>
    <row r="2670" spans="1:8">
      <c r="A2670">
        <v>8164</v>
      </c>
      <c r="B2670" t="s">
        <v>11</v>
      </c>
      <c r="C2670" s="123">
        <v>1905</v>
      </c>
      <c r="D2670" s="2">
        <v>133</v>
      </c>
      <c r="E2670" t="s">
        <v>52</v>
      </c>
      <c r="F2670">
        <v>2023</v>
      </c>
      <c r="G2670" t="s">
        <v>19</v>
      </c>
      <c r="H2670" s="1">
        <v>37225.060000000005</v>
      </c>
    </row>
    <row r="2671" spans="1:8">
      <c r="A2671">
        <v>8165</v>
      </c>
      <c r="B2671" t="s">
        <v>11</v>
      </c>
      <c r="C2671" s="123">
        <v>1905</v>
      </c>
      <c r="D2671" s="2">
        <v>144</v>
      </c>
      <c r="E2671" t="s">
        <v>52</v>
      </c>
      <c r="F2671">
        <v>2023</v>
      </c>
      <c r="G2671" t="s">
        <v>19</v>
      </c>
      <c r="H2671" s="1">
        <v>182897.06000000003</v>
      </c>
    </row>
    <row r="2672" spans="1:8">
      <c r="A2672">
        <v>8205</v>
      </c>
      <c r="B2672" t="s">
        <v>12</v>
      </c>
      <c r="C2672" s="123">
        <v>1905</v>
      </c>
      <c r="D2672" s="2">
        <v>133</v>
      </c>
      <c r="E2672" t="s">
        <v>52</v>
      </c>
      <c r="F2672">
        <v>2023</v>
      </c>
      <c r="G2672" t="s">
        <v>19</v>
      </c>
      <c r="H2672" s="1">
        <v>16291.929999999998</v>
      </c>
    </row>
    <row r="2673" spans="1:8">
      <c r="A2673">
        <v>8206</v>
      </c>
      <c r="B2673" t="s">
        <v>12</v>
      </c>
      <c r="C2673" s="123">
        <v>1905</v>
      </c>
      <c r="D2673" s="2">
        <v>144</v>
      </c>
      <c r="E2673" t="s">
        <v>52</v>
      </c>
      <c r="F2673">
        <v>2023</v>
      </c>
      <c r="G2673" t="s">
        <v>22</v>
      </c>
      <c r="H2673" s="1">
        <v>2228.7600000000002</v>
      </c>
    </row>
    <row r="2674" spans="1:8">
      <c r="A2674">
        <v>8207</v>
      </c>
      <c r="B2674" t="s">
        <v>12</v>
      </c>
      <c r="C2674" s="123">
        <v>1905</v>
      </c>
      <c r="D2674" s="2">
        <v>144</v>
      </c>
      <c r="E2674" t="s">
        <v>52</v>
      </c>
      <c r="F2674">
        <v>2023</v>
      </c>
      <c r="G2674" t="s">
        <v>19</v>
      </c>
      <c r="H2674" s="1">
        <v>195312.83000000005</v>
      </c>
    </row>
    <row r="2675" spans="1:8">
      <c r="A2675">
        <v>8243</v>
      </c>
      <c r="B2675" t="s">
        <v>13</v>
      </c>
      <c r="C2675" s="123">
        <v>1905</v>
      </c>
      <c r="D2675" s="2">
        <v>133</v>
      </c>
      <c r="E2675" t="s">
        <v>52</v>
      </c>
      <c r="F2675">
        <v>2023</v>
      </c>
      <c r="G2675" t="s">
        <v>19</v>
      </c>
      <c r="H2675" s="1">
        <v>86482.84</v>
      </c>
    </row>
    <row r="2676" spans="1:8">
      <c r="A2676">
        <v>8244</v>
      </c>
      <c r="B2676" t="s">
        <v>13</v>
      </c>
      <c r="C2676" s="123">
        <v>1905</v>
      </c>
      <c r="D2676" s="2">
        <v>144</v>
      </c>
      <c r="E2676" t="s">
        <v>52</v>
      </c>
      <c r="F2676">
        <v>2023</v>
      </c>
      <c r="G2676" t="s">
        <v>19</v>
      </c>
      <c r="H2676" s="1">
        <v>395799.4800000001</v>
      </c>
    </row>
    <row r="2677" spans="1:8">
      <c r="A2677">
        <v>8292</v>
      </c>
      <c r="B2677" t="s">
        <v>14</v>
      </c>
      <c r="C2677" s="123">
        <v>1905</v>
      </c>
      <c r="D2677" s="2">
        <v>133</v>
      </c>
      <c r="E2677" t="s">
        <v>52</v>
      </c>
      <c r="F2677">
        <v>2023</v>
      </c>
      <c r="G2677" t="s">
        <v>19</v>
      </c>
      <c r="H2677" s="1">
        <v>386036.24999999994</v>
      </c>
    </row>
    <row r="2678" spans="1:8">
      <c r="A2678">
        <v>8293</v>
      </c>
      <c r="B2678" t="s">
        <v>14</v>
      </c>
      <c r="C2678" s="123">
        <v>1905</v>
      </c>
      <c r="D2678" s="2">
        <v>144</v>
      </c>
      <c r="E2678" t="s">
        <v>52</v>
      </c>
      <c r="F2678">
        <v>2023</v>
      </c>
      <c r="G2678" t="s">
        <v>22</v>
      </c>
      <c r="H2678" s="1">
        <v>3648.64</v>
      </c>
    </row>
    <row r="2679" spans="1:8">
      <c r="A2679">
        <v>8294</v>
      </c>
      <c r="B2679" t="s">
        <v>14</v>
      </c>
      <c r="C2679" s="123">
        <v>1905</v>
      </c>
      <c r="D2679" s="2">
        <v>144</v>
      </c>
      <c r="E2679" t="s">
        <v>52</v>
      </c>
      <c r="F2679">
        <v>2023</v>
      </c>
      <c r="G2679" t="s">
        <v>19</v>
      </c>
      <c r="H2679" s="1">
        <v>235942.96000000002</v>
      </c>
    </row>
    <row r="2680" spans="1:8">
      <c r="A2680">
        <v>8355</v>
      </c>
      <c r="B2680" t="s">
        <v>15</v>
      </c>
      <c r="C2680" s="123">
        <v>1905</v>
      </c>
      <c r="D2680" s="2">
        <v>133</v>
      </c>
      <c r="E2680" t="s">
        <v>52</v>
      </c>
      <c r="F2680">
        <v>2023</v>
      </c>
      <c r="G2680" t="s">
        <v>19</v>
      </c>
      <c r="H2680" s="1">
        <v>17284.169999999998</v>
      </c>
    </row>
    <row r="2681" spans="1:8">
      <c r="A2681">
        <v>8356</v>
      </c>
      <c r="B2681" t="s">
        <v>15</v>
      </c>
      <c r="C2681" s="123">
        <v>1905</v>
      </c>
      <c r="D2681" s="2">
        <v>144</v>
      </c>
      <c r="E2681" t="s">
        <v>52</v>
      </c>
      <c r="F2681">
        <v>2023</v>
      </c>
      <c r="G2681" t="s">
        <v>19</v>
      </c>
      <c r="H2681" s="1">
        <v>298073.55000000016</v>
      </c>
    </row>
    <row r="2682" spans="1:8">
      <c r="A2682">
        <v>8384</v>
      </c>
      <c r="B2682" t="s">
        <v>16</v>
      </c>
      <c r="C2682" s="123">
        <v>1905</v>
      </c>
      <c r="D2682" s="2">
        <v>133</v>
      </c>
      <c r="E2682" t="s">
        <v>52</v>
      </c>
      <c r="F2682">
        <v>2023</v>
      </c>
      <c r="G2682" t="s">
        <v>19</v>
      </c>
      <c r="H2682" s="1">
        <v>104370.87000000002</v>
      </c>
    </row>
    <row r="2683" spans="1:8">
      <c r="A2683">
        <v>8385</v>
      </c>
      <c r="B2683" t="s">
        <v>16</v>
      </c>
      <c r="C2683" s="123">
        <v>1905</v>
      </c>
      <c r="D2683" s="2">
        <v>144</v>
      </c>
      <c r="E2683" t="s">
        <v>52</v>
      </c>
      <c r="F2683">
        <v>2023</v>
      </c>
      <c r="G2683" t="s">
        <v>22</v>
      </c>
      <c r="H2683" s="1">
        <v>4865.58</v>
      </c>
    </row>
    <row r="2684" spans="1:8">
      <c r="A2684">
        <v>8386</v>
      </c>
      <c r="B2684" t="s">
        <v>16</v>
      </c>
      <c r="C2684" s="123">
        <v>1905</v>
      </c>
      <c r="D2684" s="2">
        <v>144</v>
      </c>
      <c r="E2684" t="s">
        <v>52</v>
      </c>
      <c r="F2684">
        <v>2023</v>
      </c>
      <c r="G2684" t="s">
        <v>19</v>
      </c>
      <c r="H2684" s="1">
        <v>251312.25000000003</v>
      </c>
    </row>
    <row r="2685" spans="1:8">
      <c r="A2685">
        <v>8419</v>
      </c>
      <c r="B2685" t="s">
        <v>17</v>
      </c>
      <c r="C2685" s="123">
        <v>1905</v>
      </c>
      <c r="D2685" s="2">
        <v>133</v>
      </c>
      <c r="E2685" t="s">
        <v>52</v>
      </c>
      <c r="F2685">
        <v>2023</v>
      </c>
      <c r="G2685" t="s">
        <v>22</v>
      </c>
      <c r="H2685" s="1">
        <v>3113.12</v>
      </c>
    </row>
    <row r="2686" spans="1:8">
      <c r="A2686">
        <v>8420</v>
      </c>
      <c r="B2686" t="s">
        <v>17</v>
      </c>
      <c r="C2686" s="123">
        <v>1905</v>
      </c>
      <c r="D2686" s="2">
        <v>133</v>
      </c>
      <c r="E2686" t="s">
        <v>52</v>
      </c>
      <c r="F2686">
        <v>2023</v>
      </c>
      <c r="G2686" t="s">
        <v>19</v>
      </c>
      <c r="H2686" s="1">
        <v>111549.98000000001</v>
      </c>
    </row>
    <row r="2687" spans="1:8">
      <c r="A2687">
        <v>8421</v>
      </c>
      <c r="B2687" t="s">
        <v>17</v>
      </c>
      <c r="C2687" s="123">
        <v>1905</v>
      </c>
      <c r="D2687" s="2">
        <v>144</v>
      </c>
      <c r="E2687" t="s">
        <v>52</v>
      </c>
      <c r="F2687">
        <v>2023</v>
      </c>
      <c r="G2687" t="s">
        <v>22</v>
      </c>
      <c r="H2687" s="1">
        <v>9384.31</v>
      </c>
    </row>
    <row r="2688" spans="1:8">
      <c r="A2688">
        <v>8422</v>
      </c>
      <c r="B2688" t="s">
        <v>17</v>
      </c>
      <c r="C2688" s="123">
        <v>1905</v>
      </c>
      <c r="D2688" s="2">
        <v>144</v>
      </c>
      <c r="E2688" t="s">
        <v>52</v>
      </c>
      <c r="F2688">
        <v>2023</v>
      </c>
      <c r="G2688" t="s">
        <v>19</v>
      </c>
      <c r="H2688" s="1">
        <v>195787.58000000007</v>
      </c>
    </row>
    <row r="2689" spans="1:8">
      <c r="A2689">
        <v>25</v>
      </c>
      <c r="B2689" t="s">
        <v>6</v>
      </c>
      <c r="C2689" s="123">
        <v>1906</v>
      </c>
      <c r="D2689" s="2">
        <v>133</v>
      </c>
      <c r="E2689" t="s">
        <v>53</v>
      </c>
      <c r="F2689">
        <v>2021</v>
      </c>
      <c r="G2689" t="s">
        <v>19</v>
      </c>
      <c r="H2689" s="21">
        <v>2.27</v>
      </c>
    </row>
    <row r="2690" spans="1:8">
      <c r="A2690">
        <v>51</v>
      </c>
      <c r="B2690" t="s">
        <v>6</v>
      </c>
      <c r="C2690" s="123">
        <v>1906</v>
      </c>
      <c r="D2690" s="2">
        <v>133</v>
      </c>
      <c r="E2690" t="s">
        <v>53</v>
      </c>
      <c r="F2690">
        <v>2021</v>
      </c>
      <c r="G2690" t="s">
        <v>19</v>
      </c>
      <c r="H2690" s="21">
        <v>0.11</v>
      </c>
    </row>
    <row r="2691" spans="1:8">
      <c r="A2691">
        <v>57</v>
      </c>
      <c r="B2691" t="s">
        <v>6</v>
      </c>
      <c r="C2691" s="123">
        <v>1906</v>
      </c>
      <c r="D2691" s="2">
        <v>133</v>
      </c>
      <c r="E2691" t="s">
        <v>53</v>
      </c>
      <c r="F2691">
        <v>2021</v>
      </c>
      <c r="G2691" t="s">
        <v>19</v>
      </c>
      <c r="H2691" s="21">
        <v>2.02</v>
      </c>
    </row>
    <row r="2692" spans="1:8">
      <c r="A2692">
        <v>89</v>
      </c>
      <c r="B2692" t="s">
        <v>6</v>
      </c>
      <c r="C2692" s="123">
        <v>1906</v>
      </c>
      <c r="D2692" s="2">
        <v>133</v>
      </c>
      <c r="E2692" t="s">
        <v>53</v>
      </c>
      <c r="F2692">
        <v>2021</v>
      </c>
      <c r="G2692" t="s">
        <v>19</v>
      </c>
      <c r="H2692" s="21">
        <v>0.11</v>
      </c>
    </row>
    <row r="2693" spans="1:8">
      <c r="A2693">
        <v>92</v>
      </c>
      <c r="B2693" t="s">
        <v>6</v>
      </c>
      <c r="C2693" s="123">
        <v>1906</v>
      </c>
      <c r="D2693" s="2">
        <v>133</v>
      </c>
      <c r="E2693" t="s">
        <v>53</v>
      </c>
      <c r="F2693">
        <v>2021</v>
      </c>
      <c r="G2693" t="s">
        <v>19</v>
      </c>
      <c r="H2693" s="21">
        <v>0.11</v>
      </c>
    </row>
    <row r="2694" spans="1:8">
      <c r="A2694">
        <v>96</v>
      </c>
      <c r="B2694" t="s">
        <v>6</v>
      </c>
      <c r="C2694" s="123">
        <v>1906</v>
      </c>
      <c r="D2694" s="2">
        <v>133</v>
      </c>
      <c r="E2694" t="s">
        <v>53</v>
      </c>
      <c r="F2694">
        <v>2021</v>
      </c>
      <c r="G2694" t="s">
        <v>19</v>
      </c>
      <c r="H2694" s="21">
        <v>4.0199999999999996</v>
      </c>
    </row>
    <row r="2695" spans="1:8">
      <c r="A2695">
        <v>108</v>
      </c>
      <c r="B2695" t="s">
        <v>6</v>
      </c>
      <c r="C2695" s="123">
        <v>1906</v>
      </c>
      <c r="D2695" s="2">
        <v>133</v>
      </c>
      <c r="E2695" t="s">
        <v>53</v>
      </c>
      <c r="F2695">
        <v>2021</v>
      </c>
      <c r="G2695" t="s">
        <v>19</v>
      </c>
      <c r="H2695" s="21">
        <v>0.33</v>
      </c>
    </row>
    <row r="2696" spans="1:8">
      <c r="A2696">
        <v>115</v>
      </c>
      <c r="B2696" t="s">
        <v>6</v>
      </c>
      <c r="C2696" s="123">
        <v>1906</v>
      </c>
      <c r="D2696" s="2">
        <v>133</v>
      </c>
      <c r="E2696" t="s">
        <v>53</v>
      </c>
      <c r="F2696">
        <v>2021</v>
      </c>
      <c r="G2696" t="s">
        <v>19</v>
      </c>
      <c r="H2696" s="21">
        <v>0.12</v>
      </c>
    </row>
    <row r="2697" spans="1:8">
      <c r="A2697">
        <v>144</v>
      </c>
      <c r="B2697" t="s">
        <v>6</v>
      </c>
      <c r="C2697" s="123">
        <v>1906</v>
      </c>
      <c r="D2697" s="2">
        <v>133</v>
      </c>
      <c r="E2697" t="s">
        <v>53</v>
      </c>
      <c r="F2697">
        <v>2021</v>
      </c>
      <c r="G2697" t="s">
        <v>19</v>
      </c>
      <c r="H2697" s="21">
        <v>0.11</v>
      </c>
    </row>
    <row r="2698" spans="1:8">
      <c r="A2698">
        <v>165</v>
      </c>
      <c r="B2698" t="s">
        <v>6</v>
      </c>
      <c r="C2698" s="123">
        <v>1906</v>
      </c>
      <c r="D2698" s="2">
        <v>133</v>
      </c>
      <c r="E2698" t="s">
        <v>53</v>
      </c>
      <c r="F2698">
        <v>2021</v>
      </c>
      <c r="G2698" t="s">
        <v>19</v>
      </c>
      <c r="H2698" s="21">
        <v>2.27</v>
      </c>
    </row>
    <row r="2699" spans="1:8">
      <c r="A2699">
        <v>173</v>
      </c>
      <c r="B2699" t="s">
        <v>6</v>
      </c>
      <c r="C2699" s="123">
        <v>1906</v>
      </c>
      <c r="D2699" s="2">
        <v>133</v>
      </c>
      <c r="E2699" t="s">
        <v>53</v>
      </c>
      <c r="F2699">
        <v>2021</v>
      </c>
      <c r="G2699" t="s">
        <v>22</v>
      </c>
      <c r="H2699" s="21">
        <v>0.9</v>
      </c>
    </row>
    <row r="2700" spans="1:8">
      <c r="A2700">
        <v>179</v>
      </c>
      <c r="B2700" t="s">
        <v>6</v>
      </c>
      <c r="C2700" s="123">
        <v>1906</v>
      </c>
      <c r="D2700" s="2">
        <v>133</v>
      </c>
      <c r="E2700" t="s">
        <v>53</v>
      </c>
      <c r="F2700">
        <v>2021</v>
      </c>
      <c r="G2700" t="s">
        <v>19</v>
      </c>
      <c r="H2700" s="21">
        <v>0.12</v>
      </c>
    </row>
    <row r="2701" spans="1:8">
      <c r="A2701">
        <v>270</v>
      </c>
      <c r="B2701" t="s">
        <v>6</v>
      </c>
      <c r="C2701" s="123">
        <v>1906</v>
      </c>
      <c r="D2701" s="2">
        <v>144</v>
      </c>
      <c r="E2701" t="s">
        <v>53</v>
      </c>
      <c r="F2701">
        <v>2021</v>
      </c>
      <c r="G2701" t="s">
        <v>19</v>
      </c>
      <c r="H2701" s="21">
        <v>57.85</v>
      </c>
    </row>
    <row r="2702" spans="1:8">
      <c r="A2702">
        <v>306</v>
      </c>
      <c r="B2702" t="s">
        <v>6</v>
      </c>
      <c r="C2702" s="123">
        <v>1906</v>
      </c>
      <c r="D2702" s="2">
        <v>144</v>
      </c>
      <c r="E2702" t="s">
        <v>53</v>
      </c>
      <c r="F2702">
        <v>2021</v>
      </c>
      <c r="G2702" t="s">
        <v>19</v>
      </c>
      <c r="H2702" s="21">
        <v>2.94</v>
      </c>
    </row>
    <row r="2703" spans="1:8">
      <c r="A2703">
        <v>324</v>
      </c>
      <c r="B2703" t="s">
        <v>6</v>
      </c>
      <c r="C2703" s="123">
        <v>1906</v>
      </c>
      <c r="D2703" s="2">
        <v>144</v>
      </c>
      <c r="E2703" t="s">
        <v>53</v>
      </c>
      <c r="F2703">
        <v>2021</v>
      </c>
      <c r="G2703" t="s">
        <v>19</v>
      </c>
      <c r="H2703" s="21">
        <v>0.45</v>
      </c>
    </row>
    <row r="2704" spans="1:8">
      <c r="A2704">
        <v>331</v>
      </c>
      <c r="B2704" t="s">
        <v>6</v>
      </c>
      <c r="C2704" s="123">
        <v>1906</v>
      </c>
      <c r="D2704" s="2">
        <v>144</v>
      </c>
      <c r="E2704" t="s">
        <v>53</v>
      </c>
      <c r="F2704">
        <v>2021</v>
      </c>
      <c r="G2704" t="s">
        <v>19</v>
      </c>
      <c r="H2704" s="21">
        <v>124.89</v>
      </c>
    </row>
    <row r="2705" spans="1:8">
      <c r="A2705">
        <v>337</v>
      </c>
      <c r="B2705" t="s">
        <v>6</v>
      </c>
      <c r="C2705" s="123">
        <v>1906</v>
      </c>
      <c r="D2705" s="2">
        <v>144</v>
      </c>
      <c r="E2705" t="s">
        <v>53</v>
      </c>
      <c r="F2705">
        <v>2021</v>
      </c>
      <c r="G2705" t="s">
        <v>19</v>
      </c>
      <c r="H2705" s="21">
        <v>2.15</v>
      </c>
    </row>
    <row r="2706" spans="1:8">
      <c r="A2706">
        <v>338</v>
      </c>
      <c r="B2706" t="s">
        <v>6</v>
      </c>
      <c r="C2706" s="123">
        <v>1906</v>
      </c>
      <c r="D2706" s="2">
        <v>144</v>
      </c>
      <c r="E2706" t="s">
        <v>53</v>
      </c>
      <c r="F2706">
        <v>2021</v>
      </c>
      <c r="G2706" t="s">
        <v>19</v>
      </c>
      <c r="H2706" s="21">
        <v>0.45</v>
      </c>
    </row>
    <row r="2707" spans="1:8">
      <c r="A2707">
        <v>341</v>
      </c>
      <c r="B2707" t="s">
        <v>6</v>
      </c>
      <c r="C2707" s="123">
        <v>1906</v>
      </c>
      <c r="D2707" s="2">
        <v>144</v>
      </c>
      <c r="E2707" t="s">
        <v>53</v>
      </c>
      <c r="F2707">
        <v>2021</v>
      </c>
      <c r="G2707" t="s">
        <v>19</v>
      </c>
      <c r="H2707" s="21">
        <v>0.26</v>
      </c>
    </row>
    <row r="2708" spans="1:8">
      <c r="A2708">
        <v>345</v>
      </c>
      <c r="B2708" t="s">
        <v>6</v>
      </c>
      <c r="C2708" s="123">
        <v>1906</v>
      </c>
      <c r="D2708" s="2">
        <v>144</v>
      </c>
      <c r="E2708" t="s">
        <v>53</v>
      </c>
      <c r="F2708">
        <v>2021</v>
      </c>
      <c r="G2708" t="s">
        <v>19</v>
      </c>
      <c r="H2708" s="21">
        <v>0.45</v>
      </c>
    </row>
    <row r="2709" spans="1:8">
      <c r="A2709">
        <v>361</v>
      </c>
      <c r="B2709" t="s">
        <v>6</v>
      </c>
      <c r="C2709" s="123">
        <v>1906</v>
      </c>
      <c r="D2709" s="2">
        <v>144</v>
      </c>
      <c r="E2709" t="s">
        <v>53</v>
      </c>
      <c r="F2709">
        <v>2021</v>
      </c>
      <c r="G2709" t="s">
        <v>19</v>
      </c>
      <c r="H2709" s="21">
        <v>2.16</v>
      </c>
    </row>
    <row r="2710" spans="1:8">
      <c r="A2710">
        <v>369</v>
      </c>
      <c r="B2710" t="s">
        <v>6</v>
      </c>
      <c r="C2710" s="123">
        <v>1906</v>
      </c>
      <c r="D2710" s="2">
        <v>144</v>
      </c>
      <c r="E2710" t="s">
        <v>53</v>
      </c>
      <c r="F2710">
        <v>2021</v>
      </c>
      <c r="G2710" t="s">
        <v>19</v>
      </c>
      <c r="H2710" s="21">
        <v>0.26</v>
      </c>
    </row>
    <row r="2711" spans="1:8">
      <c r="A2711">
        <v>377</v>
      </c>
      <c r="B2711" t="s">
        <v>6</v>
      </c>
      <c r="C2711" s="123">
        <v>1906</v>
      </c>
      <c r="D2711" s="2">
        <v>144</v>
      </c>
      <c r="E2711" t="s">
        <v>53</v>
      </c>
      <c r="F2711">
        <v>2021</v>
      </c>
      <c r="G2711" t="s">
        <v>19</v>
      </c>
      <c r="H2711" s="21">
        <v>0.26</v>
      </c>
    </row>
    <row r="2712" spans="1:8">
      <c r="A2712">
        <v>382</v>
      </c>
      <c r="B2712" t="s">
        <v>6</v>
      </c>
      <c r="C2712" s="123">
        <v>1906</v>
      </c>
      <c r="D2712" s="2">
        <v>144</v>
      </c>
      <c r="E2712" t="s">
        <v>53</v>
      </c>
      <c r="F2712">
        <v>2021</v>
      </c>
      <c r="G2712" t="s">
        <v>19</v>
      </c>
      <c r="H2712" s="21">
        <v>60.39</v>
      </c>
    </row>
    <row r="2713" spans="1:8">
      <c r="A2713">
        <v>388</v>
      </c>
      <c r="B2713" t="s">
        <v>6</v>
      </c>
      <c r="C2713" s="123">
        <v>1906</v>
      </c>
      <c r="D2713" s="2">
        <v>144</v>
      </c>
      <c r="E2713" t="s">
        <v>53</v>
      </c>
      <c r="F2713">
        <v>2021</v>
      </c>
      <c r="G2713" t="s">
        <v>19</v>
      </c>
      <c r="H2713" s="21">
        <v>1.64</v>
      </c>
    </row>
    <row r="2714" spans="1:8">
      <c r="A2714">
        <v>401</v>
      </c>
      <c r="B2714" t="s">
        <v>6</v>
      </c>
      <c r="C2714" s="123">
        <v>1906</v>
      </c>
      <c r="D2714" s="2">
        <v>144</v>
      </c>
      <c r="E2714" t="s">
        <v>53</v>
      </c>
      <c r="F2714">
        <v>2021</v>
      </c>
      <c r="G2714" t="s">
        <v>19</v>
      </c>
      <c r="H2714" s="21">
        <v>0.26</v>
      </c>
    </row>
    <row r="2715" spans="1:8">
      <c r="A2715">
        <v>419</v>
      </c>
      <c r="B2715" t="s">
        <v>6</v>
      </c>
      <c r="C2715" s="123">
        <v>1906</v>
      </c>
      <c r="D2715" s="2">
        <v>144</v>
      </c>
      <c r="E2715" t="s">
        <v>53</v>
      </c>
      <c r="F2715">
        <v>2021</v>
      </c>
      <c r="G2715" t="s">
        <v>19</v>
      </c>
      <c r="H2715" s="21">
        <v>0.52</v>
      </c>
    </row>
    <row r="2716" spans="1:8">
      <c r="A2716">
        <v>422</v>
      </c>
      <c r="B2716" t="s">
        <v>6</v>
      </c>
      <c r="C2716" s="123">
        <v>1906</v>
      </c>
      <c r="D2716" s="2">
        <v>144</v>
      </c>
      <c r="E2716" t="s">
        <v>53</v>
      </c>
      <c r="F2716">
        <v>2021</v>
      </c>
      <c r="G2716" t="s">
        <v>19</v>
      </c>
      <c r="H2716" s="21">
        <v>0.14000000000000001</v>
      </c>
    </row>
    <row r="2717" spans="1:8">
      <c r="A2717">
        <v>427</v>
      </c>
      <c r="B2717" t="s">
        <v>6</v>
      </c>
      <c r="C2717" s="123">
        <v>1906</v>
      </c>
      <c r="D2717" s="2">
        <v>144</v>
      </c>
      <c r="E2717" t="s">
        <v>53</v>
      </c>
      <c r="F2717">
        <v>2021</v>
      </c>
      <c r="G2717" t="s">
        <v>19</v>
      </c>
      <c r="H2717" s="21">
        <v>2.3199999999999998</v>
      </c>
    </row>
    <row r="2718" spans="1:8">
      <c r="A2718">
        <v>435</v>
      </c>
      <c r="B2718" t="s">
        <v>6</v>
      </c>
      <c r="C2718" s="123">
        <v>1906</v>
      </c>
      <c r="D2718" s="2">
        <v>144</v>
      </c>
      <c r="E2718" t="s">
        <v>53</v>
      </c>
      <c r="F2718">
        <v>2021</v>
      </c>
      <c r="G2718" t="s">
        <v>19</v>
      </c>
      <c r="H2718" s="21">
        <v>74.17</v>
      </c>
    </row>
    <row r="2719" spans="1:8">
      <c r="A2719">
        <v>475</v>
      </c>
      <c r="B2719" t="s">
        <v>6</v>
      </c>
      <c r="C2719" s="123">
        <v>1906</v>
      </c>
      <c r="D2719" s="2">
        <v>144</v>
      </c>
      <c r="E2719" t="s">
        <v>53</v>
      </c>
      <c r="F2719">
        <v>2021</v>
      </c>
      <c r="G2719" t="s">
        <v>19</v>
      </c>
      <c r="H2719" s="21">
        <v>62.48</v>
      </c>
    </row>
    <row r="2720" spans="1:8">
      <c r="A2720">
        <v>484</v>
      </c>
      <c r="B2720" t="s">
        <v>6</v>
      </c>
      <c r="C2720" s="123">
        <v>1906</v>
      </c>
      <c r="D2720" s="2">
        <v>144</v>
      </c>
      <c r="E2720" t="s">
        <v>53</v>
      </c>
      <c r="F2720">
        <v>2021</v>
      </c>
      <c r="G2720" t="s">
        <v>19</v>
      </c>
      <c r="H2720" s="21">
        <v>75.42</v>
      </c>
    </row>
    <row r="2721" spans="1:8">
      <c r="A2721">
        <v>501</v>
      </c>
      <c r="B2721" t="s">
        <v>6</v>
      </c>
      <c r="C2721" s="123">
        <v>1906</v>
      </c>
      <c r="D2721" s="2">
        <v>144</v>
      </c>
      <c r="E2721" t="s">
        <v>53</v>
      </c>
      <c r="F2721">
        <v>2021</v>
      </c>
      <c r="G2721" t="s">
        <v>19</v>
      </c>
      <c r="H2721" s="21">
        <v>-0.52</v>
      </c>
    </row>
    <row r="2722" spans="1:8">
      <c r="A2722">
        <v>504</v>
      </c>
      <c r="B2722" t="s">
        <v>6</v>
      </c>
      <c r="C2722" s="123">
        <v>1906</v>
      </c>
      <c r="D2722" s="2">
        <v>144</v>
      </c>
      <c r="E2722" t="s">
        <v>53</v>
      </c>
      <c r="F2722">
        <v>2021</v>
      </c>
      <c r="G2722" t="s">
        <v>19</v>
      </c>
      <c r="H2722" s="21">
        <v>65.06</v>
      </c>
    </row>
    <row r="2723" spans="1:8">
      <c r="A2723">
        <v>508</v>
      </c>
      <c r="B2723" t="s">
        <v>6</v>
      </c>
      <c r="C2723" s="123">
        <v>1906</v>
      </c>
      <c r="D2723" s="2">
        <v>144</v>
      </c>
      <c r="E2723" t="s">
        <v>53</v>
      </c>
      <c r="F2723">
        <v>2021</v>
      </c>
      <c r="G2723" t="s">
        <v>19</v>
      </c>
      <c r="H2723" s="21">
        <v>0.89</v>
      </c>
    </row>
    <row r="2724" spans="1:8">
      <c r="A2724">
        <v>529</v>
      </c>
      <c r="B2724" t="s">
        <v>6</v>
      </c>
      <c r="C2724" s="123">
        <v>1906</v>
      </c>
      <c r="D2724" s="2">
        <v>144</v>
      </c>
      <c r="E2724" t="s">
        <v>53</v>
      </c>
      <c r="F2724">
        <v>2021</v>
      </c>
      <c r="G2724" t="s">
        <v>19</v>
      </c>
      <c r="H2724" s="21">
        <v>76.290000000000006</v>
      </c>
    </row>
    <row r="2725" spans="1:8">
      <c r="A2725">
        <v>530</v>
      </c>
      <c r="B2725" t="s">
        <v>6</v>
      </c>
      <c r="C2725" s="123">
        <v>1906</v>
      </c>
      <c r="D2725" s="2">
        <v>144</v>
      </c>
      <c r="E2725" t="s">
        <v>53</v>
      </c>
      <c r="F2725">
        <v>2021</v>
      </c>
      <c r="G2725" t="s">
        <v>22</v>
      </c>
      <c r="H2725" s="21">
        <v>0.42</v>
      </c>
    </row>
    <row r="2726" spans="1:8">
      <c r="A2726">
        <v>550</v>
      </c>
      <c r="B2726" t="s">
        <v>6</v>
      </c>
      <c r="C2726" s="123">
        <v>1906</v>
      </c>
      <c r="D2726" s="2">
        <v>144</v>
      </c>
      <c r="E2726" t="s">
        <v>53</v>
      </c>
      <c r="F2726">
        <v>2021</v>
      </c>
      <c r="G2726" t="s">
        <v>19</v>
      </c>
      <c r="H2726" s="21">
        <v>59.86</v>
      </c>
    </row>
    <row r="2727" spans="1:8">
      <c r="A2727">
        <v>559</v>
      </c>
      <c r="B2727" t="s">
        <v>6</v>
      </c>
      <c r="C2727" s="123">
        <v>1906</v>
      </c>
      <c r="D2727" s="2">
        <v>144</v>
      </c>
      <c r="E2727" t="s">
        <v>53</v>
      </c>
      <c r="F2727">
        <v>2021</v>
      </c>
      <c r="G2727" t="s">
        <v>19</v>
      </c>
      <c r="H2727" s="21">
        <v>0.89</v>
      </c>
    </row>
    <row r="2728" spans="1:8">
      <c r="A2728">
        <v>563</v>
      </c>
      <c r="B2728" t="s">
        <v>6</v>
      </c>
      <c r="C2728" s="123">
        <v>1906</v>
      </c>
      <c r="D2728" s="2">
        <v>144</v>
      </c>
      <c r="E2728" t="s">
        <v>53</v>
      </c>
      <c r="F2728">
        <v>2021</v>
      </c>
      <c r="G2728" t="s">
        <v>19</v>
      </c>
      <c r="H2728" s="21">
        <v>0.89</v>
      </c>
    </row>
    <row r="2729" spans="1:8">
      <c r="A2729">
        <v>568</v>
      </c>
      <c r="B2729" t="s">
        <v>6</v>
      </c>
      <c r="C2729" s="123">
        <v>1906</v>
      </c>
      <c r="D2729" s="2">
        <v>144</v>
      </c>
      <c r="E2729" t="s">
        <v>53</v>
      </c>
      <c r="F2729">
        <v>2021</v>
      </c>
      <c r="G2729" t="s">
        <v>19</v>
      </c>
      <c r="H2729" s="21">
        <v>59.84</v>
      </c>
    </row>
    <row r="2730" spans="1:8">
      <c r="A2730">
        <v>574</v>
      </c>
      <c r="B2730" t="s">
        <v>6</v>
      </c>
      <c r="C2730" s="123">
        <v>1906</v>
      </c>
      <c r="D2730" s="2">
        <v>144</v>
      </c>
      <c r="E2730" t="s">
        <v>53</v>
      </c>
      <c r="F2730">
        <v>2021</v>
      </c>
      <c r="G2730" t="s">
        <v>19</v>
      </c>
      <c r="H2730" s="21">
        <v>0.96</v>
      </c>
    </row>
    <row r="2731" spans="1:8">
      <c r="A2731">
        <v>582</v>
      </c>
      <c r="B2731" t="s">
        <v>6</v>
      </c>
      <c r="C2731" s="123">
        <v>1906</v>
      </c>
      <c r="D2731" s="2">
        <v>144</v>
      </c>
      <c r="E2731" t="s">
        <v>53</v>
      </c>
      <c r="F2731">
        <v>2021</v>
      </c>
      <c r="G2731" t="s">
        <v>19</v>
      </c>
      <c r="H2731" s="21">
        <v>60.28</v>
      </c>
    </row>
    <row r="2732" spans="1:8">
      <c r="A2732">
        <v>584</v>
      </c>
      <c r="B2732" t="s">
        <v>6</v>
      </c>
      <c r="C2732" s="123">
        <v>1906</v>
      </c>
      <c r="D2732" s="2">
        <v>144</v>
      </c>
      <c r="E2732" t="s">
        <v>53</v>
      </c>
      <c r="F2732">
        <v>2021</v>
      </c>
      <c r="G2732" t="s">
        <v>19</v>
      </c>
      <c r="H2732" s="21">
        <v>0.91</v>
      </c>
    </row>
    <row r="2733" spans="1:8">
      <c r="A2733">
        <v>598</v>
      </c>
      <c r="B2733" t="s">
        <v>6</v>
      </c>
      <c r="C2733" s="123">
        <v>1906</v>
      </c>
      <c r="D2733" s="2">
        <v>144</v>
      </c>
      <c r="E2733" t="s">
        <v>53</v>
      </c>
      <c r="F2733">
        <v>2021</v>
      </c>
      <c r="G2733" t="s">
        <v>19</v>
      </c>
      <c r="H2733" s="21">
        <v>0.97</v>
      </c>
    </row>
    <row r="2734" spans="1:8">
      <c r="A2734">
        <v>603</v>
      </c>
      <c r="B2734" t="s">
        <v>6</v>
      </c>
      <c r="C2734" s="123">
        <v>1906</v>
      </c>
      <c r="D2734" s="2">
        <v>144</v>
      </c>
      <c r="E2734" t="s">
        <v>53</v>
      </c>
      <c r="F2734">
        <v>2021</v>
      </c>
      <c r="G2734" t="s">
        <v>19</v>
      </c>
      <c r="H2734" s="21">
        <v>2.15</v>
      </c>
    </row>
    <row r="2735" spans="1:8">
      <c r="A2735">
        <v>634</v>
      </c>
      <c r="B2735" t="s">
        <v>7</v>
      </c>
      <c r="C2735" s="123">
        <v>1906</v>
      </c>
      <c r="D2735" s="2">
        <v>133</v>
      </c>
      <c r="E2735" t="s">
        <v>53</v>
      </c>
      <c r="F2735">
        <v>2021</v>
      </c>
      <c r="G2735" t="s">
        <v>19</v>
      </c>
      <c r="H2735" s="21">
        <v>30.94</v>
      </c>
    </row>
    <row r="2736" spans="1:8">
      <c r="A2736">
        <v>641</v>
      </c>
      <c r="B2736" t="s">
        <v>7</v>
      </c>
      <c r="C2736" s="123">
        <v>1906</v>
      </c>
      <c r="D2736" s="2">
        <v>133</v>
      </c>
      <c r="E2736" t="s">
        <v>53</v>
      </c>
      <c r="F2736">
        <v>2021</v>
      </c>
      <c r="G2736" t="s">
        <v>19</v>
      </c>
      <c r="H2736" s="21">
        <v>24.27</v>
      </c>
    </row>
    <row r="2737" spans="1:8">
      <c r="A2737">
        <v>677</v>
      </c>
      <c r="B2737" t="s">
        <v>7</v>
      </c>
      <c r="C2737" s="123">
        <v>1906</v>
      </c>
      <c r="D2737" s="2">
        <v>133</v>
      </c>
      <c r="E2737" t="s">
        <v>53</v>
      </c>
      <c r="F2737">
        <v>2021</v>
      </c>
      <c r="G2737" t="s">
        <v>19</v>
      </c>
      <c r="H2737" s="21">
        <v>0.99</v>
      </c>
    </row>
    <row r="2738" spans="1:8">
      <c r="A2738">
        <v>681</v>
      </c>
      <c r="B2738" t="s">
        <v>7</v>
      </c>
      <c r="C2738" s="123">
        <v>1906</v>
      </c>
      <c r="D2738" s="2">
        <v>133</v>
      </c>
      <c r="E2738" t="s">
        <v>53</v>
      </c>
      <c r="F2738">
        <v>2021</v>
      </c>
      <c r="G2738" t="s">
        <v>19</v>
      </c>
      <c r="H2738" s="21">
        <v>52.55</v>
      </c>
    </row>
    <row r="2739" spans="1:8">
      <c r="A2739">
        <v>687</v>
      </c>
      <c r="B2739" t="s">
        <v>7</v>
      </c>
      <c r="C2739" s="123">
        <v>1906</v>
      </c>
      <c r="D2739" s="2">
        <v>133</v>
      </c>
      <c r="E2739" t="s">
        <v>53</v>
      </c>
      <c r="F2739">
        <v>2021</v>
      </c>
      <c r="G2739" t="s">
        <v>19</v>
      </c>
      <c r="H2739" s="21">
        <v>24.26</v>
      </c>
    </row>
    <row r="2740" spans="1:8">
      <c r="A2740">
        <v>688</v>
      </c>
      <c r="B2740" t="s">
        <v>7</v>
      </c>
      <c r="C2740" s="123">
        <v>1906</v>
      </c>
      <c r="D2740" s="2">
        <v>133</v>
      </c>
      <c r="E2740" t="s">
        <v>53</v>
      </c>
      <c r="F2740">
        <v>2021</v>
      </c>
      <c r="G2740" t="s">
        <v>19</v>
      </c>
      <c r="H2740" s="21">
        <v>39.65</v>
      </c>
    </row>
    <row r="2741" spans="1:8">
      <c r="A2741">
        <v>690</v>
      </c>
      <c r="B2741" t="s">
        <v>7</v>
      </c>
      <c r="C2741" s="123">
        <v>1906</v>
      </c>
      <c r="D2741" s="2">
        <v>133</v>
      </c>
      <c r="E2741" t="s">
        <v>53</v>
      </c>
      <c r="F2741">
        <v>2021</v>
      </c>
      <c r="G2741" t="s">
        <v>19</v>
      </c>
      <c r="H2741" s="21">
        <v>25.73</v>
      </c>
    </row>
    <row r="2742" spans="1:8">
      <c r="A2742">
        <v>694</v>
      </c>
      <c r="B2742" t="s">
        <v>7</v>
      </c>
      <c r="C2742" s="123">
        <v>1906</v>
      </c>
      <c r="D2742" s="2">
        <v>133</v>
      </c>
      <c r="E2742" t="s">
        <v>53</v>
      </c>
      <c r="F2742">
        <v>2021</v>
      </c>
      <c r="G2742" t="s">
        <v>19</v>
      </c>
      <c r="H2742" s="21">
        <v>39.630000000000003</v>
      </c>
    </row>
    <row r="2743" spans="1:8">
      <c r="A2743">
        <v>719</v>
      </c>
      <c r="B2743" t="s">
        <v>7</v>
      </c>
      <c r="C2743" s="123">
        <v>1906</v>
      </c>
      <c r="D2743" s="2">
        <v>133</v>
      </c>
      <c r="E2743" t="s">
        <v>53</v>
      </c>
      <c r="F2743">
        <v>2021</v>
      </c>
      <c r="G2743" t="s">
        <v>19</v>
      </c>
      <c r="H2743" s="21">
        <v>35.06</v>
      </c>
    </row>
    <row r="2744" spans="1:8">
      <c r="A2744">
        <v>722</v>
      </c>
      <c r="B2744" t="s">
        <v>7</v>
      </c>
      <c r="C2744" s="123">
        <v>1906</v>
      </c>
      <c r="D2744" s="2">
        <v>133</v>
      </c>
      <c r="E2744" t="s">
        <v>53</v>
      </c>
      <c r="F2744">
        <v>2021</v>
      </c>
      <c r="G2744" t="s">
        <v>19</v>
      </c>
      <c r="H2744" s="21">
        <v>0.99</v>
      </c>
    </row>
    <row r="2745" spans="1:8">
      <c r="A2745">
        <v>742</v>
      </c>
      <c r="B2745" t="s">
        <v>7</v>
      </c>
      <c r="C2745" s="123">
        <v>1906</v>
      </c>
      <c r="D2745" s="2">
        <v>133</v>
      </c>
      <c r="E2745" t="s">
        <v>53</v>
      </c>
      <c r="F2745">
        <v>2021</v>
      </c>
      <c r="G2745" t="s">
        <v>22</v>
      </c>
      <c r="H2745" s="21">
        <v>0.98</v>
      </c>
    </row>
    <row r="2746" spans="1:8">
      <c r="A2746">
        <v>762</v>
      </c>
      <c r="B2746" t="s">
        <v>7</v>
      </c>
      <c r="C2746" s="123">
        <v>1906</v>
      </c>
      <c r="D2746" s="2">
        <v>133</v>
      </c>
      <c r="E2746" t="s">
        <v>53</v>
      </c>
      <c r="F2746">
        <v>2021</v>
      </c>
      <c r="G2746" t="s">
        <v>19</v>
      </c>
      <c r="H2746" s="21">
        <v>2.59</v>
      </c>
    </row>
    <row r="2747" spans="1:8">
      <c r="A2747">
        <v>763</v>
      </c>
      <c r="B2747" t="s">
        <v>7</v>
      </c>
      <c r="C2747" s="123">
        <v>1906</v>
      </c>
      <c r="D2747" s="2">
        <v>133</v>
      </c>
      <c r="E2747" t="s">
        <v>53</v>
      </c>
      <c r="F2747">
        <v>2021</v>
      </c>
      <c r="G2747" t="s">
        <v>19</v>
      </c>
      <c r="H2747" s="21">
        <v>24.54</v>
      </c>
    </row>
    <row r="2748" spans="1:8">
      <c r="A2748">
        <v>765</v>
      </c>
      <c r="B2748" t="s">
        <v>7</v>
      </c>
      <c r="C2748" s="123">
        <v>1906</v>
      </c>
      <c r="D2748" s="2">
        <v>133</v>
      </c>
      <c r="E2748" t="s">
        <v>53</v>
      </c>
      <c r="F2748">
        <v>2021</v>
      </c>
      <c r="G2748" t="s">
        <v>19</v>
      </c>
      <c r="H2748" s="21">
        <v>1.97</v>
      </c>
    </row>
    <row r="2749" spans="1:8">
      <c r="A2749">
        <v>772</v>
      </c>
      <c r="B2749" t="s">
        <v>7</v>
      </c>
      <c r="C2749" s="123">
        <v>1906</v>
      </c>
      <c r="D2749" s="2">
        <v>133</v>
      </c>
      <c r="E2749" t="s">
        <v>53</v>
      </c>
      <c r="F2749">
        <v>2021</v>
      </c>
      <c r="G2749" t="s">
        <v>19</v>
      </c>
      <c r="H2749" s="21">
        <v>37.979999999999997</v>
      </c>
    </row>
    <row r="2750" spans="1:8">
      <c r="A2750">
        <v>795</v>
      </c>
      <c r="B2750" t="s">
        <v>7</v>
      </c>
      <c r="C2750" s="123">
        <v>1906</v>
      </c>
      <c r="D2750" s="2">
        <v>133</v>
      </c>
      <c r="E2750" t="s">
        <v>53</v>
      </c>
      <c r="F2750">
        <v>2021</v>
      </c>
      <c r="G2750" t="s">
        <v>19</v>
      </c>
      <c r="H2750" s="21">
        <v>2.59</v>
      </c>
    </row>
    <row r="2751" spans="1:8">
      <c r="A2751">
        <v>802</v>
      </c>
      <c r="B2751" t="s">
        <v>7</v>
      </c>
      <c r="C2751" s="123">
        <v>1906</v>
      </c>
      <c r="D2751" s="2">
        <v>133</v>
      </c>
      <c r="E2751" t="s">
        <v>53</v>
      </c>
      <c r="F2751">
        <v>2021</v>
      </c>
      <c r="G2751" t="s">
        <v>19</v>
      </c>
      <c r="H2751" s="21">
        <v>22.85</v>
      </c>
    </row>
    <row r="2752" spans="1:8">
      <c r="A2752">
        <v>881</v>
      </c>
      <c r="B2752" t="s">
        <v>7</v>
      </c>
      <c r="C2752" s="123">
        <v>1906</v>
      </c>
      <c r="D2752" s="2">
        <v>133</v>
      </c>
      <c r="E2752" t="s">
        <v>53</v>
      </c>
      <c r="F2752">
        <v>2021</v>
      </c>
      <c r="G2752" t="s">
        <v>19</v>
      </c>
      <c r="H2752" s="21">
        <v>-2.72</v>
      </c>
    </row>
    <row r="2753" spans="1:8">
      <c r="A2753">
        <v>887</v>
      </c>
      <c r="B2753" t="s">
        <v>7</v>
      </c>
      <c r="C2753" s="123">
        <v>1906</v>
      </c>
      <c r="D2753" s="2">
        <v>133</v>
      </c>
      <c r="E2753" t="s">
        <v>53</v>
      </c>
      <c r="F2753">
        <v>2021</v>
      </c>
      <c r="G2753" t="s">
        <v>19</v>
      </c>
      <c r="H2753" s="21">
        <v>2.59</v>
      </c>
    </row>
    <row r="2754" spans="1:8">
      <c r="A2754">
        <v>962</v>
      </c>
      <c r="B2754" t="s">
        <v>7</v>
      </c>
      <c r="C2754" s="123">
        <v>1906</v>
      </c>
      <c r="D2754" s="2">
        <v>144</v>
      </c>
      <c r="E2754" t="s">
        <v>53</v>
      </c>
      <c r="F2754">
        <v>2021</v>
      </c>
      <c r="G2754" t="s">
        <v>19</v>
      </c>
      <c r="H2754" s="21">
        <v>33.21</v>
      </c>
    </row>
    <row r="2755" spans="1:8">
      <c r="A2755">
        <v>964</v>
      </c>
      <c r="B2755" t="s">
        <v>7</v>
      </c>
      <c r="C2755" s="123">
        <v>1906</v>
      </c>
      <c r="D2755" s="2">
        <v>144</v>
      </c>
      <c r="E2755" t="s">
        <v>53</v>
      </c>
      <c r="F2755">
        <v>2021</v>
      </c>
      <c r="G2755" t="s">
        <v>19</v>
      </c>
      <c r="H2755" s="21">
        <v>0.22</v>
      </c>
    </row>
    <row r="2756" spans="1:8">
      <c r="A2756">
        <v>983</v>
      </c>
      <c r="B2756" t="s">
        <v>7</v>
      </c>
      <c r="C2756" s="123">
        <v>1906</v>
      </c>
      <c r="D2756" s="2">
        <v>144</v>
      </c>
      <c r="E2756" t="s">
        <v>53</v>
      </c>
      <c r="F2756">
        <v>2021</v>
      </c>
      <c r="G2756" t="s">
        <v>19</v>
      </c>
      <c r="H2756" s="21">
        <v>2.17</v>
      </c>
    </row>
    <row r="2757" spans="1:8">
      <c r="A2757">
        <v>993</v>
      </c>
      <c r="B2757" t="s">
        <v>7</v>
      </c>
      <c r="C2757" s="123">
        <v>1906</v>
      </c>
      <c r="D2757" s="2">
        <v>144</v>
      </c>
      <c r="E2757" t="s">
        <v>53</v>
      </c>
      <c r="F2757">
        <v>2021</v>
      </c>
      <c r="G2757" t="s">
        <v>19</v>
      </c>
      <c r="H2757" s="21">
        <v>3.08</v>
      </c>
    </row>
    <row r="2758" spans="1:8">
      <c r="A2758">
        <v>994</v>
      </c>
      <c r="B2758" t="s">
        <v>7</v>
      </c>
      <c r="C2758" s="123">
        <v>1906</v>
      </c>
      <c r="D2758" s="2">
        <v>144</v>
      </c>
      <c r="E2758" t="s">
        <v>53</v>
      </c>
      <c r="F2758">
        <v>2021</v>
      </c>
      <c r="G2758" t="s">
        <v>19</v>
      </c>
      <c r="H2758" s="21">
        <v>1.72</v>
      </c>
    </row>
    <row r="2759" spans="1:8">
      <c r="A2759">
        <v>1080</v>
      </c>
      <c r="B2759" t="s">
        <v>7</v>
      </c>
      <c r="C2759" s="123">
        <v>1906</v>
      </c>
      <c r="D2759" s="2">
        <v>144</v>
      </c>
      <c r="E2759" t="s">
        <v>53</v>
      </c>
      <c r="F2759">
        <v>2021</v>
      </c>
      <c r="G2759" t="s">
        <v>19</v>
      </c>
      <c r="H2759" s="21">
        <v>0.98</v>
      </c>
    </row>
    <row r="2760" spans="1:8">
      <c r="A2760">
        <v>1087</v>
      </c>
      <c r="B2760" t="s">
        <v>7</v>
      </c>
      <c r="C2760" s="123">
        <v>1906</v>
      </c>
      <c r="D2760" s="2">
        <v>144</v>
      </c>
      <c r="E2760" t="s">
        <v>53</v>
      </c>
      <c r="F2760">
        <v>2021</v>
      </c>
      <c r="G2760" t="s">
        <v>19</v>
      </c>
      <c r="H2760" s="21">
        <v>0.21</v>
      </c>
    </row>
    <row r="2761" spans="1:8">
      <c r="A2761">
        <v>1089</v>
      </c>
      <c r="B2761" t="s">
        <v>7</v>
      </c>
      <c r="C2761" s="123">
        <v>1906</v>
      </c>
      <c r="D2761" s="2">
        <v>144</v>
      </c>
      <c r="E2761" t="s">
        <v>53</v>
      </c>
      <c r="F2761">
        <v>2021</v>
      </c>
      <c r="G2761" t="s">
        <v>19</v>
      </c>
      <c r="H2761" s="21">
        <v>0.16</v>
      </c>
    </row>
    <row r="2762" spans="1:8">
      <c r="A2762">
        <v>1090</v>
      </c>
      <c r="B2762" t="s">
        <v>7</v>
      </c>
      <c r="C2762" s="123">
        <v>1906</v>
      </c>
      <c r="D2762" s="2">
        <v>144</v>
      </c>
      <c r="E2762" t="s">
        <v>53</v>
      </c>
      <c r="F2762">
        <v>2021</v>
      </c>
      <c r="G2762" t="s">
        <v>19</v>
      </c>
      <c r="H2762" s="21">
        <v>37.28</v>
      </c>
    </row>
    <row r="2763" spans="1:8">
      <c r="A2763">
        <v>1101</v>
      </c>
      <c r="B2763" t="s">
        <v>7</v>
      </c>
      <c r="C2763" s="123">
        <v>1906</v>
      </c>
      <c r="D2763" s="2">
        <v>144</v>
      </c>
      <c r="E2763" t="s">
        <v>53</v>
      </c>
      <c r="F2763">
        <v>2021</v>
      </c>
      <c r="G2763" t="s">
        <v>19</v>
      </c>
      <c r="H2763" s="21">
        <v>28.83</v>
      </c>
    </row>
    <row r="2764" spans="1:8">
      <c r="A2764">
        <v>1110</v>
      </c>
      <c r="B2764" t="s">
        <v>7</v>
      </c>
      <c r="C2764" s="123">
        <v>1906</v>
      </c>
      <c r="D2764" s="2">
        <v>144</v>
      </c>
      <c r="E2764" t="s">
        <v>53</v>
      </c>
      <c r="F2764">
        <v>2021</v>
      </c>
      <c r="G2764" t="s">
        <v>19</v>
      </c>
      <c r="H2764" s="21">
        <v>2.5</v>
      </c>
    </row>
    <row r="2765" spans="1:8">
      <c r="A2765">
        <v>1118</v>
      </c>
      <c r="B2765" t="s">
        <v>7</v>
      </c>
      <c r="C2765" s="123">
        <v>1906</v>
      </c>
      <c r="D2765" s="2">
        <v>144</v>
      </c>
      <c r="E2765" t="s">
        <v>53</v>
      </c>
      <c r="F2765">
        <v>2021</v>
      </c>
      <c r="G2765" t="s">
        <v>19</v>
      </c>
      <c r="H2765" s="21">
        <v>0.99</v>
      </c>
    </row>
    <row r="2766" spans="1:8">
      <c r="A2766">
        <v>1143</v>
      </c>
      <c r="B2766" t="s">
        <v>7</v>
      </c>
      <c r="C2766" s="123">
        <v>1906</v>
      </c>
      <c r="D2766" s="2">
        <v>144</v>
      </c>
      <c r="E2766" t="s">
        <v>53</v>
      </c>
      <c r="F2766">
        <v>2021</v>
      </c>
      <c r="G2766" t="s">
        <v>19</v>
      </c>
      <c r="H2766" s="21">
        <v>0.98</v>
      </c>
    </row>
    <row r="2767" spans="1:8">
      <c r="A2767">
        <v>1147</v>
      </c>
      <c r="B2767" t="s">
        <v>7</v>
      </c>
      <c r="C2767" s="123">
        <v>1906</v>
      </c>
      <c r="D2767" s="2">
        <v>144</v>
      </c>
      <c r="E2767" t="s">
        <v>53</v>
      </c>
      <c r="F2767">
        <v>2021</v>
      </c>
      <c r="G2767" t="s">
        <v>19</v>
      </c>
      <c r="H2767" s="21">
        <v>41.74</v>
      </c>
    </row>
    <row r="2768" spans="1:8">
      <c r="A2768">
        <v>1154</v>
      </c>
      <c r="B2768" t="s">
        <v>7</v>
      </c>
      <c r="C2768" s="123">
        <v>1906</v>
      </c>
      <c r="D2768" s="2">
        <v>144</v>
      </c>
      <c r="E2768" t="s">
        <v>53</v>
      </c>
      <c r="F2768">
        <v>2021</v>
      </c>
      <c r="G2768" t="s">
        <v>19</v>
      </c>
      <c r="H2768" s="21">
        <v>28.84</v>
      </c>
    </row>
    <row r="2769" spans="1:8">
      <c r="A2769">
        <v>1155</v>
      </c>
      <c r="B2769" t="s">
        <v>7</v>
      </c>
      <c r="C2769" s="123">
        <v>1906</v>
      </c>
      <c r="D2769" s="2">
        <v>144</v>
      </c>
      <c r="E2769" t="s">
        <v>53</v>
      </c>
      <c r="F2769">
        <v>2021</v>
      </c>
      <c r="G2769" t="s">
        <v>19</v>
      </c>
      <c r="H2769" s="21">
        <v>28.54</v>
      </c>
    </row>
    <row r="2770" spans="1:8">
      <c r="A2770">
        <v>1166</v>
      </c>
      <c r="B2770" t="s">
        <v>7</v>
      </c>
      <c r="C2770" s="123">
        <v>1906</v>
      </c>
      <c r="D2770" s="2">
        <v>144</v>
      </c>
      <c r="E2770" t="s">
        <v>53</v>
      </c>
      <c r="F2770">
        <v>2021</v>
      </c>
      <c r="G2770" t="s">
        <v>19</v>
      </c>
      <c r="H2770" s="21">
        <v>38.89</v>
      </c>
    </row>
    <row r="2771" spans="1:8">
      <c r="A2771">
        <v>1211</v>
      </c>
      <c r="B2771" t="s">
        <v>7</v>
      </c>
      <c r="C2771" s="123">
        <v>1906</v>
      </c>
      <c r="D2771" s="2">
        <v>144</v>
      </c>
      <c r="E2771" t="s">
        <v>53</v>
      </c>
      <c r="F2771">
        <v>2021</v>
      </c>
      <c r="G2771" t="s">
        <v>19</v>
      </c>
      <c r="H2771" s="21">
        <v>34.869999999999997</v>
      </c>
    </row>
    <row r="2772" spans="1:8">
      <c r="A2772">
        <v>1277</v>
      </c>
      <c r="B2772" t="s">
        <v>7</v>
      </c>
      <c r="C2772" s="123">
        <v>1906</v>
      </c>
      <c r="D2772" s="2">
        <v>144</v>
      </c>
      <c r="E2772" t="s">
        <v>53</v>
      </c>
      <c r="F2772">
        <v>2021</v>
      </c>
      <c r="G2772" t="s">
        <v>19</v>
      </c>
      <c r="H2772" s="21">
        <v>35.75</v>
      </c>
    </row>
    <row r="2773" spans="1:8">
      <c r="A2773">
        <v>1334</v>
      </c>
      <c r="B2773" t="s">
        <v>7</v>
      </c>
      <c r="C2773" s="123">
        <v>1906</v>
      </c>
      <c r="D2773" s="2">
        <v>144</v>
      </c>
      <c r="E2773" t="s">
        <v>53</v>
      </c>
      <c r="F2773">
        <v>2021</v>
      </c>
      <c r="G2773" t="s">
        <v>19</v>
      </c>
      <c r="H2773" s="21">
        <v>41.11</v>
      </c>
    </row>
    <row r="2774" spans="1:8">
      <c r="A2774">
        <v>1347</v>
      </c>
      <c r="B2774" t="s">
        <v>7</v>
      </c>
      <c r="C2774" s="123">
        <v>1906</v>
      </c>
      <c r="D2774" s="2">
        <v>144</v>
      </c>
      <c r="E2774" t="s">
        <v>53</v>
      </c>
      <c r="F2774">
        <v>2021</v>
      </c>
      <c r="G2774" t="s">
        <v>19</v>
      </c>
      <c r="H2774" s="21">
        <v>-35.53</v>
      </c>
    </row>
    <row r="2775" spans="1:8">
      <c r="A2775">
        <v>1365</v>
      </c>
      <c r="B2775" t="s">
        <v>7</v>
      </c>
      <c r="C2775" s="123">
        <v>1906</v>
      </c>
      <c r="D2775" s="2">
        <v>144</v>
      </c>
      <c r="E2775" t="s">
        <v>53</v>
      </c>
      <c r="F2775">
        <v>2021</v>
      </c>
      <c r="G2775" t="s">
        <v>19</v>
      </c>
      <c r="H2775" s="21">
        <v>1.23</v>
      </c>
    </row>
    <row r="2776" spans="1:8">
      <c r="A2776">
        <v>1380</v>
      </c>
      <c r="B2776" t="s">
        <v>7</v>
      </c>
      <c r="C2776" s="123">
        <v>1906</v>
      </c>
      <c r="D2776" s="2">
        <v>144</v>
      </c>
      <c r="E2776" t="s">
        <v>53</v>
      </c>
      <c r="F2776">
        <v>2021</v>
      </c>
      <c r="G2776" t="s">
        <v>22</v>
      </c>
      <c r="H2776" s="21">
        <v>0.33</v>
      </c>
    </row>
    <row r="2777" spans="1:8">
      <c r="A2777">
        <v>1381</v>
      </c>
      <c r="B2777" t="s">
        <v>7</v>
      </c>
      <c r="C2777" s="123">
        <v>1906</v>
      </c>
      <c r="D2777" s="2">
        <v>144</v>
      </c>
      <c r="E2777" t="s">
        <v>53</v>
      </c>
      <c r="F2777">
        <v>2021</v>
      </c>
      <c r="G2777" t="s">
        <v>19</v>
      </c>
      <c r="H2777" s="21">
        <v>53.01</v>
      </c>
    </row>
    <row r="2778" spans="1:8">
      <c r="A2778">
        <v>1411</v>
      </c>
      <c r="B2778" t="s">
        <v>7</v>
      </c>
      <c r="C2778" s="123">
        <v>1906</v>
      </c>
      <c r="D2778" s="2">
        <v>144</v>
      </c>
      <c r="E2778" t="s">
        <v>53</v>
      </c>
      <c r="F2778">
        <v>2021</v>
      </c>
      <c r="G2778" t="s">
        <v>19</v>
      </c>
      <c r="H2778" s="21">
        <v>0.98</v>
      </c>
    </row>
    <row r="2779" spans="1:8">
      <c r="A2779">
        <v>1456</v>
      </c>
      <c r="B2779" t="s">
        <v>8</v>
      </c>
      <c r="C2779" s="123">
        <v>1906</v>
      </c>
      <c r="D2779" s="2">
        <v>133</v>
      </c>
      <c r="E2779" t="s">
        <v>53</v>
      </c>
      <c r="F2779">
        <v>2021</v>
      </c>
      <c r="G2779" t="s">
        <v>19</v>
      </c>
      <c r="H2779" s="21">
        <v>2.57</v>
      </c>
    </row>
    <row r="2780" spans="1:8">
      <c r="A2780">
        <v>1461</v>
      </c>
      <c r="B2780" t="s">
        <v>8</v>
      </c>
      <c r="C2780" s="123">
        <v>1906</v>
      </c>
      <c r="D2780" s="2">
        <v>133</v>
      </c>
      <c r="E2780" t="s">
        <v>53</v>
      </c>
      <c r="F2780">
        <v>2021</v>
      </c>
      <c r="G2780" t="s">
        <v>19</v>
      </c>
      <c r="H2780" s="21">
        <v>41.21</v>
      </c>
    </row>
    <row r="2781" spans="1:8">
      <c r="A2781">
        <v>1480</v>
      </c>
      <c r="B2781" t="s">
        <v>8</v>
      </c>
      <c r="C2781" s="123">
        <v>1906</v>
      </c>
      <c r="D2781" s="2">
        <v>133</v>
      </c>
      <c r="E2781" t="s">
        <v>53</v>
      </c>
      <c r="F2781">
        <v>2021</v>
      </c>
      <c r="G2781" t="s">
        <v>19</v>
      </c>
      <c r="H2781" s="21">
        <v>34.99</v>
      </c>
    </row>
    <row r="2782" spans="1:8">
      <c r="A2782">
        <v>1503</v>
      </c>
      <c r="B2782" t="s">
        <v>8</v>
      </c>
      <c r="C2782" s="123">
        <v>1906</v>
      </c>
      <c r="D2782" s="2">
        <v>133</v>
      </c>
      <c r="E2782" t="s">
        <v>53</v>
      </c>
      <c r="F2782">
        <v>2021</v>
      </c>
      <c r="G2782" t="s">
        <v>19</v>
      </c>
      <c r="H2782" s="21">
        <v>8.7799999999999994</v>
      </c>
    </row>
    <row r="2783" spans="1:8">
      <c r="A2783">
        <v>1528</v>
      </c>
      <c r="B2783" t="s">
        <v>8</v>
      </c>
      <c r="C2783" s="123">
        <v>1906</v>
      </c>
      <c r="D2783" s="2">
        <v>133</v>
      </c>
      <c r="E2783" t="s">
        <v>53</v>
      </c>
      <c r="F2783">
        <v>2021</v>
      </c>
      <c r="G2783" t="s">
        <v>19</v>
      </c>
      <c r="H2783" s="21">
        <v>-9.52</v>
      </c>
    </row>
    <row r="2784" spans="1:8">
      <c r="A2784">
        <v>1545</v>
      </c>
      <c r="B2784" t="s">
        <v>8</v>
      </c>
      <c r="C2784" s="123">
        <v>1906</v>
      </c>
      <c r="D2784" s="2">
        <v>133</v>
      </c>
      <c r="E2784" t="s">
        <v>53</v>
      </c>
      <c r="F2784">
        <v>2021</v>
      </c>
      <c r="G2784" t="s">
        <v>19</v>
      </c>
      <c r="H2784" s="21">
        <v>1.17</v>
      </c>
    </row>
    <row r="2785" spans="1:8">
      <c r="A2785">
        <v>1552</v>
      </c>
      <c r="B2785" t="s">
        <v>8</v>
      </c>
      <c r="C2785" s="123">
        <v>1906</v>
      </c>
      <c r="D2785" s="2">
        <v>133</v>
      </c>
      <c r="E2785" t="s">
        <v>53</v>
      </c>
      <c r="F2785">
        <v>2021</v>
      </c>
      <c r="G2785" t="s">
        <v>19</v>
      </c>
      <c r="H2785" s="21">
        <v>32.119999999999997</v>
      </c>
    </row>
    <row r="2786" spans="1:8">
      <c r="A2786">
        <v>1558</v>
      </c>
      <c r="B2786" t="s">
        <v>8</v>
      </c>
      <c r="C2786" s="123">
        <v>1906</v>
      </c>
      <c r="D2786" s="2">
        <v>133</v>
      </c>
      <c r="E2786" t="s">
        <v>53</v>
      </c>
      <c r="F2786">
        <v>2021</v>
      </c>
      <c r="G2786" t="s">
        <v>19</v>
      </c>
      <c r="H2786" s="21">
        <v>26.96</v>
      </c>
    </row>
    <row r="2787" spans="1:8">
      <c r="A2787">
        <v>1563</v>
      </c>
      <c r="B2787" t="s">
        <v>8</v>
      </c>
      <c r="C2787" s="123">
        <v>1906</v>
      </c>
      <c r="D2787" s="2">
        <v>133</v>
      </c>
      <c r="E2787" t="s">
        <v>53</v>
      </c>
      <c r="F2787">
        <v>2021</v>
      </c>
      <c r="G2787" t="s">
        <v>19</v>
      </c>
      <c r="H2787" s="21">
        <v>-0.01</v>
      </c>
    </row>
    <row r="2788" spans="1:8">
      <c r="A2788">
        <v>1564</v>
      </c>
      <c r="B2788" t="s">
        <v>8</v>
      </c>
      <c r="C2788" s="123">
        <v>1906</v>
      </c>
      <c r="D2788" s="2">
        <v>133</v>
      </c>
      <c r="E2788" t="s">
        <v>53</v>
      </c>
      <c r="F2788">
        <v>2021</v>
      </c>
      <c r="G2788" t="s">
        <v>19</v>
      </c>
      <c r="H2788" s="21">
        <v>62.91</v>
      </c>
    </row>
    <row r="2789" spans="1:8">
      <c r="A2789">
        <v>1572</v>
      </c>
      <c r="B2789" t="s">
        <v>8</v>
      </c>
      <c r="C2789" s="123">
        <v>1906</v>
      </c>
      <c r="D2789" s="2">
        <v>133</v>
      </c>
      <c r="E2789" t="s">
        <v>53</v>
      </c>
      <c r="F2789">
        <v>2021</v>
      </c>
      <c r="G2789" t="s">
        <v>19</v>
      </c>
      <c r="H2789" s="21">
        <v>50.04</v>
      </c>
    </row>
    <row r="2790" spans="1:8">
      <c r="A2790">
        <v>1590</v>
      </c>
      <c r="B2790" t="s">
        <v>8</v>
      </c>
      <c r="C2790" s="123">
        <v>1906</v>
      </c>
      <c r="D2790" s="2">
        <v>133</v>
      </c>
      <c r="E2790" t="s">
        <v>53</v>
      </c>
      <c r="F2790">
        <v>2021</v>
      </c>
      <c r="G2790" t="s">
        <v>19</v>
      </c>
      <c r="H2790" s="21">
        <v>0.46</v>
      </c>
    </row>
    <row r="2791" spans="1:8">
      <c r="A2791">
        <v>1598</v>
      </c>
      <c r="B2791" t="s">
        <v>8</v>
      </c>
      <c r="C2791" s="123">
        <v>1906</v>
      </c>
      <c r="D2791" s="2">
        <v>133</v>
      </c>
      <c r="E2791" t="s">
        <v>53</v>
      </c>
      <c r="F2791">
        <v>2021</v>
      </c>
      <c r="G2791" t="s">
        <v>19</v>
      </c>
      <c r="H2791" s="21">
        <v>6.56</v>
      </c>
    </row>
    <row r="2792" spans="1:8">
      <c r="A2792">
        <v>1606</v>
      </c>
      <c r="B2792" t="s">
        <v>8</v>
      </c>
      <c r="C2792" s="123">
        <v>1906</v>
      </c>
      <c r="D2792" s="2">
        <v>133</v>
      </c>
      <c r="E2792" t="s">
        <v>53</v>
      </c>
      <c r="F2792">
        <v>2021</v>
      </c>
      <c r="G2792" t="s">
        <v>19</v>
      </c>
      <c r="H2792" s="21">
        <v>57.79</v>
      </c>
    </row>
    <row r="2793" spans="1:8">
      <c r="A2793">
        <v>1630</v>
      </c>
      <c r="B2793" t="s">
        <v>8</v>
      </c>
      <c r="C2793" s="123">
        <v>1906</v>
      </c>
      <c r="D2793" s="2">
        <v>133</v>
      </c>
      <c r="E2793" t="s">
        <v>53</v>
      </c>
      <c r="F2793">
        <v>2021</v>
      </c>
      <c r="G2793" t="s">
        <v>19</v>
      </c>
      <c r="H2793" s="21">
        <v>-8.9</v>
      </c>
    </row>
    <row r="2794" spans="1:8">
      <c r="A2794">
        <v>1635</v>
      </c>
      <c r="B2794" t="s">
        <v>8</v>
      </c>
      <c r="C2794" s="123">
        <v>1906</v>
      </c>
      <c r="D2794" s="2">
        <v>133</v>
      </c>
      <c r="E2794" t="s">
        <v>53</v>
      </c>
      <c r="F2794">
        <v>2021</v>
      </c>
      <c r="G2794" t="s">
        <v>19</v>
      </c>
      <c r="H2794" s="21">
        <v>36.29</v>
      </c>
    </row>
    <row r="2795" spans="1:8">
      <c r="A2795">
        <v>1642</v>
      </c>
      <c r="B2795" t="s">
        <v>8</v>
      </c>
      <c r="C2795" s="123">
        <v>1906</v>
      </c>
      <c r="D2795" s="2">
        <v>133</v>
      </c>
      <c r="E2795" t="s">
        <v>53</v>
      </c>
      <c r="F2795">
        <v>2021</v>
      </c>
      <c r="G2795" t="s">
        <v>19</v>
      </c>
      <c r="H2795" s="21">
        <v>58.47</v>
      </c>
    </row>
    <row r="2796" spans="1:8">
      <c r="A2796">
        <v>1655</v>
      </c>
      <c r="B2796" t="s">
        <v>8</v>
      </c>
      <c r="C2796" s="123">
        <v>1906</v>
      </c>
      <c r="D2796" s="2">
        <v>133</v>
      </c>
      <c r="E2796" t="s">
        <v>53</v>
      </c>
      <c r="F2796">
        <v>2021</v>
      </c>
      <c r="G2796" t="s">
        <v>19</v>
      </c>
      <c r="H2796" s="21">
        <v>0.18</v>
      </c>
    </row>
    <row r="2797" spans="1:8">
      <c r="A2797">
        <v>1674</v>
      </c>
      <c r="B2797" t="s">
        <v>8</v>
      </c>
      <c r="C2797" s="123">
        <v>1906</v>
      </c>
      <c r="D2797" s="2">
        <v>133</v>
      </c>
      <c r="E2797" t="s">
        <v>53</v>
      </c>
      <c r="F2797">
        <v>2021</v>
      </c>
      <c r="G2797" t="s">
        <v>19</v>
      </c>
      <c r="H2797" s="21">
        <v>38.880000000000003</v>
      </c>
    </row>
    <row r="2798" spans="1:8">
      <c r="A2798">
        <v>1682</v>
      </c>
      <c r="B2798" t="s">
        <v>8</v>
      </c>
      <c r="C2798" s="123">
        <v>1906</v>
      </c>
      <c r="D2798" s="2">
        <v>133</v>
      </c>
      <c r="E2798" t="s">
        <v>53</v>
      </c>
      <c r="F2798">
        <v>2021</v>
      </c>
      <c r="G2798" t="s">
        <v>19</v>
      </c>
      <c r="H2798" s="21">
        <v>0.46</v>
      </c>
    </row>
    <row r="2799" spans="1:8">
      <c r="A2799">
        <v>1685</v>
      </c>
      <c r="B2799" t="s">
        <v>8</v>
      </c>
      <c r="C2799" s="123">
        <v>1906</v>
      </c>
      <c r="D2799" s="2">
        <v>133</v>
      </c>
      <c r="E2799" t="s">
        <v>53</v>
      </c>
      <c r="F2799">
        <v>2021</v>
      </c>
      <c r="G2799" t="s">
        <v>19</v>
      </c>
      <c r="H2799" s="21">
        <v>0.35</v>
      </c>
    </row>
    <row r="2800" spans="1:8">
      <c r="A2800">
        <v>1703</v>
      </c>
      <c r="B2800" t="s">
        <v>8</v>
      </c>
      <c r="C2800" s="123">
        <v>1906</v>
      </c>
      <c r="D2800" s="2">
        <v>133</v>
      </c>
      <c r="E2800" t="s">
        <v>53</v>
      </c>
      <c r="F2800">
        <v>2021</v>
      </c>
      <c r="G2800" t="s">
        <v>19</v>
      </c>
      <c r="H2800" s="21">
        <v>0.74</v>
      </c>
    </row>
    <row r="2801" spans="1:8">
      <c r="A2801">
        <v>1711</v>
      </c>
      <c r="B2801" t="s">
        <v>8</v>
      </c>
      <c r="C2801" s="123">
        <v>1906</v>
      </c>
      <c r="D2801" s="2">
        <v>133</v>
      </c>
      <c r="E2801" t="s">
        <v>53</v>
      </c>
      <c r="F2801">
        <v>2021</v>
      </c>
      <c r="G2801" t="s">
        <v>19</v>
      </c>
      <c r="H2801" s="21">
        <v>57.06</v>
      </c>
    </row>
    <row r="2802" spans="1:8">
      <c r="A2802">
        <v>1742</v>
      </c>
      <c r="B2802" t="s">
        <v>8</v>
      </c>
      <c r="C2802" s="123">
        <v>1906</v>
      </c>
      <c r="D2802" s="2">
        <v>144</v>
      </c>
      <c r="E2802" t="s">
        <v>53</v>
      </c>
      <c r="F2802">
        <v>2021</v>
      </c>
      <c r="G2802" t="s">
        <v>19</v>
      </c>
      <c r="H2802" s="21">
        <v>45.71</v>
      </c>
    </row>
    <row r="2803" spans="1:8">
      <c r="A2803">
        <v>1749</v>
      </c>
      <c r="B2803" t="s">
        <v>8</v>
      </c>
      <c r="C2803" s="123">
        <v>1906</v>
      </c>
      <c r="D2803" s="2">
        <v>144</v>
      </c>
      <c r="E2803" t="s">
        <v>53</v>
      </c>
      <c r="F2803">
        <v>2021</v>
      </c>
      <c r="G2803" t="s">
        <v>19</v>
      </c>
      <c r="H2803" s="21">
        <v>4.4800000000000004</v>
      </c>
    </row>
    <row r="2804" spans="1:8">
      <c r="A2804">
        <v>1765</v>
      </c>
      <c r="B2804" t="s">
        <v>8</v>
      </c>
      <c r="C2804" s="123">
        <v>1906</v>
      </c>
      <c r="D2804" s="2">
        <v>144</v>
      </c>
      <c r="E2804" t="s">
        <v>53</v>
      </c>
      <c r="F2804">
        <v>2021</v>
      </c>
      <c r="G2804" t="s">
        <v>19</v>
      </c>
      <c r="H2804" s="21">
        <v>-17.77</v>
      </c>
    </row>
    <row r="2805" spans="1:8">
      <c r="A2805">
        <v>1768</v>
      </c>
      <c r="B2805" t="s">
        <v>8</v>
      </c>
      <c r="C2805" s="123">
        <v>1906</v>
      </c>
      <c r="D2805" s="2">
        <v>144</v>
      </c>
      <c r="E2805" t="s">
        <v>53</v>
      </c>
      <c r="F2805">
        <v>2021</v>
      </c>
      <c r="G2805" t="s">
        <v>19</v>
      </c>
      <c r="H2805" s="21">
        <v>82.57</v>
      </c>
    </row>
    <row r="2806" spans="1:8">
      <c r="A2806">
        <v>1786</v>
      </c>
      <c r="B2806" t="s">
        <v>8</v>
      </c>
      <c r="C2806" s="123">
        <v>1906</v>
      </c>
      <c r="D2806" s="2">
        <v>144</v>
      </c>
      <c r="E2806" t="s">
        <v>53</v>
      </c>
      <c r="F2806">
        <v>2021</v>
      </c>
      <c r="G2806" t="s">
        <v>19</v>
      </c>
      <c r="H2806" s="21">
        <v>4.4800000000000004</v>
      </c>
    </row>
    <row r="2807" spans="1:8">
      <c r="A2807">
        <v>1789</v>
      </c>
      <c r="B2807" t="s">
        <v>8</v>
      </c>
      <c r="C2807" s="123">
        <v>1906</v>
      </c>
      <c r="D2807" s="2">
        <v>144</v>
      </c>
      <c r="E2807" t="s">
        <v>53</v>
      </c>
      <c r="F2807">
        <v>2021</v>
      </c>
      <c r="G2807" t="s">
        <v>19</v>
      </c>
      <c r="H2807" s="21">
        <v>11.81</v>
      </c>
    </row>
    <row r="2808" spans="1:8">
      <c r="A2808">
        <v>1798</v>
      </c>
      <c r="B2808" t="s">
        <v>8</v>
      </c>
      <c r="C2808" s="123">
        <v>1906</v>
      </c>
      <c r="D2808" s="2">
        <v>144</v>
      </c>
      <c r="E2808" t="s">
        <v>53</v>
      </c>
      <c r="F2808">
        <v>2021</v>
      </c>
      <c r="G2808" t="s">
        <v>19</v>
      </c>
      <c r="H2808" s="21">
        <v>4.38</v>
      </c>
    </row>
    <row r="2809" spans="1:8">
      <c r="A2809">
        <v>1815</v>
      </c>
      <c r="B2809" t="s">
        <v>8</v>
      </c>
      <c r="C2809" s="123">
        <v>1906</v>
      </c>
      <c r="D2809" s="2">
        <v>144</v>
      </c>
      <c r="E2809" t="s">
        <v>53</v>
      </c>
      <c r="F2809">
        <v>2021</v>
      </c>
      <c r="G2809" t="s">
        <v>19</v>
      </c>
      <c r="H2809" s="21">
        <v>43.14</v>
      </c>
    </row>
    <row r="2810" spans="1:8">
      <c r="A2810">
        <v>1826</v>
      </c>
      <c r="B2810" t="s">
        <v>8</v>
      </c>
      <c r="C2810" s="123">
        <v>1906</v>
      </c>
      <c r="D2810" s="2">
        <v>144</v>
      </c>
      <c r="E2810" t="s">
        <v>53</v>
      </c>
      <c r="F2810">
        <v>2021</v>
      </c>
      <c r="G2810" t="s">
        <v>19</v>
      </c>
      <c r="H2810" s="21">
        <v>21.11</v>
      </c>
    </row>
    <row r="2811" spans="1:8">
      <c r="A2811">
        <v>1833</v>
      </c>
      <c r="B2811" t="s">
        <v>8</v>
      </c>
      <c r="C2811" s="123">
        <v>1906</v>
      </c>
      <c r="D2811" s="2">
        <v>144</v>
      </c>
      <c r="E2811" t="s">
        <v>53</v>
      </c>
      <c r="F2811">
        <v>2021</v>
      </c>
      <c r="G2811" t="s">
        <v>19</v>
      </c>
      <c r="H2811" s="21">
        <v>48.45</v>
      </c>
    </row>
    <row r="2812" spans="1:8">
      <c r="A2812">
        <v>1859</v>
      </c>
      <c r="B2812" t="s">
        <v>8</v>
      </c>
      <c r="C2812" s="123">
        <v>1906</v>
      </c>
      <c r="D2812" s="2">
        <v>144</v>
      </c>
      <c r="E2812" t="s">
        <v>53</v>
      </c>
      <c r="F2812">
        <v>2021</v>
      </c>
      <c r="G2812" t="s">
        <v>19</v>
      </c>
      <c r="H2812" s="21">
        <v>101.23</v>
      </c>
    </row>
    <row r="2813" spans="1:8">
      <c r="A2813">
        <v>1860</v>
      </c>
      <c r="B2813" t="s">
        <v>8</v>
      </c>
      <c r="C2813" s="123">
        <v>1906</v>
      </c>
      <c r="D2813" s="2">
        <v>144</v>
      </c>
      <c r="E2813" t="s">
        <v>53</v>
      </c>
      <c r="F2813">
        <v>2021</v>
      </c>
      <c r="G2813" t="s">
        <v>19</v>
      </c>
      <c r="H2813" s="21">
        <v>52.84</v>
      </c>
    </row>
    <row r="2814" spans="1:8">
      <c r="A2814">
        <v>1864</v>
      </c>
      <c r="B2814" t="s">
        <v>8</v>
      </c>
      <c r="C2814" s="123">
        <v>1906</v>
      </c>
      <c r="D2814" s="2">
        <v>144</v>
      </c>
      <c r="E2814" t="s">
        <v>53</v>
      </c>
      <c r="F2814">
        <v>2021</v>
      </c>
      <c r="G2814" t="s">
        <v>19</v>
      </c>
      <c r="H2814" s="21">
        <v>0.94</v>
      </c>
    </row>
    <row r="2815" spans="1:8">
      <c r="A2815">
        <v>1886</v>
      </c>
      <c r="B2815" t="s">
        <v>8</v>
      </c>
      <c r="C2815" s="123">
        <v>1906</v>
      </c>
      <c r="D2815" s="2">
        <v>144</v>
      </c>
      <c r="E2815" t="s">
        <v>53</v>
      </c>
      <c r="F2815">
        <v>2021</v>
      </c>
      <c r="G2815" t="s">
        <v>19</v>
      </c>
      <c r="H2815" s="21">
        <v>14.98</v>
      </c>
    </row>
    <row r="2816" spans="1:8">
      <c r="A2816">
        <v>1891</v>
      </c>
      <c r="B2816" t="s">
        <v>8</v>
      </c>
      <c r="C2816" s="123">
        <v>1906</v>
      </c>
      <c r="D2816" s="2">
        <v>144</v>
      </c>
      <c r="E2816" t="s">
        <v>53</v>
      </c>
      <c r="F2816">
        <v>2021</v>
      </c>
      <c r="G2816" t="s">
        <v>19</v>
      </c>
      <c r="H2816" s="21">
        <v>15.34</v>
      </c>
    </row>
    <row r="2817" spans="1:8">
      <c r="A2817">
        <v>1900</v>
      </c>
      <c r="B2817" t="s">
        <v>8</v>
      </c>
      <c r="C2817" s="123">
        <v>1906</v>
      </c>
      <c r="D2817" s="2">
        <v>144</v>
      </c>
      <c r="E2817" t="s">
        <v>53</v>
      </c>
      <c r="F2817">
        <v>2021</v>
      </c>
      <c r="G2817" t="s">
        <v>19</v>
      </c>
      <c r="H2817" s="21">
        <v>4.4800000000000004</v>
      </c>
    </row>
    <row r="2818" spans="1:8">
      <c r="A2818">
        <v>1943</v>
      </c>
      <c r="B2818" t="s">
        <v>8</v>
      </c>
      <c r="C2818" s="123">
        <v>1906</v>
      </c>
      <c r="D2818" s="2">
        <v>144</v>
      </c>
      <c r="E2818" t="s">
        <v>53</v>
      </c>
      <c r="F2818">
        <v>2021</v>
      </c>
      <c r="G2818" t="s">
        <v>19</v>
      </c>
      <c r="H2818" s="21">
        <v>32.83</v>
      </c>
    </row>
    <row r="2819" spans="1:8">
      <c r="A2819">
        <v>1967</v>
      </c>
      <c r="B2819" t="s">
        <v>8</v>
      </c>
      <c r="C2819" s="123">
        <v>1906</v>
      </c>
      <c r="D2819" s="2">
        <v>144</v>
      </c>
      <c r="E2819" t="s">
        <v>53</v>
      </c>
      <c r="F2819">
        <v>2021</v>
      </c>
      <c r="G2819" t="s">
        <v>19</v>
      </c>
      <c r="H2819" s="21">
        <v>10.95</v>
      </c>
    </row>
    <row r="2820" spans="1:8">
      <c r="A2820">
        <v>1973</v>
      </c>
      <c r="B2820" t="s">
        <v>8</v>
      </c>
      <c r="C2820" s="123">
        <v>1906</v>
      </c>
      <c r="D2820" s="2">
        <v>144</v>
      </c>
      <c r="E2820" t="s">
        <v>53</v>
      </c>
      <c r="F2820">
        <v>2021</v>
      </c>
      <c r="G2820" t="s">
        <v>19</v>
      </c>
      <c r="H2820" s="21">
        <v>0.02</v>
      </c>
    </row>
    <row r="2821" spans="1:8">
      <c r="A2821">
        <v>2005</v>
      </c>
      <c r="B2821" t="s">
        <v>8</v>
      </c>
      <c r="C2821" s="123">
        <v>1906</v>
      </c>
      <c r="D2821" s="2">
        <v>144</v>
      </c>
      <c r="E2821" t="s">
        <v>53</v>
      </c>
      <c r="F2821">
        <v>2021</v>
      </c>
      <c r="G2821" t="s">
        <v>19</v>
      </c>
      <c r="H2821" s="21">
        <v>17.399999999999999</v>
      </c>
    </row>
    <row r="2822" spans="1:8">
      <c r="A2822">
        <v>2009</v>
      </c>
      <c r="B2822" t="s">
        <v>8</v>
      </c>
      <c r="C2822" s="123">
        <v>1906</v>
      </c>
      <c r="D2822" s="2">
        <v>144</v>
      </c>
      <c r="E2822" t="s">
        <v>53</v>
      </c>
      <c r="F2822">
        <v>2021</v>
      </c>
      <c r="G2822" t="s">
        <v>19</v>
      </c>
      <c r="H2822" s="21">
        <v>0.94</v>
      </c>
    </row>
    <row r="2823" spans="1:8">
      <c r="A2823">
        <v>2017</v>
      </c>
      <c r="B2823" t="s">
        <v>8</v>
      </c>
      <c r="C2823" s="123">
        <v>1906</v>
      </c>
      <c r="D2823" s="2">
        <v>144</v>
      </c>
      <c r="E2823" t="s">
        <v>53</v>
      </c>
      <c r="F2823">
        <v>2021</v>
      </c>
      <c r="G2823" t="s">
        <v>19</v>
      </c>
      <c r="H2823" s="21">
        <v>65.73</v>
      </c>
    </row>
    <row r="2824" spans="1:8">
      <c r="A2824">
        <v>2018</v>
      </c>
      <c r="B2824" t="s">
        <v>8</v>
      </c>
      <c r="C2824" s="123">
        <v>1906</v>
      </c>
      <c r="D2824" s="2">
        <v>144</v>
      </c>
      <c r="E2824" t="s">
        <v>53</v>
      </c>
      <c r="F2824">
        <v>2021</v>
      </c>
      <c r="G2824" t="s">
        <v>19</v>
      </c>
      <c r="H2824" s="21">
        <v>4.38</v>
      </c>
    </row>
    <row r="2825" spans="1:8">
      <c r="A2825">
        <v>2031</v>
      </c>
      <c r="B2825" t="s">
        <v>8</v>
      </c>
      <c r="C2825" s="123">
        <v>1906</v>
      </c>
      <c r="D2825" s="2">
        <v>144</v>
      </c>
      <c r="E2825" t="s">
        <v>53</v>
      </c>
      <c r="F2825">
        <v>2021</v>
      </c>
      <c r="G2825" t="s">
        <v>19</v>
      </c>
      <c r="H2825" s="21">
        <v>4.38</v>
      </c>
    </row>
    <row r="2826" spans="1:8">
      <c r="A2826">
        <v>2039</v>
      </c>
      <c r="B2826" t="s">
        <v>8</v>
      </c>
      <c r="C2826" s="123">
        <v>1906</v>
      </c>
      <c r="D2826" s="2">
        <v>144</v>
      </c>
      <c r="E2826" t="s">
        <v>53</v>
      </c>
      <c r="F2826">
        <v>2021</v>
      </c>
      <c r="G2826" t="s">
        <v>19</v>
      </c>
      <c r="H2826" s="21">
        <v>51.04</v>
      </c>
    </row>
    <row r="2827" spans="1:8">
      <c r="A2827">
        <v>2076</v>
      </c>
      <c r="B2827" t="s">
        <v>8</v>
      </c>
      <c r="C2827" s="123">
        <v>1906</v>
      </c>
      <c r="D2827" s="2">
        <v>144</v>
      </c>
      <c r="E2827" t="s">
        <v>53</v>
      </c>
      <c r="F2827">
        <v>2021</v>
      </c>
      <c r="G2827" t="s">
        <v>19</v>
      </c>
      <c r="H2827" s="21">
        <v>1.96</v>
      </c>
    </row>
    <row r="2828" spans="1:8">
      <c r="A2828">
        <v>2092</v>
      </c>
      <c r="B2828" t="s">
        <v>8</v>
      </c>
      <c r="C2828" s="123">
        <v>1906</v>
      </c>
      <c r="D2828" s="2">
        <v>144</v>
      </c>
      <c r="E2828" t="s">
        <v>53</v>
      </c>
      <c r="F2828">
        <v>2021</v>
      </c>
      <c r="G2828" t="s">
        <v>19</v>
      </c>
      <c r="H2828" s="21">
        <v>149.32</v>
      </c>
    </row>
    <row r="2829" spans="1:8">
      <c r="A2829">
        <v>2120</v>
      </c>
      <c r="B2829" t="s">
        <v>8</v>
      </c>
      <c r="C2829" s="123">
        <v>1906</v>
      </c>
      <c r="D2829" s="2">
        <v>144</v>
      </c>
      <c r="E2829" t="s">
        <v>53</v>
      </c>
      <c r="F2829">
        <v>2021</v>
      </c>
      <c r="G2829" t="s">
        <v>19</v>
      </c>
      <c r="H2829" s="21">
        <v>4.38</v>
      </c>
    </row>
    <row r="2830" spans="1:8">
      <c r="A2830">
        <v>2125</v>
      </c>
      <c r="B2830" t="s">
        <v>8</v>
      </c>
      <c r="C2830" s="123">
        <v>1906</v>
      </c>
      <c r="D2830" s="2">
        <v>144</v>
      </c>
      <c r="E2830" t="s">
        <v>53</v>
      </c>
      <c r="F2830">
        <v>2021</v>
      </c>
      <c r="G2830" t="s">
        <v>19</v>
      </c>
      <c r="H2830" s="21">
        <v>8.76</v>
      </c>
    </row>
    <row r="2831" spans="1:8">
      <c r="A2831">
        <v>2126</v>
      </c>
      <c r="B2831" t="s">
        <v>8</v>
      </c>
      <c r="C2831" s="123">
        <v>1906</v>
      </c>
      <c r="D2831" s="2">
        <v>144</v>
      </c>
      <c r="E2831" t="s">
        <v>53</v>
      </c>
      <c r="F2831">
        <v>2021</v>
      </c>
      <c r="G2831" t="s">
        <v>19</v>
      </c>
      <c r="H2831" s="21">
        <v>3.58</v>
      </c>
    </row>
    <row r="2832" spans="1:8">
      <c r="A2832">
        <v>2146</v>
      </c>
      <c r="B2832" t="s">
        <v>8</v>
      </c>
      <c r="C2832" s="123">
        <v>1906</v>
      </c>
      <c r="D2832" s="2">
        <v>144</v>
      </c>
      <c r="E2832" t="s">
        <v>53</v>
      </c>
      <c r="F2832">
        <v>2021</v>
      </c>
      <c r="G2832" t="s">
        <v>19</v>
      </c>
      <c r="H2832" s="21">
        <v>1.82</v>
      </c>
    </row>
    <row r="2833" spans="1:8">
      <c r="A2833">
        <v>2150</v>
      </c>
      <c r="B2833" t="s">
        <v>8</v>
      </c>
      <c r="C2833" s="123">
        <v>1906</v>
      </c>
      <c r="D2833" s="2">
        <v>144</v>
      </c>
      <c r="E2833" t="s">
        <v>53</v>
      </c>
      <c r="F2833">
        <v>2021</v>
      </c>
      <c r="G2833" t="s">
        <v>19</v>
      </c>
      <c r="H2833" s="21">
        <v>-8.65</v>
      </c>
    </row>
    <row r="2834" spans="1:8">
      <c r="A2834">
        <v>2153</v>
      </c>
      <c r="B2834" t="s">
        <v>8</v>
      </c>
      <c r="C2834" s="123">
        <v>1906</v>
      </c>
      <c r="D2834" s="2">
        <v>144</v>
      </c>
      <c r="E2834" t="s">
        <v>53</v>
      </c>
      <c r="F2834">
        <v>2021</v>
      </c>
      <c r="G2834" t="s">
        <v>19</v>
      </c>
      <c r="H2834" s="21">
        <v>-57.98</v>
      </c>
    </row>
    <row r="2835" spans="1:8">
      <c r="A2835">
        <v>2155</v>
      </c>
      <c r="B2835" t="s">
        <v>8</v>
      </c>
      <c r="C2835" s="123">
        <v>1906</v>
      </c>
      <c r="D2835" s="2">
        <v>144</v>
      </c>
      <c r="E2835" t="s">
        <v>53</v>
      </c>
      <c r="F2835">
        <v>2021</v>
      </c>
      <c r="G2835" t="s">
        <v>19</v>
      </c>
      <c r="H2835" s="21">
        <v>4.38</v>
      </c>
    </row>
    <row r="2836" spans="1:8">
      <c r="A2836">
        <v>2158</v>
      </c>
      <c r="B2836" t="s">
        <v>8</v>
      </c>
      <c r="C2836" s="123">
        <v>1906</v>
      </c>
      <c r="D2836" s="2">
        <v>144</v>
      </c>
      <c r="E2836" t="s">
        <v>53</v>
      </c>
      <c r="F2836">
        <v>2021</v>
      </c>
      <c r="G2836" t="s">
        <v>19</v>
      </c>
      <c r="H2836" s="21">
        <v>12.48</v>
      </c>
    </row>
    <row r="2837" spans="1:8">
      <c r="A2837">
        <v>2161</v>
      </c>
      <c r="B2837" t="s">
        <v>8</v>
      </c>
      <c r="C2837" s="123">
        <v>1906</v>
      </c>
      <c r="D2837" s="2">
        <v>144</v>
      </c>
      <c r="E2837" t="s">
        <v>53</v>
      </c>
      <c r="F2837">
        <v>2021</v>
      </c>
      <c r="G2837" t="s">
        <v>19</v>
      </c>
      <c r="H2837" s="21">
        <v>15.63</v>
      </c>
    </row>
    <row r="2838" spans="1:8">
      <c r="A2838">
        <v>2170</v>
      </c>
      <c r="B2838" t="s">
        <v>8</v>
      </c>
      <c r="C2838" s="123">
        <v>1906</v>
      </c>
      <c r="D2838" s="2">
        <v>144</v>
      </c>
      <c r="E2838" t="s">
        <v>53</v>
      </c>
      <c r="F2838">
        <v>2021</v>
      </c>
      <c r="G2838" t="s">
        <v>19</v>
      </c>
      <c r="H2838" s="21">
        <v>63</v>
      </c>
    </row>
    <row r="2839" spans="1:8">
      <c r="A2839">
        <v>2173</v>
      </c>
      <c r="B2839" t="s">
        <v>8</v>
      </c>
      <c r="C2839" s="123">
        <v>1906</v>
      </c>
      <c r="D2839" s="2">
        <v>144</v>
      </c>
      <c r="E2839" t="s">
        <v>53</v>
      </c>
      <c r="F2839">
        <v>2021</v>
      </c>
      <c r="G2839" t="s">
        <v>19</v>
      </c>
      <c r="H2839" s="21">
        <v>60.1</v>
      </c>
    </row>
    <row r="2840" spans="1:8">
      <c r="A2840">
        <v>2185</v>
      </c>
      <c r="B2840" t="s">
        <v>8</v>
      </c>
      <c r="C2840" s="123">
        <v>1906</v>
      </c>
      <c r="D2840" s="2">
        <v>144</v>
      </c>
      <c r="E2840" t="s">
        <v>53</v>
      </c>
      <c r="F2840">
        <v>2021</v>
      </c>
      <c r="G2840" t="s">
        <v>19</v>
      </c>
      <c r="H2840" s="21">
        <v>3.58</v>
      </c>
    </row>
    <row r="2841" spans="1:8">
      <c r="A2841">
        <v>2222</v>
      </c>
      <c r="B2841" t="s">
        <v>8</v>
      </c>
      <c r="C2841" s="123">
        <v>1906</v>
      </c>
      <c r="D2841" s="2">
        <v>144</v>
      </c>
      <c r="E2841" t="s">
        <v>53</v>
      </c>
      <c r="F2841">
        <v>2021</v>
      </c>
      <c r="G2841" t="s">
        <v>19</v>
      </c>
      <c r="H2841" s="21">
        <v>-0.94</v>
      </c>
    </row>
    <row r="2842" spans="1:8">
      <c r="A2842">
        <v>2230</v>
      </c>
      <c r="B2842" t="s">
        <v>9</v>
      </c>
      <c r="C2842" s="123">
        <v>1906</v>
      </c>
      <c r="D2842" s="2">
        <v>133</v>
      </c>
      <c r="E2842" t="s">
        <v>53</v>
      </c>
      <c r="F2842">
        <v>2021</v>
      </c>
      <c r="G2842" t="s">
        <v>19</v>
      </c>
      <c r="H2842" s="21">
        <v>4.04</v>
      </c>
    </row>
    <row r="2843" spans="1:8">
      <c r="A2843">
        <v>2240</v>
      </c>
      <c r="B2843" t="s">
        <v>9</v>
      </c>
      <c r="C2843" s="123">
        <v>1906</v>
      </c>
      <c r="D2843" s="2">
        <v>133</v>
      </c>
      <c r="E2843" t="s">
        <v>53</v>
      </c>
      <c r="F2843">
        <v>2021</v>
      </c>
      <c r="G2843" t="s">
        <v>19</v>
      </c>
      <c r="H2843" s="21">
        <v>2.25</v>
      </c>
    </row>
    <row r="2844" spans="1:8">
      <c r="A2844">
        <v>2297</v>
      </c>
      <c r="B2844" t="s">
        <v>9</v>
      </c>
      <c r="C2844" s="123">
        <v>1906</v>
      </c>
      <c r="D2844" s="2">
        <v>133</v>
      </c>
      <c r="E2844" t="s">
        <v>53</v>
      </c>
      <c r="F2844">
        <v>2021</v>
      </c>
      <c r="G2844" t="s">
        <v>19</v>
      </c>
      <c r="H2844" s="21">
        <v>0.53</v>
      </c>
    </row>
    <row r="2845" spans="1:8">
      <c r="A2845">
        <v>2333</v>
      </c>
      <c r="B2845" t="s">
        <v>9</v>
      </c>
      <c r="C2845" s="123">
        <v>1906</v>
      </c>
      <c r="D2845" s="2">
        <v>133</v>
      </c>
      <c r="E2845" t="s">
        <v>53</v>
      </c>
      <c r="F2845">
        <v>2021</v>
      </c>
      <c r="G2845" t="s">
        <v>19</v>
      </c>
      <c r="H2845" s="21">
        <v>5.79</v>
      </c>
    </row>
    <row r="2846" spans="1:8">
      <c r="A2846">
        <v>2342</v>
      </c>
      <c r="B2846" t="s">
        <v>9</v>
      </c>
      <c r="C2846" s="123">
        <v>1906</v>
      </c>
      <c r="D2846" s="2">
        <v>133</v>
      </c>
      <c r="E2846" t="s">
        <v>53</v>
      </c>
      <c r="F2846">
        <v>2021</v>
      </c>
      <c r="G2846" t="s">
        <v>19</v>
      </c>
      <c r="H2846" s="21">
        <v>13.43</v>
      </c>
    </row>
    <row r="2847" spans="1:8">
      <c r="A2847">
        <v>2343</v>
      </c>
      <c r="B2847" t="s">
        <v>9</v>
      </c>
      <c r="C2847" s="123">
        <v>1906</v>
      </c>
      <c r="D2847" s="2">
        <v>133</v>
      </c>
      <c r="E2847" t="s">
        <v>53</v>
      </c>
      <c r="F2847">
        <v>2021</v>
      </c>
      <c r="G2847" t="s">
        <v>19</v>
      </c>
      <c r="H2847" s="21">
        <v>10.050000000000001</v>
      </c>
    </row>
    <row r="2848" spans="1:8">
      <c r="A2848">
        <v>2350</v>
      </c>
      <c r="B2848" t="s">
        <v>9</v>
      </c>
      <c r="C2848" s="123">
        <v>1906</v>
      </c>
      <c r="D2848" s="2">
        <v>133</v>
      </c>
      <c r="E2848" t="s">
        <v>53</v>
      </c>
      <c r="F2848">
        <v>2021</v>
      </c>
      <c r="G2848" t="s">
        <v>19</v>
      </c>
      <c r="H2848" s="21">
        <v>24.14</v>
      </c>
    </row>
    <row r="2849" spans="1:8">
      <c r="A2849">
        <v>2351</v>
      </c>
      <c r="B2849" t="s">
        <v>9</v>
      </c>
      <c r="C2849" s="123">
        <v>1906</v>
      </c>
      <c r="D2849" s="2">
        <v>133</v>
      </c>
      <c r="E2849" t="s">
        <v>53</v>
      </c>
      <c r="F2849">
        <v>2021</v>
      </c>
      <c r="G2849" t="s">
        <v>19</v>
      </c>
      <c r="H2849" s="21">
        <v>15.87</v>
      </c>
    </row>
    <row r="2850" spans="1:8">
      <c r="A2850">
        <v>2370</v>
      </c>
      <c r="B2850" t="s">
        <v>9</v>
      </c>
      <c r="C2850" s="123">
        <v>1906</v>
      </c>
      <c r="D2850" s="2">
        <v>133</v>
      </c>
      <c r="E2850" t="s">
        <v>53</v>
      </c>
      <c r="F2850">
        <v>2021</v>
      </c>
      <c r="G2850" t="s">
        <v>19</v>
      </c>
      <c r="H2850" s="21">
        <v>4.04</v>
      </c>
    </row>
    <row r="2851" spans="1:8">
      <c r="A2851">
        <v>2392</v>
      </c>
      <c r="B2851" t="s">
        <v>9</v>
      </c>
      <c r="C2851" s="123">
        <v>1906</v>
      </c>
      <c r="D2851" s="2">
        <v>133</v>
      </c>
      <c r="E2851" t="s">
        <v>53</v>
      </c>
      <c r="F2851">
        <v>2021</v>
      </c>
      <c r="G2851" t="s">
        <v>19</v>
      </c>
      <c r="H2851" s="21">
        <v>0.23</v>
      </c>
    </row>
    <row r="2852" spans="1:8">
      <c r="A2852">
        <v>2407</v>
      </c>
      <c r="B2852" t="s">
        <v>9</v>
      </c>
      <c r="C2852" s="123">
        <v>1906</v>
      </c>
      <c r="D2852" s="2">
        <v>133</v>
      </c>
      <c r="E2852" t="s">
        <v>53</v>
      </c>
      <c r="F2852">
        <v>2021</v>
      </c>
      <c r="G2852" t="s">
        <v>19</v>
      </c>
      <c r="H2852" s="21">
        <v>5.98</v>
      </c>
    </row>
    <row r="2853" spans="1:8">
      <c r="A2853">
        <v>2421</v>
      </c>
      <c r="B2853" t="s">
        <v>9</v>
      </c>
      <c r="C2853" s="123">
        <v>1906</v>
      </c>
      <c r="D2853" s="2">
        <v>133</v>
      </c>
      <c r="E2853" t="s">
        <v>53</v>
      </c>
      <c r="F2853">
        <v>2021</v>
      </c>
      <c r="G2853" t="s">
        <v>19</v>
      </c>
      <c r="H2853" s="21">
        <v>8.3699999999999992</v>
      </c>
    </row>
    <row r="2854" spans="1:8">
      <c r="A2854">
        <v>2427</v>
      </c>
      <c r="B2854" t="s">
        <v>9</v>
      </c>
      <c r="C2854" s="123">
        <v>1906</v>
      </c>
      <c r="D2854" s="2">
        <v>133</v>
      </c>
      <c r="E2854" t="s">
        <v>53</v>
      </c>
      <c r="F2854">
        <v>2021</v>
      </c>
      <c r="G2854" t="s">
        <v>19</v>
      </c>
      <c r="H2854" s="21">
        <v>3.86</v>
      </c>
    </row>
    <row r="2855" spans="1:8">
      <c r="A2855">
        <v>2455</v>
      </c>
      <c r="B2855" t="s">
        <v>9</v>
      </c>
      <c r="C2855" s="123">
        <v>1906</v>
      </c>
      <c r="D2855" s="2">
        <v>133</v>
      </c>
      <c r="E2855" t="s">
        <v>53</v>
      </c>
      <c r="F2855">
        <v>2021</v>
      </c>
      <c r="G2855" t="s">
        <v>19</v>
      </c>
      <c r="H2855" s="21">
        <v>17.07</v>
      </c>
    </row>
    <row r="2856" spans="1:8">
      <c r="A2856">
        <v>2456</v>
      </c>
      <c r="B2856" t="s">
        <v>9</v>
      </c>
      <c r="C2856" s="123">
        <v>1906</v>
      </c>
      <c r="D2856" s="2">
        <v>133</v>
      </c>
      <c r="E2856" t="s">
        <v>53</v>
      </c>
      <c r="F2856">
        <v>2021</v>
      </c>
      <c r="G2856" t="s">
        <v>19</v>
      </c>
      <c r="H2856" s="21">
        <v>8.31</v>
      </c>
    </row>
    <row r="2857" spans="1:8">
      <c r="A2857">
        <v>2467</v>
      </c>
      <c r="B2857" t="s">
        <v>9</v>
      </c>
      <c r="C2857" s="123">
        <v>1906</v>
      </c>
      <c r="D2857" s="2">
        <v>133</v>
      </c>
      <c r="E2857" t="s">
        <v>53</v>
      </c>
      <c r="F2857">
        <v>2021</v>
      </c>
      <c r="G2857" t="s">
        <v>19</v>
      </c>
      <c r="H2857" s="21">
        <v>3.93</v>
      </c>
    </row>
    <row r="2858" spans="1:8">
      <c r="A2858">
        <v>2481</v>
      </c>
      <c r="B2858" t="s">
        <v>9</v>
      </c>
      <c r="C2858" s="123">
        <v>1906</v>
      </c>
      <c r="D2858" s="2">
        <v>133</v>
      </c>
      <c r="E2858" t="s">
        <v>53</v>
      </c>
      <c r="F2858">
        <v>2021</v>
      </c>
      <c r="G2858" t="s">
        <v>19</v>
      </c>
      <c r="H2858" s="21">
        <v>5.34</v>
      </c>
    </row>
    <row r="2859" spans="1:8">
      <c r="A2859">
        <v>2488</v>
      </c>
      <c r="B2859" t="s">
        <v>9</v>
      </c>
      <c r="C2859" s="123">
        <v>1906</v>
      </c>
      <c r="D2859" s="2">
        <v>133</v>
      </c>
      <c r="E2859" t="s">
        <v>53</v>
      </c>
      <c r="F2859">
        <v>2021</v>
      </c>
      <c r="G2859" t="s">
        <v>19</v>
      </c>
      <c r="H2859" s="21">
        <v>4.04</v>
      </c>
    </row>
    <row r="2860" spans="1:8">
      <c r="A2860">
        <v>2510</v>
      </c>
      <c r="B2860" t="s">
        <v>9</v>
      </c>
      <c r="C2860" s="123">
        <v>1906</v>
      </c>
      <c r="D2860" s="2">
        <v>133</v>
      </c>
      <c r="E2860" t="s">
        <v>53</v>
      </c>
      <c r="F2860">
        <v>2021</v>
      </c>
      <c r="G2860" t="s">
        <v>19</v>
      </c>
      <c r="H2860" s="21">
        <v>-6.22</v>
      </c>
    </row>
    <row r="2861" spans="1:8">
      <c r="A2861">
        <v>2544</v>
      </c>
      <c r="B2861" t="s">
        <v>9</v>
      </c>
      <c r="C2861" s="123">
        <v>1906</v>
      </c>
      <c r="D2861" s="2">
        <v>133</v>
      </c>
      <c r="E2861" t="s">
        <v>53</v>
      </c>
      <c r="F2861">
        <v>2021</v>
      </c>
      <c r="G2861" t="s">
        <v>19</v>
      </c>
      <c r="H2861" s="21">
        <v>8.3699999999999992</v>
      </c>
    </row>
    <row r="2862" spans="1:8">
      <c r="A2862">
        <v>2579</v>
      </c>
      <c r="B2862" t="s">
        <v>9</v>
      </c>
      <c r="C2862" s="123">
        <v>1906</v>
      </c>
      <c r="D2862" s="2">
        <v>144</v>
      </c>
      <c r="E2862" t="s">
        <v>53</v>
      </c>
      <c r="F2862">
        <v>2021</v>
      </c>
      <c r="G2862" t="s">
        <v>19</v>
      </c>
      <c r="H2862" s="21">
        <v>10.07</v>
      </c>
    </row>
    <row r="2863" spans="1:8">
      <c r="A2863">
        <v>2581</v>
      </c>
      <c r="B2863" t="s">
        <v>9</v>
      </c>
      <c r="C2863" s="123">
        <v>1906</v>
      </c>
      <c r="D2863" s="2">
        <v>144</v>
      </c>
      <c r="E2863" t="s">
        <v>53</v>
      </c>
      <c r="F2863">
        <v>2021</v>
      </c>
      <c r="G2863" t="s">
        <v>19</v>
      </c>
      <c r="H2863" s="21">
        <v>133.97999999999999</v>
      </c>
    </row>
    <row r="2864" spans="1:8">
      <c r="A2864">
        <v>2587</v>
      </c>
      <c r="B2864" t="s">
        <v>9</v>
      </c>
      <c r="C2864" s="123">
        <v>1906</v>
      </c>
      <c r="D2864" s="2">
        <v>144</v>
      </c>
      <c r="E2864" t="s">
        <v>53</v>
      </c>
      <c r="F2864">
        <v>2021</v>
      </c>
      <c r="G2864" t="s">
        <v>19</v>
      </c>
      <c r="H2864" s="21">
        <v>12.3</v>
      </c>
    </row>
    <row r="2865" spans="1:8">
      <c r="A2865">
        <v>2601</v>
      </c>
      <c r="B2865" t="s">
        <v>9</v>
      </c>
      <c r="C2865" s="123">
        <v>1906</v>
      </c>
      <c r="D2865" s="2">
        <v>144</v>
      </c>
      <c r="E2865" t="s">
        <v>53</v>
      </c>
      <c r="F2865">
        <v>2021</v>
      </c>
      <c r="G2865" t="s">
        <v>19</v>
      </c>
      <c r="H2865" s="21">
        <v>11.56</v>
      </c>
    </row>
    <row r="2866" spans="1:8">
      <c r="A2866">
        <v>2628</v>
      </c>
      <c r="B2866" t="s">
        <v>9</v>
      </c>
      <c r="C2866" s="123">
        <v>1906</v>
      </c>
      <c r="D2866" s="2">
        <v>144</v>
      </c>
      <c r="E2866" t="s">
        <v>53</v>
      </c>
      <c r="F2866">
        <v>2021</v>
      </c>
      <c r="G2866" t="s">
        <v>19</v>
      </c>
      <c r="H2866" s="21">
        <v>10.98</v>
      </c>
    </row>
    <row r="2867" spans="1:8">
      <c r="A2867">
        <v>2633</v>
      </c>
      <c r="B2867" t="s">
        <v>9</v>
      </c>
      <c r="C2867" s="123">
        <v>1906</v>
      </c>
      <c r="D2867" s="2">
        <v>144</v>
      </c>
      <c r="E2867" t="s">
        <v>53</v>
      </c>
      <c r="F2867">
        <v>2021</v>
      </c>
      <c r="G2867" t="s">
        <v>19</v>
      </c>
      <c r="H2867" s="21">
        <v>8.75</v>
      </c>
    </row>
    <row r="2868" spans="1:8">
      <c r="A2868">
        <v>2684</v>
      </c>
      <c r="B2868" t="s">
        <v>9</v>
      </c>
      <c r="C2868" s="123">
        <v>1906</v>
      </c>
      <c r="D2868" s="2">
        <v>144</v>
      </c>
      <c r="E2868" t="s">
        <v>53</v>
      </c>
      <c r="F2868">
        <v>2021</v>
      </c>
      <c r="G2868" t="s">
        <v>19</v>
      </c>
      <c r="H2868" s="21">
        <v>288.27</v>
      </c>
    </row>
    <row r="2869" spans="1:8">
      <c r="A2869">
        <v>2698</v>
      </c>
      <c r="B2869" t="s">
        <v>9</v>
      </c>
      <c r="C2869" s="123">
        <v>1906</v>
      </c>
      <c r="D2869" s="2">
        <v>144</v>
      </c>
      <c r="E2869" t="s">
        <v>53</v>
      </c>
      <c r="F2869">
        <v>2021</v>
      </c>
      <c r="G2869" t="s">
        <v>19</v>
      </c>
      <c r="H2869" s="21">
        <v>4.29</v>
      </c>
    </row>
    <row r="2870" spans="1:8">
      <c r="A2870">
        <v>2704</v>
      </c>
      <c r="B2870" t="s">
        <v>9</v>
      </c>
      <c r="C2870" s="123">
        <v>1906</v>
      </c>
      <c r="D2870" s="2">
        <v>144</v>
      </c>
      <c r="E2870" t="s">
        <v>53</v>
      </c>
      <c r="F2870">
        <v>2021</v>
      </c>
      <c r="G2870" t="s">
        <v>19</v>
      </c>
      <c r="H2870" s="21">
        <v>11.48</v>
      </c>
    </row>
    <row r="2871" spans="1:8">
      <c r="A2871">
        <v>2711</v>
      </c>
      <c r="B2871" t="s">
        <v>9</v>
      </c>
      <c r="C2871" s="123">
        <v>1906</v>
      </c>
      <c r="D2871" s="2">
        <v>144</v>
      </c>
      <c r="E2871" t="s">
        <v>53</v>
      </c>
      <c r="F2871">
        <v>2021</v>
      </c>
      <c r="G2871" t="s">
        <v>19</v>
      </c>
      <c r="H2871" s="21">
        <v>11.19</v>
      </c>
    </row>
    <row r="2872" spans="1:8">
      <c r="A2872">
        <v>2739</v>
      </c>
      <c r="B2872" t="s">
        <v>9</v>
      </c>
      <c r="C2872" s="123">
        <v>1906</v>
      </c>
      <c r="D2872" s="2">
        <v>144</v>
      </c>
      <c r="E2872" t="s">
        <v>53</v>
      </c>
      <c r="F2872">
        <v>2021</v>
      </c>
      <c r="G2872" t="s">
        <v>19</v>
      </c>
      <c r="H2872" s="21">
        <v>10.85</v>
      </c>
    </row>
    <row r="2873" spans="1:8">
      <c r="A2873">
        <v>2750</v>
      </c>
      <c r="B2873" t="s">
        <v>9</v>
      </c>
      <c r="C2873" s="123">
        <v>1906</v>
      </c>
      <c r="D2873" s="2">
        <v>144</v>
      </c>
      <c r="E2873" t="s">
        <v>53</v>
      </c>
      <c r="F2873">
        <v>2021</v>
      </c>
      <c r="G2873" t="s">
        <v>19</v>
      </c>
      <c r="H2873" s="21">
        <v>8.75</v>
      </c>
    </row>
    <row r="2874" spans="1:8">
      <c r="A2874">
        <v>2755</v>
      </c>
      <c r="B2874" t="s">
        <v>9</v>
      </c>
      <c r="C2874" s="123">
        <v>1906</v>
      </c>
      <c r="D2874" s="2">
        <v>144</v>
      </c>
      <c r="E2874" t="s">
        <v>53</v>
      </c>
      <c r="F2874">
        <v>2021</v>
      </c>
      <c r="G2874" t="s">
        <v>19</v>
      </c>
      <c r="H2874" s="21">
        <v>138.97</v>
      </c>
    </row>
    <row r="2875" spans="1:8">
      <c r="A2875">
        <v>2758</v>
      </c>
      <c r="B2875" t="s">
        <v>9</v>
      </c>
      <c r="C2875" s="123">
        <v>1906</v>
      </c>
      <c r="D2875" s="2">
        <v>144</v>
      </c>
      <c r="E2875" t="s">
        <v>53</v>
      </c>
      <c r="F2875">
        <v>2021</v>
      </c>
      <c r="G2875" t="s">
        <v>19</v>
      </c>
      <c r="H2875" s="21">
        <v>140.69999999999999</v>
      </c>
    </row>
    <row r="2876" spans="1:8">
      <c r="A2876">
        <v>2771</v>
      </c>
      <c r="B2876" t="s">
        <v>9</v>
      </c>
      <c r="C2876" s="123">
        <v>1906</v>
      </c>
      <c r="D2876" s="2">
        <v>144</v>
      </c>
      <c r="E2876" t="s">
        <v>53</v>
      </c>
      <c r="F2876">
        <v>2021</v>
      </c>
      <c r="G2876" t="s">
        <v>19</v>
      </c>
      <c r="H2876" s="21">
        <v>8.75</v>
      </c>
    </row>
    <row r="2877" spans="1:8">
      <c r="A2877">
        <v>2782</v>
      </c>
      <c r="B2877" t="s">
        <v>9</v>
      </c>
      <c r="C2877" s="123">
        <v>1906</v>
      </c>
      <c r="D2877" s="2">
        <v>144</v>
      </c>
      <c r="E2877" t="s">
        <v>53</v>
      </c>
      <c r="F2877">
        <v>2021</v>
      </c>
      <c r="G2877" t="s">
        <v>19</v>
      </c>
      <c r="H2877" s="21">
        <v>141.36000000000001</v>
      </c>
    </row>
    <row r="2878" spans="1:8">
      <c r="A2878">
        <v>2794</v>
      </c>
      <c r="B2878" t="s">
        <v>9</v>
      </c>
      <c r="C2878" s="123">
        <v>1906</v>
      </c>
      <c r="D2878" s="2">
        <v>144</v>
      </c>
      <c r="E2878" t="s">
        <v>53</v>
      </c>
      <c r="F2878">
        <v>2021</v>
      </c>
      <c r="G2878" t="s">
        <v>19</v>
      </c>
      <c r="H2878" s="21">
        <v>143.22999999999999</v>
      </c>
    </row>
    <row r="2879" spans="1:8">
      <c r="A2879">
        <v>2823</v>
      </c>
      <c r="B2879" t="s">
        <v>9</v>
      </c>
      <c r="C2879" s="123">
        <v>1906</v>
      </c>
      <c r="D2879" s="2">
        <v>144</v>
      </c>
      <c r="E2879" t="s">
        <v>53</v>
      </c>
      <c r="F2879">
        <v>2021</v>
      </c>
      <c r="G2879" t="s">
        <v>19</v>
      </c>
      <c r="H2879" s="21">
        <v>165.18</v>
      </c>
    </row>
    <row r="2880" spans="1:8">
      <c r="A2880">
        <v>2828</v>
      </c>
      <c r="B2880" t="s">
        <v>9</v>
      </c>
      <c r="C2880" s="123">
        <v>1906</v>
      </c>
      <c r="D2880" s="2">
        <v>144</v>
      </c>
      <c r="E2880" t="s">
        <v>53</v>
      </c>
      <c r="F2880">
        <v>2021</v>
      </c>
      <c r="G2880" t="s">
        <v>19</v>
      </c>
      <c r="H2880" s="21">
        <v>11.48</v>
      </c>
    </row>
    <row r="2881" spans="1:8">
      <c r="A2881">
        <v>2829</v>
      </c>
      <c r="B2881" t="s">
        <v>9</v>
      </c>
      <c r="C2881" s="123">
        <v>1906</v>
      </c>
      <c r="D2881" s="2">
        <v>144</v>
      </c>
      <c r="E2881" t="s">
        <v>53</v>
      </c>
      <c r="F2881">
        <v>2021</v>
      </c>
      <c r="G2881" t="s">
        <v>19</v>
      </c>
      <c r="H2881" s="21">
        <v>12.06</v>
      </c>
    </row>
    <row r="2882" spans="1:8">
      <c r="A2882">
        <v>2835</v>
      </c>
      <c r="B2882" t="s">
        <v>9</v>
      </c>
      <c r="C2882" s="123">
        <v>1906</v>
      </c>
      <c r="D2882" s="2">
        <v>144</v>
      </c>
      <c r="E2882" t="s">
        <v>53</v>
      </c>
      <c r="F2882">
        <v>2021</v>
      </c>
      <c r="G2882" t="s">
        <v>19</v>
      </c>
      <c r="H2882" s="21">
        <v>168.64</v>
      </c>
    </row>
    <row r="2883" spans="1:8">
      <c r="A2883">
        <v>2840</v>
      </c>
      <c r="B2883" t="s">
        <v>9</v>
      </c>
      <c r="C2883" s="123">
        <v>1906</v>
      </c>
      <c r="D2883" s="2">
        <v>144</v>
      </c>
      <c r="E2883" t="s">
        <v>53</v>
      </c>
      <c r="F2883">
        <v>2021</v>
      </c>
      <c r="G2883" t="s">
        <v>19</v>
      </c>
      <c r="H2883" s="21">
        <v>12.31</v>
      </c>
    </row>
    <row r="2884" spans="1:8">
      <c r="A2884">
        <v>2846</v>
      </c>
      <c r="B2884" t="s">
        <v>9</v>
      </c>
      <c r="C2884" s="123">
        <v>1906</v>
      </c>
      <c r="D2884" s="2">
        <v>144</v>
      </c>
      <c r="E2884" t="s">
        <v>53</v>
      </c>
      <c r="F2884">
        <v>2021</v>
      </c>
      <c r="G2884" t="s">
        <v>19</v>
      </c>
      <c r="H2884" s="21">
        <v>136.75</v>
      </c>
    </row>
    <row r="2885" spans="1:8">
      <c r="A2885">
        <v>2861</v>
      </c>
      <c r="B2885" t="s">
        <v>9</v>
      </c>
      <c r="C2885" s="123">
        <v>1906</v>
      </c>
      <c r="D2885" s="2">
        <v>144</v>
      </c>
      <c r="E2885" t="s">
        <v>53</v>
      </c>
      <c r="F2885">
        <v>2021</v>
      </c>
      <c r="G2885" t="s">
        <v>19</v>
      </c>
      <c r="H2885" s="21">
        <v>11.6</v>
      </c>
    </row>
    <row r="2886" spans="1:8">
      <c r="A2886">
        <v>2868</v>
      </c>
      <c r="B2886" t="s">
        <v>9</v>
      </c>
      <c r="C2886" s="123">
        <v>1906</v>
      </c>
      <c r="D2886" s="2">
        <v>144</v>
      </c>
      <c r="E2886" t="s">
        <v>53</v>
      </c>
      <c r="F2886">
        <v>2021</v>
      </c>
      <c r="G2886" t="s">
        <v>19</v>
      </c>
      <c r="H2886" s="21">
        <v>24.06</v>
      </c>
    </row>
    <row r="2887" spans="1:8">
      <c r="A2887">
        <v>2880</v>
      </c>
      <c r="B2887" t="s">
        <v>9</v>
      </c>
      <c r="C2887" s="123">
        <v>1906</v>
      </c>
      <c r="D2887" s="2">
        <v>144</v>
      </c>
      <c r="E2887" t="s">
        <v>53</v>
      </c>
      <c r="F2887">
        <v>2021</v>
      </c>
      <c r="G2887" t="s">
        <v>19</v>
      </c>
      <c r="H2887" s="21">
        <v>12.33</v>
      </c>
    </row>
    <row r="2888" spans="1:8">
      <c r="A2888">
        <v>2889</v>
      </c>
      <c r="B2888" t="s">
        <v>9</v>
      </c>
      <c r="C2888" s="123">
        <v>1906</v>
      </c>
      <c r="D2888" s="2">
        <v>144</v>
      </c>
      <c r="E2888" t="s">
        <v>53</v>
      </c>
      <c r="F2888">
        <v>2021</v>
      </c>
      <c r="G2888" t="s">
        <v>19</v>
      </c>
      <c r="H2888" s="21">
        <v>8.75</v>
      </c>
    </row>
    <row r="2889" spans="1:8">
      <c r="A2889">
        <v>2914</v>
      </c>
      <c r="B2889" t="s">
        <v>9</v>
      </c>
      <c r="C2889" s="123">
        <v>1906</v>
      </c>
      <c r="D2889" s="2">
        <v>144</v>
      </c>
      <c r="E2889" t="s">
        <v>53</v>
      </c>
      <c r="F2889">
        <v>2021</v>
      </c>
      <c r="G2889" t="s">
        <v>19</v>
      </c>
      <c r="H2889" s="21">
        <v>139.87</v>
      </c>
    </row>
    <row r="2890" spans="1:8">
      <c r="A2890">
        <v>2918</v>
      </c>
      <c r="B2890" t="s">
        <v>9</v>
      </c>
      <c r="C2890" s="123">
        <v>1906</v>
      </c>
      <c r="D2890" s="2">
        <v>144</v>
      </c>
      <c r="E2890" t="s">
        <v>53</v>
      </c>
      <c r="F2890">
        <v>2021</v>
      </c>
      <c r="G2890" t="s">
        <v>19</v>
      </c>
      <c r="H2890" s="21">
        <v>11.56</v>
      </c>
    </row>
    <row r="2891" spans="1:8">
      <c r="A2891">
        <v>2923</v>
      </c>
      <c r="B2891" t="s">
        <v>9</v>
      </c>
      <c r="C2891" s="123">
        <v>1906</v>
      </c>
      <c r="D2891" s="2">
        <v>144</v>
      </c>
      <c r="E2891" t="s">
        <v>53</v>
      </c>
      <c r="F2891">
        <v>2021</v>
      </c>
      <c r="G2891" t="s">
        <v>19</v>
      </c>
      <c r="H2891" s="21">
        <v>23.2</v>
      </c>
    </row>
    <row r="2892" spans="1:8">
      <c r="A2892">
        <v>2941</v>
      </c>
      <c r="B2892" t="s">
        <v>9</v>
      </c>
      <c r="C2892" s="123">
        <v>1906</v>
      </c>
      <c r="D2892" s="2">
        <v>144</v>
      </c>
      <c r="E2892" t="s">
        <v>53</v>
      </c>
      <c r="F2892">
        <v>2021</v>
      </c>
      <c r="G2892" t="s">
        <v>19</v>
      </c>
      <c r="H2892" s="21">
        <v>10.07</v>
      </c>
    </row>
    <row r="2893" spans="1:8">
      <c r="A2893">
        <v>2943</v>
      </c>
      <c r="B2893" t="s">
        <v>9</v>
      </c>
      <c r="C2893" s="123">
        <v>1906</v>
      </c>
      <c r="D2893" s="2">
        <v>144</v>
      </c>
      <c r="E2893" t="s">
        <v>53</v>
      </c>
      <c r="F2893">
        <v>2021</v>
      </c>
      <c r="G2893" t="s">
        <v>19</v>
      </c>
      <c r="H2893" s="21">
        <v>170.43</v>
      </c>
    </row>
    <row r="2894" spans="1:8">
      <c r="A2894">
        <v>2965</v>
      </c>
      <c r="B2894" t="s">
        <v>9</v>
      </c>
      <c r="C2894" s="123">
        <v>1906</v>
      </c>
      <c r="D2894" s="2">
        <v>144</v>
      </c>
      <c r="E2894" t="s">
        <v>53</v>
      </c>
      <c r="F2894">
        <v>2021</v>
      </c>
      <c r="G2894" t="s">
        <v>19</v>
      </c>
      <c r="H2894" s="21">
        <v>10.07</v>
      </c>
    </row>
    <row r="2895" spans="1:8">
      <c r="A2895">
        <v>3011</v>
      </c>
      <c r="B2895" t="s">
        <v>10</v>
      </c>
      <c r="C2895" s="123">
        <v>1906</v>
      </c>
      <c r="D2895" s="2">
        <v>133</v>
      </c>
      <c r="E2895" t="s">
        <v>53</v>
      </c>
      <c r="F2895">
        <v>2021</v>
      </c>
      <c r="G2895" t="s">
        <v>19</v>
      </c>
      <c r="H2895" s="21">
        <v>3.94</v>
      </c>
    </row>
    <row r="2896" spans="1:8">
      <c r="A2896">
        <v>3035</v>
      </c>
      <c r="B2896" t="s">
        <v>10</v>
      </c>
      <c r="C2896" s="123">
        <v>1906</v>
      </c>
      <c r="D2896" s="2">
        <v>133</v>
      </c>
      <c r="E2896" t="s">
        <v>53</v>
      </c>
      <c r="F2896">
        <v>2021</v>
      </c>
      <c r="G2896" t="s">
        <v>19</v>
      </c>
      <c r="H2896" s="21">
        <v>0.61</v>
      </c>
    </row>
    <row r="2897" spans="1:8">
      <c r="A2897">
        <v>3060</v>
      </c>
      <c r="B2897" t="s">
        <v>10</v>
      </c>
      <c r="C2897" s="123">
        <v>1906</v>
      </c>
      <c r="D2897" s="2">
        <v>133</v>
      </c>
      <c r="E2897" t="s">
        <v>53</v>
      </c>
      <c r="F2897">
        <v>2021</v>
      </c>
      <c r="G2897" t="s">
        <v>19</v>
      </c>
      <c r="H2897" s="21">
        <v>-1.97</v>
      </c>
    </row>
    <row r="2898" spans="1:8">
      <c r="A2898">
        <v>3108</v>
      </c>
      <c r="B2898" t="s">
        <v>10</v>
      </c>
      <c r="C2898" s="123">
        <v>1906</v>
      </c>
      <c r="D2898" s="2">
        <v>144</v>
      </c>
      <c r="E2898" t="s">
        <v>53</v>
      </c>
      <c r="F2898">
        <v>2021</v>
      </c>
      <c r="G2898" t="s">
        <v>19</v>
      </c>
      <c r="H2898" s="21">
        <v>24.68</v>
      </c>
    </row>
    <row r="2899" spans="1:8">
      <c r="A2899">
        <v>3113</v>
      </c>
      <c r="B2899" t="s">
        <v>10</v>
      </c>
      <c r="C2899" s="123">
        <v>1906</v>
      </c>
      <c r="D2899" s="2">
        <v>144</v>
      </c>
      <c r="E2899" t="s">
        <v>53</v>
      </c>
      <c r="F2899">
        <v>2021</v>
      </c>
      <c r="G2899" t="s">
        <v>19</v>
      </c>
      <c r="H2899" s="21">
        <v>26.74</v>
      </c>
    </row>
    <row r="2900" spans="1:8">
      <c r="A2900">
        <v>3180</v>
      </c>
      <c r="B2900" t="s">
        <v>10</v>
      </c>
      <c r="C2900" s="123">
        <v>1906</v>
      </c>
      <c r="D2900" s="2">
        <v>144</v>
      </c>
      <c r="E2900" t="s">
        <v>53</v>
      </c>
      <c r="F2900">
        <v>2021</v>
      </c>
      <c r="G2900" t="s">
        <v>19</v>
      </c>
      <c r="H2900" s="21">
        <v>23.66</v>
      </c>
    </row>
    <row r="2901" spans="1:8">
      <c r="A2901">
        <v>3184</v>
      </c>
      <c r="B2901" t="s">
        <v>10</v>
      </c>
      <c r="C2901" s="123">
        <v>1906</v>
      </c>
      <c r="D2901" s="2">
        <v>144</v>
      </c>
      <c r="E2901" t="s">
        <v>53</v>
      </c>
      <c r="F2901">
        <v>2021</v>
      </c>
      <c r="G2901" t="s">
        <v>19</v>
      </c>
      <c r="H2901" s="21">
        <v>26.74</v>
      </c>
    </row>
    <row r="2902" spans="1:8">
      <c r="A2902">
        <v>3216</v>
      </c>
      <c r="B2902" t="s">
        <v>10</v>
      </c>
      <c r="C2902" s="123">
        <v>1906</v>
      </c>
      <c r="D2902" s="2">
        <v>144</v>
      </c>
      <c r="E2902" t="s">
        <v>53</v>
      </c>
      <c r="F2902">
        <v>2021</v>
      </c>
      <c r="G2902" t="s">
        <v>19</v>
      </c>
      <c r="H2902" s="21">
        <v>26.74</v>
      </c>
    </row>
    <row r="2903" spans="1:8">
      <c r="A2903">
        <v>3246</v>
      </c>
      <c r="B2903" t="s">
        <v>10</v>
      </c>
      <c r="C2903" s="123">
        <v>1906</v>
      </c>
      <c r="D2903" s="2">
        <v>144</v>
      </c>
      <c r="E2903" t="s">
        <v>53</v>
      </c>
      <c r="F2903">
        <v>2021</v>
      </c>
      <c r="G2903" t="s">
        <v>19</v>
      </c>
      <c r="H2903" s="21">
        <v>23.28</v>
      </c>
    </row>
    <row r="2904" spans="1:8">
      <c r="A2904">
        <v>3270</v>
      </c>
      <c r="B2904" t="s">
        <v>10</v>
      </c>
      <c r="C2904" s="123">
        <v>1906</v>
      </c>
      <c r="D2904" s="2">
        <v>144</v>
      </c>
      <c r="E2904" t="s">
        <v>53</v>
      </c>
      <c r="F2904">
        <v>2021</v>
      </c>
      <c r="G2904" t="s">
        <v>19</v>
      </c>
      <c r="H2904" s="21">
        <v>24.28</v>
      </c>
    </row>
    <row r="2905" spans="1:8">
      <c r="A2905">
        <v>3298</v>
      </c>
      <c r="B2905" t="s">
        <v>10</v>
      </c>
      <c r="C2905" s="123">
        <v>1906</v>
      </c>
      <c r="D2905" s="2">
        <v>144</v>
      </c>
      <c r="E2905" t="s">
        <v>53</v>
      </c>
      <c r="F2905">
        <v>2021</v>
      </c>
      <c r="G2905" t="s">
        <v>19</v>
      </c>
      <c r="H2905" s="21">
        <v>38.11</v>
      </c>
    </row>
    <row r="2906" spans="1:8">
      <c r="A2906">
        <v>3306</v>
      </c>
      <c r="B2906" t="s">
        <v>10</v>
      </c>
      <c r="C2906" s="123">
        <v>1906</v>
      </c>
      <c r="D2906" s="2">
        <v>144</v>
      </c>
      <c r="E2906" t="s">
        <v>53</v>
      </c>
      <c r="F2906">
        <v>2021</v>
      </c>
      <c r="G2906" t="s">
        <v>19</v>
      </c>
      <c r="H2906" s="21">
        <v>24.68</v>
      </c>
    </row>
    <row r="2907" spans="1:8">
      <c r="A2907">
        <v>3309</v>
      </c>
      <c r="B2907" t="s">
        <v>10</v>
      </c>
      <c r="C2907" s="123">
        <v>1906</v>
      </c>
      <c r="D2907" s="2">
        <v>144</v>
      </c>
      <c r="E2907" t="s">
        <v>53</v>
      </c>
      <c r="F2907">
        <v>2021</v>
      </c>
      <c r="G2907" t="s">
        <v>19</v>
      </c>
      <c r="H2907" s="21">
        <v>47.61</v>
      </c>
    </row>
    <row r="2908" spans="1:8">
      <c r="A2908">
        <v>3334</v>
      </c>
      <c r="B2908" t="s">
        <v>10</v>
      </c>
      <c r="C2908" s="123">
        <v>1906</v>
      </c>
      <c r="D2908" s="2">
        <v>144</v>
      </c>
      <c r="E2908" t="s">
        <v>53</v>
      </c>
      <c r="F2908">
        <v>2021</v>
      </c>
      <c r="G2908" t="s">
        <v>19</v>
      </c>
      <c r="H2908" s="21">
        <v>23.29</v>
      </c>
    </row>
    <row r="2909" spans="1:8">
      <c r="A2909">
        <v>3351</v>
      </c>
      <c r="B2909" t="s">
        <v>11</v>
      </c>
      <c r="C2909" s="123">
        <v>1906</v>
      </c>
      <c r="D2909" s="2">
        <v>133</v>
      </c>
      <c r="E2909" t="s">
        <v>53</v>
      </c>
      <c r="F2909">
        <v>2021</v>
      </c>
      <c r="G2909" t="s">
        <v>19</v>
      </c>
      <c r="H2909" s="21">
        <v>2.75</v>
      </c>
    </row>
    <row r="2910" spans="1:8">
      <c r="A2910">
        <v>3353</v>
      </c>
      <c r="B2910" t="s">
        <v>11</v>
      </c>
      <c r="C2910" s="123">
        <v>1906</v>
      </c>
      <c r="D2910" s="2">
        <v>133</v>
      </c>
      <c r="E2910" t="s">
        <v>53</v>
      </c>
      <c r="F2910">
        <v>2021</v>
      </c>
      <c r="G2910" t="s">
        <v>19</v>
      </c>
      <c r="H2910" s="21">
        <v>2.74</v>
      </c>
    </row>
    <row r="2911" spans="1:8">
      <c r="A2911">
        <v>3363</v>
      </c>
      <c r="B2911" t="s">
        <v>11</v>
      </c>
      <c r="C2911" s="123">
        <v>1906</v>
      </c>
      <c r="D2911" s="2">
        <v>133</v>
      </c>
      <c r="E2911" t="s">
        <v>53</v>
      </c>
      <c r="F2911">
        <v>2021</v>
      </c>
      <c r="G2911" t="s">
        <v>19</v>
      </c>
      <c r="H2911" s="21">
        <v>2.37</v>
      </c>
    </row>
    <row r="2912" spans="1:8">
      <c r="A2912">
        <v>3383</v>
      </c>
      <c r="B2912" t="s">
        <v>11</v>
      </c>
      <c r="C2912" s="123">
        <v>1906</v>
      </c>
      <c r="D2912" s="2">
        <v>133</v>
      </c>
      <c r="E2912" t="s">
        <v>53</v>
      </c>
      <c r="F2912">
        <v>2021</v>
      </c>
      <c r="G2912" t="s">
        <v>19</v>
      </c>
      <c r="H2912" s="21">
        <v>3.28</v>
      </c>
    </row>
    <row r="2913" spans="1:8">
      <c r="A2913">
        <v>3402</v>
      </c>
      <c r="B2913" t="s">
        <v>11</v>
      </c>
      <c r="C2913" s="123">
        <v>1906</v>
      </c>
      <c r="D2913" s="2">
        <v>133</v>
      </c>
      <c r="E2913" t="s">
        <v>53</v>
      </c>
      <c r="F2913">
        <v>2021</v>
      </c>
      <c r="G2913" t="s">
        <v>19</v>
      </c>
      <c r="H2913" s="21">
        <v>-2.0099999999999998</v>
      </c>
    </row>
    <row r="2914" spans="1:8">
      <c r="A2914">
        <v>3414</v>
      </c>
      <c r="B2914" t="s">
        <v>11</v>
      </c>
      <c r="C2914" s="123">
        <v>1906</v>
      </c>
      <c r="D2914" s="2">
        <v>133</v>
      </c>
      <c r="E2914" t="s">
        <v>53</v>
      </c>
      <c r="F2914">
        <v>2021</v>
      </c>
      <c r="G2914" t="s">
        <v>19</v>
      </c>
      <c r="H2914" s="21">
        <v>2.29</v>
      </c>
    </row>
    <row r="2915" spans="1:8">
      <c r="A2915">
        <v>3426</v>
      </c>
      <c r="B2915" t="s">
        <v>11</v>
      </c>
      <c r="C2915" s="123">
        <v>1906</v>
      </c>
      <c r="D2915" s="2">
        <v>133</v>
      </c>
      <c r="E2915" t="s">
        <v>53</v>
      </c>
      <c r="F2915">
        <v>2021</v>
      </c>
      <c r="G2915" t="s">
        <v>19</v>
      </c>
      <c r="H2915" s="21">
        <v>3.08</v>
      </c>
    </row>
    <row r="2916" spans="1:8">
      <c r="A2916">
        <v>3429</v>
      </c>
      <c r="B2916" t="s">
        <v>11</v>
      </c>
      <c r="C2916" s="123">
        <v>1906</v>
      </c>
      <c r="D2916" s="2">
        <v>133</v>
      </c>
      <c r="E2916" t="s">
        <v>53</v>
      </c>
      <c r="F2916">
        <v>2021</v>
      </c>
      <c r="G2916" t="s">
        <v>19</v>
      </c>
      <c r="H2916" s="21">
        <v>1.54</v>
      </c>
    </row>
    <row r="2917" spans="1:8">
      <c r="A2917">
        <v>3438</v>
      </c>
      <c r="B2917" t="s">
        <v>11</v>
      </c>
      <c r="C2917" s="123">
        <v>1906</v>
      </c>
      <c r="D2917" s="2">
        <v>133</v>
      </c>
      <c r="E2917" t="s">
        <v>53</v>
      </c>
      <c r="F2917">
        <v>2021</v>
      </c>
      <c r="G2917" t="s">
        <v>19</v>
      </c>
      <c r="H2917" s="21">
        <v>2.74</v>
      </c>
    </row>
    <row r="2918" spans="1:8">
      <c r="A2918">
        <v>3443</v>
      </c>
      <c r="B2918" t="s">
        <v>11</v>
      </c>
      <c r="C2918" s="123">
        <v>1906</v>
      </c>
      <c r="D2918" s="2">
        <v>133</v>
      </c>
      <c r="E2918" t="s">
        <v>53</v>
      </c>
      <c r="F2918">
        <v>2021</v>
      </c>
      <c r="G2918" t="s">
        <v>19</v>
      </c>
      <c r="H2918" s="21">
        <v>0.63</v>
      </c>
    </row>
    <row r="2919" spans="1:8">
      <c r="A2919">
        <v>3456</v>
      </c>
      <c r="B2919" t="s">
        <v>11</v>
      </c>
      <c r="C2919" s="123">
        <v>1906</v>
      </c>
      <c r="D2919" s="2">
        <v>144</v>
      </c>
      <c r="E2919" t="s">
        <v>53</v>
      </c>
      <c r="F2919">
        <v>2021</v>
      </c>
      <c r="G2919" t="s">
        <v>19</v>
      </c>
      <c r="H2919" s="21">
        <v>27.49</v>
      </c>
    </row>
    <row r="2920" spans="1:8">
      <c r="A2920">
        <v>3475</v>
      </c>
      <c r="B2920" t="s">
        <v>11</v>
      </c>
      <c r="C2920" s="123">
        <v>1906</v>
      </c>
      <c r="D2920" s="2">
        <v>144</v>
      </c>
      <c r="E2920" t="s">
        <v>53</v>
      </c>
      <c r="F2920">
        <v>2021</v>
      </c>
      <c r="G2920" t="s">
        <v>19</v>
      </c>
      <c r="H2920" s="21">
        <v>22.47</v>
      </c>
    </row>
    <row r="2921" spans="1:8">
      <c r="A2921">
        <v>3513</v>
      </c>
      <c r="B2921" t="s">
        <v>11</v>
      </c>
      <c r="C2921" s="123">
        <v>1906</v>
      </c>
      <c r="D2921" s="2">
        <v>144</v>
      </c>
      <c r="E2921" t="s">
        <v>53</v>
      </c>
      <c r="F2921">
        <v>2021</v>
      </c>
      <c r="G2921" t="s">
        <v>19</v>
      </c>
      <c r="H2921" s="21">
        <v>65.94</v>
      </c>
    </row>
    <row r="2922" spans="1:8">
      <c r="A2922">
        <v>3515</v>
      </c>
      <c r="B2922" t="s">
        <v>11</v>
      </c>
      <c r="C2922" s="123">
        <v>1906</v>
      </c>
      <c r="D2922" s="2">
        <v>144</v>
      </c>
      <c r="E2922" t="s">
        <v>53</v>
      </c>
      <c r="F2922">
        <v>2021</v>
      </c>
      <c r="G2922" t="s">
        <v>19</v>
      </c>
      <c r="H2922" s="21">
        <v>13.4</v>
      </c>
    </row>
    <row r="2923" spans="1:8">
      <c r="A2923">
        <v>3517</v>
      </c>
      <c r="B2923" t="s">
        <v>11</v>
      </c>
      <c r="C2923" s="123">
        <v>1906</v>
      </c>
      <c r="D2923" s="2">
        <v>144</v>
      </c>
      <c r="E2923" t="s">
        <v>53</v>
      </c>
      <c r="F2923">
        <v>2021</v>
      </c>
      <c r="G2923" t="s">
        <v>19</v>
      </c>
      <c r="H2923" s="21">
        <v>13.41</v>
      </c>
    </row>
    <row r="2924" spans="1:8">
      <c r="A2924">
        <v>3540</v>
      </c>
      <c r="B2924" t="s">
        <v>11</v>
      </c>
      <c r="C2924" s="123">
        <v>1906</v>
      </c>
      <c r="D2924" s="2">
        <v>144</v>
      </c>
      <c r="E2924" t="s">
        <v>53</v>
      </c>
      <c r="F2924">
        <v>2021</v>
      </c>
      <c r="G2924" t="s">
        <v>19</v>
      </c>
      <c r="H2924" s="21">
        <v>19.77</v>
      </c>
    </row>
    <row r="2925" spans="1:8">
      <c r="A2925">
        <v>3541</v>
      </c>
      <c r="B2925" t="s">
        <v>11</v>
      </c>
      <c r="C2925" s="123">
        <v>1906</v>
      </c>
      <c r="D2925" s="2">
        <v>144</v>
      </c>
      <c r="E2925" t="s">
        <v>53</v>
      </c>
      <c r="F2925">
        <v>2021</v>
      </c>
      <c r="G2925" t="s">
        <v>19</v>
      </c>
      <c r="H2925" s="21">
        <v>28.53</v>
      </c>
    </row>
    <row r="2926" spans="1:8">
      <c r="A2926">
        <v>3546</v>
      </c>
      <c r="B2926" t="s">
        <v>11</v>
      </c>
      <c r="C2926" s="123">
        <v>1906</v>
      </c>
      <c r="D2926" s="2">
        <v>144</v>
      </c>
      <c r="E2926" t="s">
        <v>53</v>
      </c>
      <c r="F2926">
        <v>2021</v>
      </c>
      <c r="G2926" t="s">
        <v>19</v>
      </c>
      <c r="H2926" s="21">
        <v>17.100000000000001</v>
      </c>
    </row>
    <row r="2927" spans="1:8">
      <c r="A2927">
        <v>3549</v>
      </c>
      <c r="B2927" t="s">
        <v>11</v>
      </c>
      <c r="C2927" s="123">
        <v>1906</v>
      </c>
      <c r="D2927" s="2">
        <v>144</v>
      </c>
      <c r="E2927" t="s">
        <v>53</v>
      </c>
      <c r="F2927">
        <v>2021</v>
      </c>
      <c r="G2927" t="s">
        <v>19</v>
      </c>
      <c r="H2927" s="21">
        <v>45.97</v>
      </c>
    </row>
    <row r="2928" spans="1:8">
      <c r="A2928">
        <v>3566</v>
      </c>
      <c r="B2928" t="s">
        <v>11</v>
      </c>
      <c r="C2928" s="123">
        <v>1906</v>
      </c>
      <c r="D2928" s="2">
        <v>144</v>
      </c>
      <c r="E2928" t="s">
        <v>53</v>
      </c>
      <c r="F2928">
        <v>2021</v>
      </c>
      <c r="G2928" t="s">
        <v>19</v>
      </c>
      <c r="H2928" s="21">
        <v>65.19</v>
      </c>
    </row>
    <row r="2929" spans="1:8">
      <c r="A2929">
        <v>3568</v>
      </c>
      <c r="B2929" t="s">
        <v>11</v>
      </c>
      <c r="C2929" s="123">
        <v>1906</v>
      </c>
      <c r="D2929" s="2">
        <v>144</v>
      </c>
      <c r="E2929" t="s">
        <v>53</v>
      </c>
      <c r="F2929">
        <v>2021</v>
      </c>
      <c r="G2929" t="s">
        <v>19</v>
      </c>
      <c r="H2929" s="21">
        <v>30.18</v>
      </c>
    </row>
    <row r="2930" spans="1:8">
      <c r="A2930">
        <v>3570</v>
      </c>
      <c r="B2930" t="s">
        <v>11</v>
      </c>
      <c r="C2930" s="123">
        <v>1906</v>
      </c>
      <c r="D2930" s="2">
        <v>144</v>
      </c>
      <c r="E2930" t="s">
        <v>53</v>
      </c>
      <c r="F2930">
        <v>2021</v>
      </c>
      <c r="G2930" t="s">
        <v>19</v>
      </c>
      <c r="H2930" s="21">
        <v>0.18</v>
      </c>
    </row>
    <row r="2931" spans="1:8">
      <c r="A2931">
        <v>3578</v>
      </c>
      <c r="B2931" t="s">
        <v>11</v>
      </c>
      <c r="C2931" s="123">
        <v>1906</v>
      </c>
      <c r="D2931" s="2">
        <v>144</v>
      </c>
      <c r="E2931" t="s">
        <v>53</v>
      </c>
      <c r="F2931">
        <v>2021</v>
      </c>
      <c r="G2931" t="s">
        <v>19</v>
      </c>
      <c r="H2931" s="21">
        <v>17.510000000000002</v>
      </c>
    </row>
    <row r="2932" spans="1:8">
      <c r="A2932">
        <v>3606</v>
      </c>
      <c r="B2932" t="s">
        <v>11</v>
      </c>
      <c r="C2932" s="123">
        <v>1906</v>
      </c>
      <c r="D2932" s="2">
        <v>144</v>
      </c>
      <c r="E2932" t="s">
        <v>53</v>
      </c>
      <c r="F2932">
        <v>2021</v>
      </c>
      <c r="G2932" t="s">
        <v>19</v>
      </c>
      <c r="H2932" s="21">
        <v>13.41</v>
      </c>
    </row>
    <row r="2933" spans="1:8">
      <c r="A2933">
        <v>3627</v>
      </c>
      <c r="B2933" t="s">
        <v>11</v>
      </c>
      <c r="C2933" s="123">
        <v>1906</v>
      </c>
      <c r="D2933" s="2">
        <v>144</v>
      </c>
      <c r="E2933" t="s">
        <v>53</v>
      </c>
      <c r="F2933">
        <v>2021</v>
      </c>
      <c r="G2933" t="s">
        <v>19</v>
      </c>
      <c r="H2933" s="21">
        <v>20.98</v>
      </c>
    </row>
    <row r="2934" spans="1:8">
      <c r="A2934">
        <v>3632</v>
      </c>
      <c r="B2934" t="s">
        <v>11</v>
      </c>
      <c r="C2934" s="123">
        <v>1906</v>
      </c>
      <c r="D2934" s="2">
        <v>144</v>
      </c>
      <c r="E2934" t="s">
        <v>53</v>
      </c>
      <c r="F2934">
        <v>2021</v>
      </c>
      <c r="G2934" t="s">
        <v>19</v>
      </c>
      <c r="H2934" s="21">
        <v>25.6</v>
      </c>
    </row>
    <row r="2935" spans="1:8">
      <c r="A2935">
        <v>3651</v>
      </c>
      <c r="B2935" t="s">
        <v>11</v>
      </c>
      <c r="C2935" s="123">
        <v>1906</v>
      </c>
      <c r="D2935" s="2">
        <v>144</v>
      </c>
      <c r="E2935" t="s">
        <v>53</v>
      </c>
      <c r="F2935">
        <v>2021</v>
      </c>
      <c r="G2935" t="s">
        <v>19</v>
      </c>
      <c r="H2935" s="21">
        <v>13.41</v>
      </c>
    </row>
    <row r="2936" spans="1:8">
      <c r="A2936">
        <v>3671</v>
      </c>
      <c r="B2936" t="s">
        <v>11</v>
      </c>
      <c r="C2936" s="123">
        <v>1906</v>
      </c>
      <c r="D2936" s="2">
        <v>144</v>
      </c>
      <c r="E2936" t="s">
        <v>53</v>
      </c>
      <c r="F2936">
        <v>2021</v>
      </c>
      <c r="G2936" t="s">
        <v>19</v>
      </c>
      <c r="H2936" s="21">
        <v>54.2</v>
      </c>
    </row>
    <row r="2937" spans="1:8">
      <c r="A2937">
        <v>3685</v>
      </c>
      <c r="B2937" t="s">
        <v>11</v>
      </c>
      <c r="C2937" s="123">
        <v>1906</v>
      </c>
      <c r="D2937" s="2">
        <v>144</v>
      </c>
      <c r="E2937" t="s">
        <v>53</v>
      </c>
      <c r="F2937">
        <v>2021</v>
      </c>
      <c r="G2937" t="s">
        <v>19</v>
      </c>
      <c r="H2937" s="21">
        <v>37.47</v>
      </c>
    </row>
    <row r="2938" spans="1:8">
      <c r="A2938">
        <v>3711</v>
      </c>
      <c r="B2938" t="s">
        <v>11</v>
      </c>
      <c r="C2938" s="123">
        <v>1906</v>
      </c>
      <c r="D2938" s="2">
        <v>144</v>
      </c>
      <c r="E2938" t="s">
        <v>53</v>
      </c>
      <c r="F2938">
        <v>2021</v>
      </c>
      <c r="G2938" t="s">
        <v>19</v>
      </c>
      <c r="H2938" s="21">
        <v>0.79</v>
      </c>
    </row>
    <row r="2939" spans="1:8">
      <c r="A2939">
        <v>3714</v>
      </c>
      <c r="B2939" t="s">
        <v>11</v>
      </c>
      <c r="C2939" s="123">
        <v>1906</v>
      </c>
      <c r="D2939" s="2">
        <v>144</v>
      </c>
      <c r="E2939" t="s">
        <v>53</v>
      </c>
      <c r="F2939">
        <v>2021</v>
      </c>
      <c r="G2939" t="s">
        <v>19</v>
      </c>
      <c r="H2939" s="21">
        <v>17</v>
      </c>
    </row>
    <row r="2940" spans="1:8">
      <c r="A2940">
        <v>3741</v>
      </c>
      <c r="B2940" t="s">
        <v>11</v>
      </c>
      <c r="C2940" s="123">
        <v>1906</v>
      </c>
      <c r="D2940" s="2">
        <v>144</v>
      </c>
      <c r="E2940" t="s">
        <v>53</v>
      </c>
      <c r="F2940">
        <v>2021</v>
      </c>
      <c r="G2940" t="s">
        <v>19</v>
      </c>
      <c r="H2940" s="21">
        <v>31.35</v>
      </c>
    </row>
    <row r="2941" spans="1:8">
      <c r="A2941">
        <v>3753</v>
      </c>
      <c r="B2941" t="s">
        <v>11</v>
      </c>
      <c r="C2941" s="123">
        <v>1906</v>
      </c>
      <c r="D2941" s="2">
        <v>144</v>
      </c>
      <c r="E2941" t="s">
        <v>53</v>
      </c>
      <c r="F2941">
        <v>2021</v>
      </c>
      <c r="G2941" t="s">
        <v>19</v>
      </c>
      <c r="H2941" s="21">
        <v>13.76</v>
      </c>
    </row>
    <row r="2942" spans="1:8">
      <c r="A2942">
        <v>3754</v>
      </c>
      <c r="B2942" t="s">
        <v>11</v>
      </c>
      <c r="C2942" s="123">
        <v>1906</v>
      </c>
      <c r="D2942" s="2">
        <v>144</v>
      </c>
      <c r="E2942" t="s">
        <v>53</v>
      </c>
      <c r="F2942">
        <v>2021</v>
      </c>
      <c r="G2942" t="s">
        <v>19</v>
      </c>
      <c r="H2942" s="21">
        <v>0.33</v>
      </c>
    </row>
    <row r="2943" spans="1:8">
      <c r="A2943">
        <v>3782</v>
      </c>
      <c r="B2943" t="s">
        <v>11</v>
      </c>
      <c r="C2943" s="123">
        <v>1906</v>
      </c>
      <c r="D2943" s="2">
        <v>144</v>
      </c>
      <c r="E2943" t="s">
        <v>53</v>
      </c>
      <c r="F2943">
        <v>2021</v>
      </c>
      <c r="G2943" t="s">
        <v>19</v>
      </c>
      <c r="H2943" s="21">
        <v>26.82</v>
      </c>
    </row>
    <row r="2944" spans="1:8">
      <c r="A2944">
        <v>3799</v>
      </c>
      <c r="B2944" t="s">
        <v>12</v>
      </c>
      <c r="C2944" s="123">
        <v>1906</v>
      </c>
      <c r="D2944" s="2">
        <v>133</v>
      </c>
      <c r="E2944" t="s">
        <v>53</v>
      </c>
      <c r="F2944">
        <v>2021</v>
      </c>
      <c r="G2944" t="s">
        <v>19</v>
      </c>
      <c r="H2944" s="21">
        <v>1.1599999999999999</v>
      </c>
    </row>
    <row r="2945" spans="1:8">
      <c r="A2945">
        <v>3806</v>
      </c>
      <c r="B2945" t="s">
        <v>12</v>
      </c>
      <c r="C2945" s="123">
        <v>1906</v>
      </c>
      <c r="D2945" s="2">
        <v>133</v>
      </c>
      <c r="E2945" t="s">
        <v>53</v>
      </c>
      <c r="F2945">
        <v>2021</v>
      </c>
      <c r="G2945" t="s">
        <v>19</v>
      </c>
      <c r="H2945" s="21">
        <v>0.37</v>
      </c>
    </row>
    <row r="2946" spans="1:8">
      <c r="A2946">
        <v>3814</v>
      </c>
      <c r="B2946" t="s">
        <v>12</v>
      </c>
      <c r="C2946" s="123">
        <v>1906</v>
      </c>
      <c r="D2946" s="2">
        <v>133</v>
      </c>
      <c r="E2946" t="s">
        <v>53</v>
      </c>
      <c r="F2946">
        <v>2021</v>
      </c>
      <c r="G2946" t="s">
        <v>19</v>
      </c>
      <c r="H2946" s="21">
        <v>3.1</v>
      </c>
    </row>
    <row r="2947" spans="1:8">
      <c r="A2947">
        <v>3820</v>
      </c>
      <c r="B2947" t="s">
        <v>12</v>
      </c>
      <c r="C2947" s="123">
        <v>1906</v>
      </c>
      <c r="D2947" s="2">
        <v>133</v>
      </c>
      <c r="E2947" t="s">
        <v>53</v>
      </c>
      <c r="F2947">
        <v>2021</v>
      </c>
      <c r="G2947" t="s">
        <v>19</v>
      </c>
      <c r="H2947" s="21">
        <v>0.13</v>
      </c>
    </row>
    <row r="2948" spans="1:8">
      <c r="A2948">
        <v>3829</v>
      </c>
      <c r="B2948" t="s">
        <v>12</v>
      </c>
      <c r="C2948" s="123">
        <v>1906</v>
      </c>
      <c r="D2948" s="2">
        <v>133</v>
      </c>
      <c r="E2948" t="s">
        <v>53</v>
      </c>
      <c r="F2948">
        <v>2021</v>
      </c>
      <c r="G2948" t="s">
        <v>19</v>
      </c>
      <c r="H2948" s="21">
        <v>2.27</v>
      </c>
    </row>
    <row r="2949" spans="1:8">
      <c r="A2949">
        <v>3842</v>
      </c>
      <c r="B2949" t="s">
        <v>12</v>
      </c>
      <c r="C2949" s="123">
        <v>1906</v>
      </c>
      <c r="D2949" s="2">
        <v>133</v>
      </c>
      <c r="E2949" t="s">
        <v>53</v>
      </c>
      <c r="F2949">
        <v>2021</v>
      </c>
      <c r="G2949" t="s">
        <v>19</v>
      </c>
      <c r="H2949" s="21">
        <v>3.1</v>
      </c>
    </row>
    <row r="2950" spans="1:8">
      <c r="A2950">
        <v>3860</v>
      </c>
      <c r="B2950" t="s">
        <v>12</v>
      </c>
      <c r="C2950" s="123">
        <v>1906</v>
      </c>
      <c r="D2950" s="2">
        <v>133</v>
      </c>
      <c r="E2950" t="s">
        <v>53</v>
      </c>
      <c r="F2950">
        <v>2021</v>
      </c>
      <c r="G2950" t="s">
        <v>19</v>
      </c>
      <c r="H2950" s="21">
        <v>0.14000000000000001</v>
      </c>
    </row>
    <row r="2951" spans="1:8">
      <c r="A2951">
        <v>3862</v>
      </c>
      <c r="B2951" t="s">
        <v>12</v>
      </c>
      <c r="C2951" s="123">
        <v>1906</v>
      </c>
      <c r="D2951" s="2">
        <v>133</v>
      </c>
      <c r="E2951" t="s">
        <v>53</v>
      </c>
      <c r="F2951">
        <v>2021</v>
      </c>
      <c r="G2951" t="s">
        <v>19</v>
      </c>
      <c r="H2951" s="21">
        <v>0.33</v>
      </c>
    </row>
    <row r="2952" spans="1:8">
      <c r="A2952">
        <v>3867</v>
      </c>
      <c r="B2952" t="s">
        <v>12</v>
      </c>
      <c r="C2952" s="123">
        <v>1906</v>
      </c>
      <c r="D2952" s="2">
        <v>133</v>
      </c>
      <c r="E2952" t="s">
        <v>53</v>
      </c>
      <c r="F2952">
        <v>2021</v>
      </c>
      <c r="G2952" t="s">
        <v>19</v>
      </c>
      <c r="H2952" s="21">
        <v>0.39</v>
      </c>
    </row>
    <row r="2953" spans="1:8">
      <c r="A2953">
        <v>3869</v>
      </c>
      <c r="B2953" t="s">
        <v>12</v>
      </c>
      <c r="C2953" s="123">
        <v>1906</v>
      </c>
      <c r="D2953" s="2">
        <v>133</v>
      </c>
      <c r="E2953" t="s">
        <v>53</v>
      </c>
      <c r="F2953">
        <v>2021</v>
      </c>
      <c r="G2953" t="s">
        <v>19</v>
      </c>
      <c r="H2953" s="21">
        <v>-0.02</v>
      </c>
    </row>
    <row r="2954" spans="1:8">
      <c r="A2954">
        <v>3875</v>
      </c>
      <c r="B2954" t="s">
        <v>12</v>
      </c>
      <c r="C2954" s="123">
        <v>1906</v>
      </c>
      <c r="D2954" s="2">
        <v>133</v>
      </c>
      <c r="E2954" t="s">
        <v>53</v>
      </c>
      <c r="F2954">
        <v>2021</v>
      </c>
      <c r="G2954" t="s">
        <v>19</v>
      </c>
      <c r="H2954" s="21">
        <v>0.21</v>
      </c>
    </row>
    <row r="2955" spans="1:8">
      <c r="A2955">
        <v>3896</v>
      </c>
      <c r="B2955" t="s">
        <v>12</v>
      </c>
      <c r="C2955" s="123">
        <v>1906</v>
      </c>
      <c r="D2955" s="2">
        <v>133</v>
      </c>
      <c r="E2955" t="s">
        <v>53</v>
      </c>
      <c r="F2955">
        <v>2021</v>
      </c>
      <c r="G2955" t="s">
        <v>19</v>
      </c>
      <c r="H2955" s="21">
        <v>0.13</v>
      </c>
    </row>
    <row r="2956" spans="1:8">
      <c r="A2956">
        <v>3901</v>
      </c>
      <c r="B2956" t="s">
        <v>12</v>
      </c>
      <c r="C2956" s="123">
        <v>1906</v>
      </c>
      <c r="D2956" s="2">
        <v>133</v>
      </c>
      <c r="E2956" t="s">
        <v>53</v>
      </c>
      <c r="F2956">
        <v>2021</v>
      </c>
      <c r="G2956" t="s">
        <v>19</v>
      </c>
      <c r="H2956" s="21">
        <v>0.14000000000000001</v>
      </c>
    </row>
    <row r="2957" spans="1:8">
      <c r="A2957">
        <v>3912</v>
      </c>
      <c r="B2957" t="s">
        <v>12</v>
      </c>
      <c r="C2957" s="123">
        <v>1906</v>
      </c>
      <c r="D2957" s="2">
        <v>133</v>
      </c>
      <c r="E2957" t="s">
        <v>53</v>
      </c>
      <c r="F2957">
        <v>2021</v>
      </c>
      <c r="G2957" t="s">
        <v>19</v>
      </c>
      <c r="H2957" s="21">
        <v>0.21</v>
      </c>
    </row>
    <row r="2958" spans="1:8">
      <c r="A2958">
        <v>3922</v>
      </c>
      <c r="B2958" t="s">
        <v>12</v>
      </c>
      <c r="C2958" s="123">
        <v>1906</v>
      </c>
      <c r="D2958" s="2">
        <v>133</v>
      </c>
      <c r="E2958" t="s">
        <v>53</v>
      </c>
      <c r="F2958">
        <v>2021</v>
      </c>
      <c r="G2958" t="s">
        <v>19</v>
      </c>
      <c r="H2958" s="21">
        <v>0.11</v>
      </c>
    </row>
    <row r="2959" spans="1:8">
      <c r="A2959">
        <v>3937</v>
      </c>
      <c r="B2959" t="s">
        <v>12</v>
      </c>
      <c r="C2959" s="123">
        <v>1906</v>
      </c>
      <c r="D2959" s="2">
        <v>133</v>
      </c>
      <c r="E2959" t="s">
        <v>53</v>
      </c>
      <c r="F2959">
        <v>2021</v>
      </c>
      <c r="G2959" t="s">
        <v>19</v>
      </c>
      <c r="H2959" s="21">
        <v>0.37</v>
      </c>
    </row>
    <row r="2960" spans="1:8">
      <c r="A2960">
        <v>3939</v>
      </c>
      <c r="B2960" t="s">
        <v>12</v>
      </c>
      <c r="C2960" s="123">
        <v>1906</v>
      </c>
      <c r="D2960" s="2">
        <v>133</v>
      </c>
      <c r="E2960" t="s">
        <v>53</v>
      </c>
      <c r="F2960">
        <v>2021</v>
      </c>
      <c r="G2960" t="s">
        <v>19</v>
      </c>
      <c r="H2960" s="21">
        <v>0.37</v>
      </c>
    </row>
    <row r="2961" spans="1:8">
      <c r="A2961">
        <v>3940</v>
      </c>
      <c r="B2961" t="s">
        <v>12</v>
      </c>
      <c r="C2961" s="123">
        <v>1906</v>
      </c>
      <c r="D2961" s="2">
        <v>133</v>
      </c>
      <c r="E2961" t="s">
        <v>53</v>
      </c>
      <c r="F2961">
        <v>2021</v>
      </c>
      <c r="G2961" t="s">
        <v>19</v>
      </c>
      <c r="H2961" s="21">
        <v>0.78</v>
      </c>
    </row>
    <row r="2962" spans="1:8">
      <c r="A2962">
        <v>3943</v>
      </c>
      <c r="B2962" t="s">
        <v>12</v>
      </c>
      <c r="C2962" s="123">
        <v>1906</v>
      </c>
      <c r="D2962" s="2">
        <v>133</v>
      </c>
      <c r="E2962" t="s">
        <v>53</v>
      </c>
      <c r="F2962">
        <v>2021</v>
      </c>
      <c r="G2962" t="s">
        <v>19</v>
      </c>
      <c r="H2962" s="21">
        <v>0.41</v>
      </c>
    </row>
    <row r="2963" spans="1:8">
      <c r="A2963">
        <v>3947</v>
      </c>
      <c r="B2963" t="s">
        <v>12</v>
      </c>
      <c r="C2963" s="123">
        <v>1906</v>
      </c>
      <c r="D2963" s="2">
        <v>133</v>
      </c>
      <c r="E2963" t="s">
        <v>53</v>
      </c>
      <c r="F2963">
        <v>2021</v>
      </c>
      <c r="G2963" t="s">
        <v>19</v>
      </c>
      <c r="H2963" s="21">
        <v>3.11</v>
      </c>
    </row>
    <row r="2964" spans="1:8">
      <c r="A2964">
        <v>3956</v>
      </c>
      <c r="B2964" t="s">
        <v>12</v>
      </c>
      <c r="C2964" s="123">
        <v>1906</v>
      </c>
      <c r="D2964" s="2">
        <v>133</v>
      </c>
      <c r="E2964" t="s">
        <v>53</v>
      </c>
      <c r="F2964">
        <v>2021</v>
      </c>
      <c r="G2964" t="s">
        <v>19</v>
      </c>
      <c r="H2964" s="21">
        <v>0.14000000000000001</v>
      </c>
    </row>
    <row r="2965" spans="1:8">
      <c r="A2965">
        <v>3970</v>
      </c>
      <c r="B2965" t="s">
        <v>12</v>
      </c>
      <c r="C2965" s="123">
        <v>1906</v>
      </c>
      <c r="D2965" s="2">
        <v>133</v>
      </c>
      <c r="E2965" t="s">
        <v>53</v>
      </c>
      <c r="F2965">
        <v>2021</v>
      </c>
      <c r="G2965" t="s">
        <v>19</v>
      </c>
      <c r="H2965" s="21">
        <v>0.21</v>
      </c>
    </row>
    <row r="2966" spans="1:8">
      <c r="A2966">
        <v>3990</v>
      </c>
      <c r="B2966" t="s">
        <v>12</v>
      </c>
      <c r="C2966" s="123">
        <v>1906</v>
      </c>
      <c r="D2966" s="2">
        <v>144</v>
      </c>
      <c r="E2966" t="s">
        <v>53</v>
      </c>
      <c r="F2966">
        <v>2021</v>
      </c>
      <c r="G2966" t="s">
        <v>19</v>
      </c>
      <c r="H2966" s="21">
        <v>0.16</v>
      </c>
    </row>
    <row r="2967" spans="1:8">
      <c r="A2967">
        <v>3997</v>
      </c>
      <c r="B2967" t="s">
        <v>12</v>
      </c>
      <c r="C2967" s="123">
        <v>1906</v>
      </c>
      <c r="D2967" s="2">
        <v>144</v>
      </c>
      <c r="E2967" t="s">
        <v>53</v>
      </c>
      <c r="F2967">
        <v>2021</v>
      </c>
      <c r="G2967" t="s">
        <v>19</v>
      </c>
      <c r="H2967" s="21">
        <v>2.75</v>
      </c>
    </row>
    <row r="2968" spans="1:8">
      <c r="A2968">
        <v>4006</v>
      </c>
      <c r="B2968" t="s">
        <v>12</v>
      </c>
      <c r="C2968" s="123">
        <v>1906</v>
      </c>
      <c r="D2968" s="2">
        <v>144</v>
      </c>
      <c r="E2968" t="s">
        <v>53</v>
      </c>
      <c r="F2968">
        <v>2021</v>
      </c>
      <c r="G2968" t="s">
        <v>19</v>
      </c>
      <c r="H2968" s="21">
        <v>27.39</v>
      </c>
    </row>
    <row r="2969" spans="1:8">
      <c r="A2969">
        <v>4013</v>
      </c>
      <c r="B2969" t="s">
        <v>12</v>
      </c>
      <c r="C2969" s="123">
        <v>1906</v>
      </c>
      <c r="D2969" s="2">
        <v>144</v>
      </c>
      <c r="E2969" t="s">
        <v>53</v>
      </c>
      <c r="F2969">
        <v>2021</v>
      </c>
      <c r="G2969" t="s">
        <v>19</v>
      </c>
      <c r="H2969" s="21">
        <v>43.26</v>
      </c>
    </row>
    <row r="2970" spans="1:8">
      <c r="A2970">
        <v>4036</v>
      </c>
      <c r="B2970" t="s">
        <v>12</v>
      </c>
      <c r="C2970" s="123">
        <v>1906</v>
      </c>
      <c r="D2970" s="2">
        <v>144</v>
      </c>
      <c r="E2970" t="s">
        <v>53</v>
      </c>
      <c r="F2970">
        <v>2021</v>
      </c>
      <c r="G2970" t="s">
        <v>19</v>
      </c>
      <c r="H2970" s="21">
        <v>37.200000000000003</v>
      </c>
    </row>
    <row r="2971" spans="1:8">
      <c r="A2971">
        <v>4048</v>
      </c>
      <c r="B2971" t="s">
        <v>12</v>
      </c>
      <c r="C2971" s="123">
        <v>1906</v>
      </c>
      <c r="D2971" s="2">
        <v>144</v>
      </c>
      <c r="E2971" t="s">
        <v>53</v>
      </c>
      <c r="F2971">
        <v>2021</v>
      </c>
      <c r="G2971" t="s">
        <v>19</v>
      </c>
      <c r="H2971" s="21">
        <v>25.74</v>
      </c>
    </row>
    <row r="2972" spans="1:8">
      <c r="A2972">
        <v>4059</v>
      </c>
      <c r="B2972" t="s">
        <v>12</v>
      </c>
      <c r="C2972" s="123">
        <v>1906</v>
      </c>
      <c r="D2972" s="2">
        <v>144</v>
      </c>
      <c r="E2972" t="s">
        <v>53</v>
      </c>
      <c r="F2972">
        <v>2021</v>
      </c>
      <c r="G2972" t="s">
        <v>19</v>
      </c>
      <c r="H2972" s="21">
        <v>5.5</v>
      </c>
    </row>
    <row r="2973" spans="1:8">
      <c r="A2973">
        <v>4070</v>
      </c>
      <c r="B2973" t="s">
        <v>12</v>
      </c>
      <c r="C2973" s="123">
        <v>1906</v>
      </c>
      <c r="D2973" s="2">
        <v>144</v>
      </c>
      <c r="E2973" t="s">
        <v>53</v>
      </c>
      <c r="F2973">
        <v>2021</v>
      </c>
      <c r="G2973" t="s">
        <v>19</v>
      </c>
      <c r="H2973" s="21">
        <v>28.23</v>
      </c>
    </row>
    <row r="2974" spans="1:8">
      <c r="A2974">
        <v>4073</v>
      </c>
      <c r="B2974" t="s">
        <v>12</v>
      </c>
      <c r="C2974" s="123">
        <v>1906</v>
      </c>
      <c r="D2974" s="2">
        <v>144</v>
      </c>
      <c r="E2974" t="s">
        <v>53</v>
      </c>
      <c r="F2974">
        <v>2021</v>
      </c>
      <c r="G2974" t="s">
        <v>19</v>
      </c>
      <c r="H2974" s="21">
        <v>5.75</v>
      </c>
    </row>
    <row r="2975" spans="1:8">
      <c r="A2975">
        <v>4074</v>
      </c>
      <c r="B2975" t="s">
        <v>12</v>
      </c>
      <c r="C2975" s="123">
        <v>1906</v>
      </c>
      <c r="D2975" s="2">
        <v>144</v>
      </c>
      <c r="E2975" t="s">
        <v>53</v>
      </c>
      <c r="F2975">
        <v>2021</v>
      </c>
      <c r="G2975" t="s">
        <v>19</v>
      </c>
      <c r="H2975" s="21">
        <v>32.44</v>
      </c>
    </row>
    <row r="2976" spans="1:8">
      <c r="A2976">
        <v>4078</v>
      </c>
      <c r="B2976" t="s">
        <v>12</v>
      </c>
      <c r="C2976" s="123">
        <v>1906</v>
      </c>
      <c r="D2976" s="2">
        <v>144</v>
      </c>
      <c r="E2976" t="s">
        <v>53</v>
      </c>
      <c r="F2976">
        <v>2021</v>
      </c>
      <c r="G2976" t="s">
        <v>19</v>
      </c>
      <c r="H2976" s="21">
        <v>3.45</v>
      </c>
    </row>
    <row r="2977" spans="1:8">
      <c r="A2977">
        <v>4115</v>
      </c>
      <c r="B2977" t="s">
        <v>12</v>
      </c>
      <c r="C2977" s="123">
        <v>1906</v>
      </c>
      <c r="D2977" s="2">
        <v>144</v>
      </c>
      <c r="E2977" t="s">
        <v>53</v>
      </c>
      <c r="F2977">
        <v>2021</v>
      </c>
      <c r="G2977" t="s">
        <v>19</v>
      </c>
      <c r="H2977" s="21">
        <v>50.05</v>
      </c>
    </row>
    <row r="2978" spans="1:8">
      <c r="A2978">
        <v>4120</v>
      </c>
      <c r="B2978" t="s">
        <v>12</v>
      </c>
      <c r="C2978" s="123">
        <v>1906</v>
      </c>
      <c r="D2978" s="2">
        <v>144</v>
      </c>
      <c r="E2978" t="s">
        <v>53</v>
      </c>
      <c r="F2978">
        <v>2021</v>
      </c>
      <c r="G2978" t="s">
        <v>19</v>
      </c>
      <c r="H2978" s="21">
        <v>13.13</v>
      </c>
    </row>
    <row r="2979" spans="1:8">
      <c r="A2979">
        <v>4136</v>
      </c>
      <c r="B2979" t="s">
        <v>12</v>
      </c>
      <c r="C2979" s="123">
        <v>1906</v>
      </c>
      <c r="D2979" s="2">
        <v>144</v>
      </c>
      <c r="E2979" t="s">
        <v>53</v>
      </c>
      <c r="F2979">
        <v>2021</v>
      </c>
      <c r="G2979" t="s">
        <v>19</v>
      </c>
      <c r="H2979" s="21">
        <v>11.5</v>
      </c>
    </row>
    <row r="2980" spans="1:8">
      <c r="A2980">
        <v>4148</v>
      </c>
      <c r="B2980" t="s">
        <v>12</v>
      </c>
      <c r="C2980" s="123">
        <v>1906</v>
      </c>
      <c r="D2980" s="2">
        <v>144</v>
      </c>
      <c r="E2980" t="s">
        <v>53</v>
      </c>
      <c r="F2980">
        <v>2021</v>
      </c>
      <c r="G2980" t="s">
        <v>19</v>
      </c>
      <c r="H2980" s="21">
        <v>2.76</v>
      </c>
    </row>
    <row r="2981" spans="1:8">
      <c r="A2981">
        <v>4156</v>
      </c>
      <c r="B2981" t="s">
        <v>12</v>
      </c>
      <c r="C2981" s="123">
        <v>1906</v>
      </c>
      <c r="D2981" s="2">
        <v>144</v>
      </c>
      <c r="E2981" t="s">
        <v>53</v>
      </c>
      <c r="F2981">
        <v>2021</v>
      </c>
      <c r="G2981" t="s">
        <v>19</v>
      </c>
      <c r="H2981" s="21">
        <v>37.229999999999997</v>
      </c>
    </row>
    <row r="2982" spans="1:8">
      <c r="A2982">
        <v>4189</v>
      </c>
      <c r="B2982" t="s">
        <v>12</v>
      </c>
      <c r="C2982" s="123">
        <v>1906</v>
      </c>
      <c r="D2982" s="2">
        <v>144</v>
      </c>
      <c r="E2982" t="s">
        <v>53</v>
      </c>
      <c r="F2982">
        <v>2021</v>
      </c>
      <c r="G2982" t="s">
        <v>19</v>
      </c>
      <c r="H2982" s="21">
        <v>3.05</v>
      </c>
    </row>
    <row r="2983" spans="1:8">
      <c r="A2983">
        <v>4215</v>
      </c>
      <c r="B2983" t="s">
        <v>12</v>
      </c>
      <c r="C2983" s="123">
        <v>1906</v>
      </c>
      <c r="D2983" s="2">
        <v>144</v>
      </c>
      <c r="E2983" t="s">
        <v>53</v>
      </c>
      <c r="F2983">
        <v>2021</v>
      </c>
      <c r="G2983" t="s">
        <v>19</v>
      </c>
      <c r="H2983" s="21">
        <v>36.64</v>
      </c>
    </row>
    <row r="2984" spans="1:8">
      <c r="A2984">
        <v>4216</v>
      </c>
      <c r="B2984" t="s">
        <v>12</v>
      </c>
      <c r="C2984" s="123">
        <v>1906</v>
      </c>
      <c r="D2984" s="2">
        <v>144</v>
      </c>
      <c r="E2984" t="s">
        <v>53</v>
      </c>
      <c r="F2984">
        <v>2021</v>
      </c>
      <c r="G2984" t="s">
        <v>19</v>
      </c>
      <c r="H2984" s="21">
        <v>3.05</v>
      </c>
    </row>
    <row r="2985" spans="1:8">
      <c r="A2985">
        <v>4248</v>
      </c>
      <c r="B2985" t="s">
        <v>12</v>
      </c>
      <c r="C2985" s="123">
        <v>1906</v>
      </c>
      <c r="D2985" s="2">
        <v>144</v>
      </c>
      <c r="E2985" t="s">
        <v>53</v>
      </c>
      <c r="F2985">
        <v>2021</v>
      </c>
      <c r="G2985" t="s">
        <v>19</v>
      </c>
      <c r="H2985" s="21">
        <v>1.18</v>
      </c>
    </row>
    <row r="2986" spans="1:8">
      <c r="A2986">
        <v>4253</v>
      </c>
      <c r="B2986" t="s">
        <v>12</v>
      </c>
      <c r="C2986" s="123">
        <v>1906</v>
      </c>
      <c r="D2986" s="2">
        <v>144</v>
      </c>
      <c r="E2986" t="s">
        <v>53</v>
      </c>
      <c r="F2986">
        <v>2021</v>
      </c>
      <c r="G2986" t="s">
        <v>19</v>
      </c>
      <c r="H2986" s="21">
        <v>1.06</v>
      </c>
    </row>
    <row r="2987" spans="1:8">
      <c r="A2987">
        <v>4256</v>
      </c>
      <c r="B2987" t="s">
        <v>12</v>
      </c>
      <c r="C2987" s="123">
        <v>1906</v>
      </c>
      <c r="D2987" s="2">
        <v>144</v>
      </c>
      <c r="E2987" t="s">
        <v>53</v>
      </c>
      <c r="F2987">
        <v>2021</v>
      </c>
      <c r="G2987" t="s">
        <v>19</v>
      </c>
      <c r="H2987" s="21">
        <v>2.75</v>
      </c>
    </row>
    <row r="2988" spans="1:8">
      <c r="A2988">
        <v>4257</v>
      </c>
      <c r="B2988" t="s">
        <v>12</v>
      </c>
      <c r="C2988" s="123">
        <v>1906</v>
      </c>
      <c r="D2988" s="2">
        <v>144</v>
      </c>
      <c r="E2988" t="s">
        <v>53</v>
      </c>
      <c r="F2988">
        <v>2021</v>
      </c>
      <c r="G2988" t="s">
        <v>19</v>
      </c>
      <c r="H2988" s="21">
        <v>26.55</v>
      </c>
    </row>
    <row r="2989" spans="1:8">
      <c r="A2989">
        <v>4261</v>
      </c>
      <c r="B2989" t="s">
        <v>12</v>
      </c>
      <c r="C2989" s="123">
        <v>1906</v>
      </c>
      <c r="D2989" s="2">
        <v>144</v>
      </c>
      <c r="E2989" t="s">
        <v>53</v>
      </c>
      <c r="F2989">
        <v>2021</v>
      </c>
      <c r="G2989" t="s">
        <v>19</v>
      </c>
      <c r="H2989" s="21">
        <v>0.08</v>
      </c>
    </row>
    <row r="2990" spans="1:8">
      <c r="A2990">
        <v>4276</v>
      </c>
      <c r="B2990" t="s">
        <v>12</v>
      </c>
      <c r="C2990" s="123">
        <v>1906</v>
      </c>
      <c r="D2990" s="2">
        <v>144</v>
      </c>
      <c r="E2990" t="s">
        <v>53</v>
      </c>
      <c r="F2990">
        <v>2021</v>
      </c>
      <c r="G2990" t="s">
        <v>19</v>
      </c>
      <c r="H2990" s="21">
        <v>3.04</v>
      </c>
    </row>
    <row r="2991" spans="1:8">
      <c r="A2991">
        <v>4277</v>
      </c>
      <c r="B2991" t="s">
        <v>12</v>
      </c>
      <c r="C2991" s="123">
        <v>1906</v>
      </c>
      <c r="D2991" s="2">
        <v>144</v>
      </c>
      <c r="E2991" t="s">
        <v>53</v>
      </c>
      <c r="F2991">
        <v>2021</v>
      </c>
      <c r="G2991" t="s">
        <v>19</v>
      </c>
      <c r="H2991" s="21">
        <v>2.19</v>
      </c>
    </row>
    <row r="2992" spans="1:8">
      <c r="A2992">
        <v>4285</v>
      </c>
      <c r="B2992" t="s">
        <v>12</v>
      </c>
      <c r="C2992" s="123">
        <v>1906</v>
      </c>
      <c r="D2992" s="2">
        <v>144</v>
      </c>
      <c r="E2992" t="s">
        <v>53</v>
      </c>
      <c r="F2992">
        <v>2021</v>
      </c>
      <c r="G2992" t="s">
        <v>19</v>
      </c>
      <c r="H2992" s="21">
        <v>2.76</v>
      </c>
    </row>
    <row r="2993" spans="1:8">
      <c r="A2993">
        <v>4289</v>
      </c>
      <c r="B2993" t="s">
        <v>12</v>
      </c>
      <c r="C2993" s="123">
        <v>1906</v>
      </c>
      <c r="D2993" s="2">
        <v>144</v>
      </c>
      <c r="E2993" t="s">
        <v>53</v>
      </c>
      <c r="F2993">
        <v>2021</v>
      </c>
      <c r="G2993" t="s">
        <v>19</v>
      </c>
      <c r="H2993" s="21">
        <v>2.75</v>
      </c>
    </row>
    <row r="2994" spans="1:8">
      <c r="A2994">
        <v>4291</v>
      </c>
      <c r="B2994" t="s">
        <v>12</v>
      </c>
      <c r="C2994" s="123">
        <v>1906</v>
      </c>
      <c r="D2994" s="2">
        <v>144</v>
      </c>
      <c r="E2994" t="s">
        <v>53</v>
      </c>
      <c r="F2994">
        <v>2021</v>
      </c>
      <c r="G2994" t="s">
        <v>19</v>
      </c>
      <c r="H2994" s="21">
        <v>47.99</v>
      </c>
    </row>
    <row r="2995" spans="1:8">
      <c r="A2995">
        <v>4335</v>
      </c>
      <c r="B2995" t="s">
        <v>13</v>
      </c>
      <c r="C2995" s="123">
        <v>1906</v>
      </c>
      <c r="D2995" s="2">
        <v>133</v>
      </c>
      <c r="E2995" t="s">
        <v>53</v>
      </c>
      <c r="F2995">
        <v>2021</v>
      </c>
      <c r="G2995" t="s">
        <v>19</v>
      </c>
      <c r="H2995" s="21">
        <v>31.83</v>
      </c>
    </row>
    <row r="2996" spans="1:8">
      <c r="A2996">
        <v>4340</v>
      </c>
      <c r="B2996" t="s">
        <v>13</v>
      </c>
      <c r="C2996" s="123">
        <v>1906</v>
      </c>
      <c r="D2996" s="2">
        <v>133</v>
      </c>
      <c r="E2996" t="s">
        <v>53</v>
      </c>
      <c r="F2996">
        <v>2021</v>
      </c>
      <c r="G2996" t="s">
        <v>19</v>
      </c>
      <c r="H2996" s="21">
        <v>8.76</v>
      </c>
    </row>
    <row r="2997" spans="1:8">
      <c r="A2997">
        <v>4345</v>
      </c>
      <c r="B2997" t="s">
        <v>13</v>
      </c>
      <c r="C2997" s="123">
        <v>1906</v>
      </c>
      <c r="D2997" s="2">
        <v>133</v>
      </c>
      <c r="E2997" t="s">
        <v>53</v>
      </c>
      <c r="F2997">
        <v>2021</v>
      </c>
      <c r="G2997" t="s">
        <v>19</v>
      </c>
      <c r="H2997" s="21">
        <v>4.29</v>
      </c>
    </row>
    <row r="2998" spans="1:8">
      <c r="A2998">
        <v>4351</v>
      </c>
      <c r="B2998" t="s">
        <v>13</v>
      </c>
      <c r="C2998" s="123">
        <v>1906</v>
      </c>
      <c r="D2998" s="2">
        <v>133</v>
      </c>
      <c r="E2998" t="s">
        <v>53</v>
      </c>
      <c r="F2998">
        <v>2021</v>
      </c>
      <c r="G2998" t="s">
        <v>19</v>
      </c>
      <c r="H2998" s="21">
        <v>7.39</v>
      </c>
    </row>
    <row r="2999" spans="1:8">
      <c r="A2999">
        <v>4371</v>
      </c>
      <c r="B2999" t="s">
        <v>13</v>
      </c>
      <c r="C2999" s="123">
        <v>1906</v>
      </c>
      <c r="D2999" s="2">
        <v>133</v>
      </c>
      <c r="E2999" t="s">
        <v>53</v>
      </c>
      <c r="F2999">
        <v>2021</v>
      </c>
      <c r="G2999" t="s">
        <v>19</v>
      </c>
      <c r="H2999" s="21">
        <v>3.92</v>
      </c>
    </row>
    <row r="3000" spans="1:8">
      <c r="A3000">
        <v>4384</v>
      </c>
      <c r="B3000" t="s">
        <v>13</v>
      </c>
      <c r="C3000" s="123">
        <v>1906</v>
      </c>
      <c r="D3000" s="2">
        <v>133</v>
      </c>
      <c r="E3000" t="s">
        <v>53</v>
      </c>
      <c r="F3000">
        <v>2021</v>
      </c>
      <c r="G3000" t="s">
        <v>19</v>
      </c>
      <c r="H3000" s="21">
        <v>66.819999999999993</v>
      </c>
    </row>
    <row r="3001" spans="1:8">
      <c r="A3001">
        <v>4387</v>
      </c>
      <c r="B3001" t="s">
        <v>13</v>
      </c>
      <c r="C3001" s="123">
        <v>1906</v>
      </c>
      <c r="D3001" s="2">
        <v>133</v>
      </c>
      <c r="E3001" t="s">
        <v>53</v>
      </c>
      <c r="F3001">
        <v>2021</v>
      </c>
      <c r="G3001" t="s">
        <v>19</v>
      </c>
      <c r="H3001" s="21">
        <v>9.08</v>
      </c>
    </row>
    <row r="3002" spans="1:8">
      <c r="A3002">
        <v>4390</v>
      </c>
      <c r="B3002" t="s">
        <v>13</v>
      </c>
      <c r="C3002" s="123">
        <v>1906</v>
      </c>
      <c r="D3002" s="2">
        <v>133</v>
      </c>
      <c r="E3002" t="s">
        <v>53</v>
      </c>
      <c r="F3002">
        <v>2021</v>
      </c>
      <c r="G3002" t="s">
        <v>19</v>
      </c>
      <c r="H3002" s="21">
        <v>9.1</v>
      </c>
    </row>
    <row r="3003" spans="1:8">
      <c r="A3003">
        <v>4403</v>
      </c>
      <c r="B3003" t="s">
        <v>13</v>
      </c>
      <c r="C3003" s="123">
        <v>1906</v>
      </c>
      <c r="D3003" s="2">
        <v>133</v>
      </c>
      <c r="E3003" t="s">
        <v>53</v>
      </c>
      <c r="F3003">
        <v>2021</v>
      </c>
      <c r="G3003" t="s">
        <v>19</v>
      </c>
      <c r="H3003" s="21">
        <v>7.54</v>
      </c>
    </row>
    <row r="3004" spans="1:8">
      <c r="A3004">
        <v>4422</v>
      </c>
      <c r="B3004" t="s">
        <v>13</v>
      </c>
      <c r="C3004" s="123">
        <v>1906</v>
      </c>
      <c r="D3004" s="2">
        <v>133</v>
      </c>
      <c r="E3004" t="s">
        <v>53</v>
      </c>
      <c r="F3004">
        <v>2021</v>
      </c>
      <c r="G3004" t="s">
        <v>19</v>
      </c>
      <c r="H3004" s="21">
        <v>11.15</v>
      </c>
    </row>
    <row r="3005" spans="1:8">
      <c r="A3005">
        <v>4451</v>
      </c>
      <c r="B3005" t="s">
        <v>13</v>
      </c>
      <c r="C3005" s="123">
        <v>1906</v>
      </c>
      <c r="D3005" s="2">
        <v>133</v>
      </c>
      <c r="E3005" t="s">
        <v>53</v>
      </c>
      <c r="F3005">
        <v>2021</v>
      </c>
      <c r="G3005" t="s">
        <v>19</v>
      </c>
      <c r="H3005" s="21">
        <v>31.02</v>
      </c>
    </row>
    <row r="3006" spans="1:8">
      <c r="A3006">
        <v>4452</v>
      </c>
      <c r="B3006" t="s">
        <v>13</v>
      </c>
      <c r="C3006" s="123">
        <v>1906</v>
      </c>
      <c r="D3006" s="2">
        <v>133</v>
      </c>
      <c r="E3006" t="s">
        <v>53</v>
      </c>
      <c r="F3006">
        <v>2021</v>
      </c>
      <c r="G3006" t="s">
        <v>19</v>
      </c>
      <c r="H3006" s="21">
        <v>9.08</v>
      </c>
    </row>
    <row r="3007" spans="1:8">
      <c r="A3007">
        <v>4462</v>
      </c>
      <c r="B3007" t="s">
        <v>13</v>
      </c>
      <c r="C3007" s="123">
        <v>1906</v>
      </c>
      <c r="D3007" s="2">
        <v>133</v>
      </c>
      <c r="E3007" t="s">
        <v>53</v>
      </c>
      <c r="F3007">
        <v>2021</v>
      </c>
      <c r="G3007" t="s">
        <v>19</v>
      </c>
      <c r="H3007" s="21">
        <v>2.9</v>
      </c>
    </row>
    <row r="3008" spans="1:8">
      <c r="A3008">
        <v>4467</v>
      </c>
      <c r="B3008" t="s">
        <v>13</v>
      </c>
      <c r="C3008" s="123">
        <v>1906</v>
      </c>
      <c r="D3008" s="2">
        <v>133</v>
      </c>
      <c r="E3008" t="s">
        <v>53</v>
      </c>
      <c r="F3008">
        <v>2021</v>
      </c>
      <c r="G3008" t="s">
        <v>19</v>
      </c>
      <c r="H3008" s="21">
        <v>8.5</v>
      </c>
    </row>
    <row r="3009" spans="1:8">
      <c r="A3009">
        <v>4469</v>
      </c>
      <c r="B3009" t="s">
        <v>13</v>
      </c>
      <c r="C3009" s="123">
        <v>1906</v>
      </c>
      <c r="D3009" s="2">
        <v>133</v>
      </c>
      <c r="E3009" t="s">
        <v>53</v>
      </c>
      <c r="F3009">
        <v>2021</v>
      </c>
      <c r="G3009" t="s">
        <v>19</v>
      </c>
      <c r="H3009" s="21">
        <v>3.01</v>
      </c>
    </row>
    <row r="3010" spans="1:8">
      <c r="A3010">
        <v>4485</v>
      </c>
      <c r="B3010" t="s">
        <v>13</v>
      </c>
      <c r="C3010" s="123">
        <v>1906</v>
      </c>
      <c r="D3010" s="2">
        <v>133</v>
      </c>
      <c r="E3010" t="s">
        <v>53</v>
      </c>
      <c r="F3010">
        <v>2021</v>
      </c>
      <c r="G3010" t="s">
        <v>19</v>
      </c>
      <c r="H3010" s="21">
        <v>7.52</v>
      </c>
    </row>
    <row r="3011" spans="1:8">
      <c r="A3011">
        <v>4498</v>
      </c>
      <c r="B3011" t="s">
        <v>13</v>
      </c>
      <c r="C3011" s="123">
        <v>1906</v>
      </c>
      <c r="D3011" s="2">
        <v>133</v>
      </c>
      <c r="E3011" t="s">
        <v>53</v>
      </c>
      <c r="F3011">
        <v>2021</v>
      </c>
      <c r="G3011" t="s">
        <v>19</v>
      </c>
      <c r="H3011" s="21">
        <v>7.55</v>
      </c>
    </row>
    <row r="3012" spans="1:8">
      <c r="A3012">
        <v>4500</v>
      </c>
      <c r="B3012" t="s">
        <v>13</v>
      </c>
      <c r="C3012" s="123">
        <v>1906</v>
      </c>
      <c r="D3012" s="2">
        <v>133</v>
      </c>
      <c r="E3012" t="s">
        <v>53</v>
      </c>
      <c r="F3012">
        <v>2021</v>
      </c>
      <c r="G3012" t="s">
        <v>19</v>
      </c>
      <c r="H3012" s="21">
        <v>0.02</v>
      </c>
    </row>
    <row r="3013" spans="1:8">
      <c r="A3013">
        <v>4508</v>
      </c>
      <c r="B3013" t="s">
        <v>13</v>
      </c>
      <c r="C3013" s="123">
        <v>1906</v>
      </c>
      <c r="D3013" s="2">
        <v>133</v>
      </c>
      <c r="E3013" t="s">
        <v>53</v>
      </c>
      <c r="F3013">
        <v>2021</v>
      </c>
      <c r="G3013" t="s">
        <v>19</v>
      </c>
      <c r="H3013" s="21">
        <v>5.51</v>
      </c>
    </row>
    <row r="3014" spans="1:8">
      <c r="A3014">
        <v>4532</v>
      </c>
      <c r="B3014" t="s">
        <v>13</v>
      </c>
      <c r="C3014" s="123">
        <v>1906</v>
      </c>
      <c r="D3014" s="2">
        <v>133</v>
      </c>
      <c r="E3014" t="s">
        <v>53</v>
      </c>
      <c r="F3014">
        <v>2021</v>
      </c>
      <c r="G3014" t="s">
        <v>19</v>
      </c>
      <c r="H3014" s="21">
        <v>41.31</v>
      </c>
    </row>
    <row r="3015" spans="1:8">
      <c r="A3015">
        <v>4533</v>
      </c>
      <c r="B3015" t="s">
        <v>13</v>
      </c>
      <c r="C3015" s="123">
        <v>1906</v>
      </c>
      <c r="D3015" s="2">
        <v>133</v>
      </c>
      <c r="E3015" t="s">
        <v>53</v>
      </c>
      <c r="F3015">
        <v>2021</v>
      </c>
      <c r="G3015" t="s">
        <v>19</v>
      </c>
      <c r="H3015" s="21">
        <v>11.42</v>
      </c>
    </row>
    <row r="3016" spans="1:8">
      <c r="A3016">
        <v>4540</v>
      </c>
      <c r="B3016" t="s">
        <v>13</v>
      </c>
      <c r="C3016" s="123">
        <v>1906</v>
      </c>
      <c r="D3016" s="2">
        <v>133</v>
      </c>
      <c r="E3016" t="s">
        <v>53</v>
      </c>
      <c r="F3016">
        <v>2021</v>
      </c>
      <c r="G3016" t="s">
        <v>19</v>
      </c>
      <c r="H3016" s="21">
        <v>8.1300000000000008</v>
      </c>
    </row>
    <row r="3017" spans="1:8">
      <c r="A3017">
        <v>4551</v>
      </c>
      <c r="B3017" t="s">
        <v>13</v>
      </c>
      <c r="C3017" s="123">
        <v>1906</v>
      </c>
      <c r="D3017" s="2">
        <v>133</v>
      </c>
      <c r="E3017" t="s">
        <v>53</v>
      </c>
      <c r="F3017">
        <v>2021</v>
      </c>
      <c r="G3017" t="s">
        <v>19</v>
      </c>
      <c r="H3017" s="21">
        <v>5.73</v>
      </c>
    </row>
    <row r="3018" spans="1:8">
      <c r="A3018">
        <v>4557</v>
      </c>
      <c r="B3018" t="s">
        <v>13</v>
      </c>
      <c r="C3018" s="123">
        <v>1906</v>
      </c>
      <c r="D3018" s="2">
        <v>144</v>
      </c>
      <c r="E3018" t="s">
        <v>53</v>
      </c>
      <c r="F3018">
        <v>2021</v>
      </c>
      <c r="G3018" t="s">
        <v>19</v>
      </c>
      <c r="H3018" s="21">
        <v>2.2000000000000002</v>
      </c>
    </row>
    <row r="3019" spans="1:8">
      <c r="A3019">
        <v>4577</v>
      </c>
      <c r="B3019" t="s">
        <v>13</v>
      </c>
      <c r="C3019" s="123">
        <v>1906</v>
      </c>
      <c r="D3019" s="2">
        <v>144</v>
      </c>
      <c r="E3019" t="s">
        <v>53</v>
      </c>
      <c r="F3019">
        <v>2021</v>
      </c>
      <c r="G3019" t="s">
        <v>19</v>
      </c>
      <c r="H3019" s="21">
        <v>10.029999999999999</v>
      </c>
    </row>
    <row r="3020" spans="1:8">
      <c r="A3020">
        <v>4592</v>
      </c>
      <c r="B3020" t="s">
        <v>13</v>
      </c>
      <c r="C3020" s="123">
        <v>1906</v>
      </c>
      <c r="D3020" s="2">
        <v>144</v>
      </c>
      <c r="E3020" t="s">
        <v>53</v>
      </c>
      <c r="F3020">
        <v>2021</v>
      </c>
      <c r="G3020" t="s">
        <v>19</v>
      </c>
      <c r="H3020" s="21">
        <v>-0.05</v>
      </c>
    </row>
    <row r="3021" spans="1:8">
      <c r="A3021">
        <v>4601</v>
      </c>
      <c r="B3021" t="s">
        <v>13</v>
      </c>
      <c r="C3021" s="123">
        <v>1906</v>
      </c>
      <c r="D3021" s="2">
        <v>144</v>
      </c>
      <c r="E3021" t="s">
        <v>53</v>
      </c>
      <c r="F3021">
        <v>2021</v>
      </c>
      <c r="G3021" t="s">
        <v>19</v>
      </c>
      <c r="H3021" s="21">
        <v>186.56</v>
      </c>
    </row>
    <row r="3022" spans="1:8">
      <c r="A3022">
        <v>4630</v>
      </c>
      <c r="B3022" t="s">
        <v>13</v>
      </c>
      <c r="C3022" s="123">
        <v>1906</v>
      </c>
      <c r="D3022" s="2">
        <v>144</v>
      </c>
      <c r="E3022" t="s">
        <v>53</v>
      </c>
      <c r="F3022">
        <v>2021</v>
      </c>
      <c r="G3022" t="s">
        <v>19</v>
      </c>
      <c r="H3022" s="21">
        <v>10.029999999999999</v>
      </c>
    </row>
    <row r="3023" spans="1:8">
      <c r="A3023">
        <v>4633</v>
      </c>
      <c r="B3023" t="s">
        <v>13</v>
      </c>
      <c r="C3023" s="123">
        <v>1906</v>
      </c>
      <c r="D3023" s="2">
        <v>144</v>
      </c>
      <c r="E3023" t="s">
        <v>53</v>
      </c>
      <c r="F3023">
        <v>2021</v>
      </c>
      <c r="G3023" t="s">
        <v>19</v>
      </c>
      <c r="H3023" s="21">
        <v>3.77</v>
      </c>
    </row>
    <row r="3024" spans="1:8">
      <c r="A3024">
        <v>4669</v>
      </c>
      <c r="B3024" t="s">
        <v>13</v>
      </c>
      <c r="C3024" s="123">
        <v>1906</v>
      </c>
      <c r="D3024" s="2">
        <v>144</v>
      </c>
      <c r="E3024" t="s">
        <v>53</v>
      </c>
      <c r="F3024">
        <v>2021</v>
      </c>
      <c r="G3024" t="s">
        <v>19</v>
      </c>
      <c r="H3024" s="21">
        <v>2.38</v>
      </c>
    </row>
    <row r="3025" spans="1:8">
      <c r="A3025">
        <v>4676</v>
      </c>
      <c r="B3025" t="s">
        <v>13</v>
      </c>
      <c r="C3025" s="123">
        <v>1906</v>
      </c>
      <c r="D3025" s="2">
        <v>144</v>
      </c>
      <c r="E3025" t="s">
        <v>53</v>
      </c>
      <c r="F3025">
        <v>2021</v>
      </c>
      <c r="G3025" t="s">
        <v>19</v>
      </c>
      <c r="H3025" s="21">
        <v>3.88</v>
      </c>
    </row>
    <row r="3026" spans="1:8">
      <c r="A3026">
        <v>4677</v>
      </c>
      <c r="B3026" t="s">
        <v>13</v>
      </c>
      <c r="C3026" s="123">
        <v>1906</v>
      </c>
      <c r="D3026" s="2">
        <v>144</v>
      </c>
      <c r="E3026" t="s">
        <v>53</v>
      </c>
      <c r="F3026">
        <v>2021</v>
      </c>
      <c r="G3026" t="s">
        <v>19</v>
      </c>
      <c r="H3026" s="21">
        <v>5.41</v>
      </c>
    </row>
    <row r="3027" spans="1:8">
      <c r="A3027">
        <v>4684</v>
      </c>
      <c r="B3027" t="s">
        <v>13</v>
      </c>
      <c r="C3027" s="123">
        <v>1906</v>
      </c>
      <c r="D3027" s="2">
        <v>144</v>
      </c>
      <c r="E3027" t="s">
        <v>53</v>
      </c>
      <c r="F3027">
        <v>2021</v>
      </c>
      <c r="G3027" t="s">
        <v>19</v>
      </c>
      <c r="H3027" s="21">
        <v>181.41</v>
      </c>
    </row>
    <row r="3028" spans="1:8">
      <c r="A3028">
        <v>4700</v>
      </c>
      <c r="B3028" t="s">
        <v>13</v>
      </c>
      <c r="C3028" s="123">
        <v>1906</v>
      </c>
      <c r="D3028" s="2">
        <v>144</v>
      </c>
      <c r="E3028" t="s">
        <v>53</v>
      </c>
      <c r="F3028">
        <v>2021</v>
      </c>
      <c r="G3028" t="s">
        <v>19</v>
      </c>
      <c r="H3028" s="21">
        <v>38</v>
      </c>
    </row>
    <row r="3029" spans="1:8">
      <c r="A3029">
        <v>4707</v>
      </c>
      <c r="B3029" t="s">
        <v>13</v>
      </c>
      <c r="C3029" s="123">
        <v>1906</v>
      </c>
      <c r="D3029" s="2">
        <v>144</v>
      </c>
      <c r="E3029" t="s">
        <v>53</v>
      </c>
      <c r="F3029">
        <v>2021</v>
      </c>
      <c r="G3029" t="s">
        <v>19</v>
      </c>
      <c r="H3029" s="21">
        <v>187.22</v>
      </c>
    </row>
    <row r="3030" spans="1:8">
      <c r="A3030">
        <v>4708</v>
      </c>
      <c r="B3030" t="s">
        <v>13</v>
      </c>
      <c r="C3030" s="123">
        <v>1906</v>
      </c>
      <c r="D3030" s="2">
        <v>144</v>
      </c>
      <c r="E3030" t="s">
        <v>53</v>
      </c>
      <c r="F3030">
        <v>2021</v>
      </c>
      <c r="G3030" t="s">
        <v>19</v>
      </c>
      <c r="H3030" s="21">
        <v>2.59</v>
      </c>
    </row>
    <row r="3031" spans="1:8">
      <c r="A3031">
        <v>4732</v>
      </c>
      <c r="B3031" t="s">
        <v>13</v>
      </c>
      <c r="C3031" s="123">
        <v>1906</v>
      </c>
      <c r="D3031" s="2">
        <v>144</v>
      </c>
      <c r="E3031" t="s">
        <v>53</v>
      </c>
      <c r="F3031">
        <v>2021</v>
      </c>
      <c r="G3031" t="s">
        <v>19</v>
      </c>
      <c r="H3031" s="21">
        <v>4.3899999999999997</v>
      </c>
    </row>
    <row r="3032" spans="1:8">
      <c r="A3032">
        <v>4741</v>
      </c>
      <c r="B3032" t="s">
        <v>13</v>
      </c>
      <c r="C3032" s="123">
        <v>1906</v>
      </c>
      <c r="D3032" s="2">
        <v>144</v>
      </c>
      <c r="E3032" t="s">
        <v>53</v>
      </c>
      <c r="F3032">
        <v>2021</v>
      </c>
      <c r="G3032" t="s">
        <v>19</v>
      </c>
      <c r="H3032" s="21">
        <v>3.77</v>
      </c>
    </row>
    <row r="3033" spans="1:8">
      <c r="A3033">
        <v>4764</v>
      </c>
      <c r="B3033" t="s">
        <v>13</v>
      </c>
      <c r="C3033" s="123">
        <v>1906</v>
      </c>
      <c r="D3033" s="2">
        <v>144</v>
      </c>
      <c r="E3033" t="s">
        <v>53</v>
      </c>
      <c r="F3033">
        <v>2021</v>
      </c>
      <c r="G3033" t="s">
        <v>19</v>
      </c>
      <c r="H3033" s="21">
        <v>176.93</v>
      </c>
    </row>
    <row r="3034" spans="1:8">
      <c r="A3034">
        <v>4766</v>
      </c>
      <c r="B3034" t="s">
        <v>13</v>
      </c>
      <c r="C3034" s="123">
        <v>1906</v>
      </c>
      <c r="D3034" s="2">
        <v>144</v>
      </c>
      <c r="E3034" t="s">
        <v>53</v>
      </c>
      <c r="F3034">
        <v>2021</v>
      </c>
      <c r="G3034" t="s">
        <v>19</v>
      </c>
      <c r="H3034" s="21">
        <v>2.2000000000000002</v>
      </c>
    </row>
    <row r="3035" spans="1:8">
      <c r="A3035">
        <v>4786</v>
      </c>
      <c r="B3035" t="s">
        <v>13</v>
      </c>
      <c r="C3035" s="123">
        <v>1906</v>
      </c>
      <c r="D3035" s="2">
        <v>144</v>
      </c>
      <c r="E3035" t="s">
        <v>53</v>
      </c>
      <c r="F3035">
        <v>2021</v>
      </c>
      <c r="G3035" t="s">
        <v>19</v>
      </c>
      <c r="H3035" s="21">
        <v>3.43</v>
      </c>
    </row>
    <row r="3036" spans="1:8">
      <c r="A3036">
        <v>4789</v>
      </c>
      <c r="B3036" t="s">
        <v>13</v>
      </c>
      <c r="C3036" s="123">
        <v>1906</v>
      </c>
      <c r="D3036" s="2">
        <v>144</v>
      </c>
      <c r="E3036" t="s">
        <v>53</v>
      </c>
      <c r="F3036">
        <v>2021</v>
      </c>
      <c r="G3036" t="s">
        <v>19</v>
      </c>
      <c r="H3036" s="21">
        <v>3.43</v>
      </c>
    </row>
    <row r="3037" spans="1:8">
      <c r="A3037">
        <v>4797</v>
      </c>
      <c r="B3037" t="s">
        <v>13</v>
      </c>
      <c r="C3037" s="123">
        <v>1906</v>
      </c>
      <c r="D3037" s="2">
        <v>144</v>
      </c>
      <c r="E3037" t="s">
        <v>53</v>
      </c>
      <c r="F3037">
        <v>2021</v>
      </c>
      <c r="G3037" t="s">
        <v>19</v>
      </c>
      <c r="H3037" s="21">
        <v>89.19</v>
      </c>
    </row>
    <row r="3038" spans="1:8">
      <c r="A3038">
        <v>4798</v>
      </c>
      <c r="B3038" t="s">
        <v>13</v>
      </c>
      <c r="C3038" s="123">
        <v>1906</v>
      </c>
      <c r="D3038" s="2">
        <v>144</v>
      </c>
      <c r="E3038" t="s">
        <v>53</v>
      </c>
      <c r="F3038">
        <v>2021</v>
      </c>
      <c r="G3038" t="s">
        <v>19</v>
      </c>
      <c r="H3038" s="21">
        <v>126.39</v>
      </c>
    </row>
    <row r="3039" spans="1:8">
      <c r="A3039">
        <v>4800</v>
      </c>
      <c r="B3039" t="s">
        <v>13</v>
      </c>
      <c r="C3039" s="123">
        <v>1906</v>
      </c>
      <c r="D3039" s="2">
        <v>144</v>
      </c>
      <c r="E3039" t="s">
        <v>53</v>
      </c>
      <c r="F3039">
        <v>2021</v>
      </c>
      <c r="G3039" t="s">
        <v>19</v>
      </c>
      <c r="H3039" s="21">
        <v>4.8099999999999996</v>
      </c>
    </row>
    <row r="3040" spans="1:8">
      <c r="A3040">
        <v>4820</v>
      </c>
      <c r="B3040" t="s">
        <v>13</v>
      </c>
      <c r="C3040" s="123">
        <v>1906</v>
      </c>
      <c r="D3040" s="2">
        <v>144</v>
      </c>
      <c r="E3040" t="s">
        <v>53</v>
      </c>
      <c r="F3040">
        <v>2021</v>
      </c>
      <c r="G3040" t="s">
        <v>19</v>
      </c>
      <c r="H3040" s="21">
        <v>3.88</v>
      </c>
    </row>
    <row r="3041" spans="1:8">
      <c r="A3041">
        <v>4830</v>
      </c>
      <c r="B3041" t="s">
        <v>13</v>
      </c>
      <c r="C3041" s="123">
        <v>1906</v>
      </c>
      <c r="D3041" s="2">
        <v>144</v>
      </c>
      <c r="E3041" t="s">
        <v>53</v>
      </c>
      <c r="F3041">
        <v>2021</v>
      </c>
      <c r="G3041" t="s">
        <v>19</v>
      </c>
      <c r="H3041" s="21">
        <v>188.36</v>
      </c>
    </row>
    <row r="3042" spans="1:8">
      <c r="A3042">
        <v>4832</v>
      </c>
      <c r="B3042" t="s">
        <v>13</v>
      </c>
      <c r="C3042" s="123">
        <v>1906</v>
      </c>
      <c r="D3042" s="2">
        <v>144</v>
      </c>
      <c r="E3042" t="s">
        <v>53</v>
      </c>
      <c r="F3042">
        <v>2021</v>
      </c>
      <c r="G3042" t="s">
        <v>19</v>
      </c>
      <c r="H3042" s="21">
        <v>341.35</v>
      </c>
    </row>
    <row r="3043" spans="1:8">
      <c r="A3043">
        <v>4844</v>
      </c>
      <c r="B3043" t="s">
        <v>13</v>
      </c>
      <c r="C3043" s="123">
        <v>1906</v>
      </c>
      <c r="D3043" s="2">
        <v>144</v>
      </c>
      <c r="E3043" t="s">
        <v>53</v>
      </c>
      <c r="F3043">
        <v>2021</v>
      </c>
      <c r="G3043" t="s">
        <v>19</v>
      </c>
      <c r="H3043" s="21">
        <v>187.38</v>
      </c>
    </row>
    <row r="3044" spans="1:8">
      <c r="A3044">
        <v>4865</v>
      </c>
      <c r="B3044" t="s">
        <v>13</v>
      </c>
      <c r="C3044" s="123">
        <v>1906</v>
      </c>
      <c r="D3044" s="2">
        <v>144</v>
      </c>
      <c r="E3044" t="s">
        <v>53</v>
      </c>
      <c r="F3044">
        <v>2021</v>
      </c>
      <c r="G3044" t="s">
        <v>19</v>
      </c>
      <c r="H3044" s="21">
        <v>5.46</v>
      </c>
    </row>
    <row r="3045" spans="1:8">
      <c r="A3045">
        <v>4877</v>
      </c>
      <c r="B3045" t="s">
        <v>13</v>
      </c>
      <c r="C3045" s="123">
        <v>1906</v>
      </c>
      <c r="D3045" s="2">
        <v>144</v>
      </c>
      <c r="E3045" t="s">
        <v>53</v>
      </c>
      <c r="F3045">
        <v>2021</v>
      </c>
      <c r="G3045" t="s">
        <v>19</v>
      </c>
      <c r="H3045" s="21">
        <v>2.19</v>
      </c>
    </row>
    <row r="3046" spans="1:8">
      <c r="A3046">
        <v>4889</v>
      </c>
      <c r="B3046" t="s">
        <v>13</v>
      </c>
      <c r="C3046" s="123">
        <v>1906</v>
      </c>
      <c r="D3046" s="2">
        <v>144</v>
      </c>
      <c r="E3046" t="s">
        <v>53</v>
      </c>
      <c r="F3046">
        <v>2021</v>
      </c>
      <c r="G3046" t="s">
        <v>19</v>
      </c>
      <c r="H3046" s="21">
        <v>0.34</v>
      </c>
    </row>
    <row r="3047" spans="1:8">
      <c r="A3047">
        <v>4905</v>
      </c>
      <c r="B3047" t="s">
        <v>13</v>
      </c>
      <c r="C3047" s="123">
        <v>1906</v>
      </c>
      <c r="D3047" s="2">
        <v>144</v>
      </c>
      <c r="E3047" t="s">
        <v>53</v>
      </c>
      <c r="F3047">
        <v>2021</v>
      </c>
      <c r="G3047" t="s">
        <v>19</v>
      </c>
      <c r="H3047" s="21">
        <v>1.1499999999999999</v>
      </c>
    </row>
    <row r="3048" spans="1:8">
      <c r="A3048">
        <v>4910</v>
      </c>
      <c r="B3048" t="s">
        <v>13</v>
      </c>
      <c r="C3048" s="123">
        <v>1906</v>
      </c>
      <c r="D3048" s="2">
        <v>144</v>
      </c>
      <c r="E3048" t="s">
        <v>53</v>
      </c>
      <c r="F3048">
        <v>2021</v>
      </c>
      <c r="G3048" t="s">
        <v>19</v>
      </c>
      <c r="H3048" s="21">
        <v>4.3899999999999997</v>
      </c>
    </row>
    <row r="3049" spans="1:8">
      <c r="A3049">
        <v>4911</v>
      </c>
      <c r="B3049" t="s">
        <v>13</v>
      </c>
      <c r="C3049" s="123">
        <v>1906</v>
      </c>
      <c r="D3049" s="2">
        <v>144</v>
      </c>
      <c r="E3049" t="s">
        <v>53</v>
      </c>
      <c r="F3049">
        <v>2021</v>
      </c>
      <c r="G3049" t="s">
        <v>19</v>
      </c>
      <c r="H3049" s="21">
        <v>180.61</v>
      </c>
    </row>
    <row r="3050" spans="1:8">
      <c r="A3050">
        <v>4954</v>
      </c>
      <c r="B3050" t="s">
        <v>13</v>
      </c>
      <c r="C3050" s="123">
        <v>1906</v>
      </c>
      <c r="D3050" s="2">
        <v>144</v>
      </c>
      <c r="E3050" t="s">
        <v>53</v>
      </c>
      <c r="F3050">
        <v>2021</v>
      </c>
      <c r="G3050" t="s">
        <v>19</v>
      </c>
      <c r="H3050" s="21">
        <v>-0.01</v>
      </c>
    </row>
    <row r="3051" spans="1:8">
      <c r="A3051">
        <v>4960</v>
      </c>
      <c r="B3051" t="s">
        <v>13</v>
      </c>
      <c r="C3051" s="123">
        <v>1906</v>
      </c>
      <c r="D3051" s="2">
        <v>144</v>
      </c>
      <c r="E3051" t="s">
        <v>53</v>
      </c>
      <c r="F3051">
        <v>2021</v>
      </c>
      <c r="G3051" t="s">
        <v>19</v>
      </c>
      <c r="H3051" s="21">
        <v>184.05</v>
      </c>
    </row>
    <row r="3052" spans="1:8">
      <c r="A3052">
        <v>4963</v>
      </c>
      <c r="B3052" t="s">
        <v>13</v>
      </c>
      <c r="C3052" s="123">
        <v>1906</v>
      </c>
      <c r="D3052" s="2">
        <v>144</v>
      </c>
      <c r="E3052" t="s">
        <v>53</v>
      </c>
      <c r="F3052">
        <v>2021</v>
      </c>
      <c r="G3052" t="s">
        <v>19</v>
      </c>
      <c r="H3052" s="21">
        <v>1.1499999999999999</v>
      </c>
    </row>
    <row r="3053" spans="1:8">
      <c r="A3053">
        <v>4972</v>
      </c>
      <c r="B3053" t="s">
        <v>14</v>
      </c>
      <c r="C3053" s="123">
        <v>1906</v>
      </c>
      <c r="D3053" s="2">
        <v>133</v>
      </c>
      <c r="E3053" t="s">
        <v>53</v>
      </c>
      <c r="F3053">
        <v>2021</v>
      </c>
      <c r="G3053" t="s">
        <v>19</v>
      </c>
      <c r="H3053" s="21">
        <v>2.4</v>
      </c>
    </row>
    <row r="3054" spans="1:8">
      <c r="A3054">
        <v>5057</v>
      </c>
      <c r="B3054" t="s">
        <v>14</v>
      </c>
      <c r="C3054" s="123">
        <v>1906</v>
      </c>
      <c r="D3054" s="2">
        <v>133</v>
      </c>
      <c r="E3054" t="s">
        <v>53</v>
      </c>
      <c r="F3054">
        <v>2021</v>
      </c>
      <c r="G3054" t="s">
        <v>19</v>
      </c>
      <c r="H3054" s="21">
        <v>52.32</v>
      </c>
    </row>
    <row r="3055" spans="1:8">
      <c r="A3055">
        <v>5063</v>
      </c>
      <c r="B3055" t="s">
        <v>14</v>
      </c>
      <c r="C3055" s="123">
        <v>1906</v>
      </c>
      <c r="D3055" s="2">
        <v>133</v>
      </c>
      <c r="E3055" t="s">
        <v>53</v>
      </c>
      <c r="F3055">
        <v>2021</v>
      </c>
      <c r="G3055" t="s">
        <v>19</v>
      </c>
      <c r="H3055" s="21">
        <v>2.4</v>
      </c>
    </row>
    <row r="3056" spans="1:8">
      <c r="A3056">
        <v>5070</v>
      </c>
      <c r="B3056" t="s">
        <v>14</v>
      </c>
      <c r="C3056" s="123">
        <v>1906</v>
      </c>
      <c r="D3056" s="2">
        <v>133</v>
      </c>
      <c r="E3056" t="s">
        <v>53</v>
      </c>
      <c r="F3056">
        <v>2021</v>
      </c>
      <c r="G3056" t="s">
        <v>19</v>
      </c>
      <c r="H3056" s="21">
        <v>0.24</v>
      </c>
    </row>
    <row r="3057" spans="1:8">
      <c r="A3057">
        <v>5073</v>
      </c>
      <c r="B3057" t="s">
        <v>14</v>
      </c>
      <c r="C3057" s="123">
        <v>1906</v>
      </c>
      <c r="D3057" s="2">
        <v>133</v>
      </c>
      <c r="E3057" t="s">
        <v>53</v>
      </c>
      <c r="F3057">
        <v>2021</v>
      </c>
      <c r="G3057" t="s">
        <v>19</v>
      </c>
      <c r="H3057" s="21">
        <v>3.82</v>
      </c>
    </row>
    <row r="3058" spans="1:8">
      <c r="A3058">
        <v>5077</v>
      </c>
      <c r="B3058" t="s">
        <v>14</v>
      </c>
      <c r="C3058" s="123">
        <v>1906</v>
      </c>
      <c r="D3058" s="2">
        <v>133</v>
      </c>
      <c r="E3058" t="s">
        <v>53</v>
      </c>
      <c r="F3058">
        <v>2021</v>
      </c>
      <c r="G3058" t="s">
        <v>19</v>
      </c>
      <c r="H3058" s="21">
        <v>6.39</v>
      </c>
    </row>
    <row r="3059" spans="1:8">
      <c r="A3059">
        <v>5081</v>
      </c>
      <c r="B3059" t="s">
        <v>14</v>
      </c>
      <c r="C3059" s="123">
        <v>1906</v>
      </c>
      <c r="D3059" s="2">
        <v>133</v>
      </c>
      <c r="E3059" t="s">
        <v>53</v>
      </c>
      <c r="F3059">
        <v>2021</v>
      </c>
      <c r="G3059" t="s">
        <v>19</v>
      </c>
      <c r="H3059" s="21">
        <v>57.17</v>
      </c>
    </row>
    <row r="3060" spans="1:8">
      <c r="A3060">
        <v>5083</v>
      </c>
      <c r="B3060" t="s">
        <v>14</v>
      </c>
      <c r="C3060" s="123">
        <v>1906</v>
      </c>
      <c r="D3060" s="2">
        <v>133</v>
      </c>
      <c r="E3060" t="s">
        <v>53</v>
      </c>
      <c r="F3060">
        <v>2021</v>
      </c>
      <c r="G3060" t="s">
        <v>19</v>
      </c>
      <c r="H3060" s="21">
        <v>47.4</v>
      </c>
    </row>
    <row r="3061" spans="1:8">
      <c r="A3061">
        <v>5090</v>
      </c>
      <c r="B3061" t="s">
        <v>14</v>
      </c>
      <c r="C3061" s="123">
        <v>1906</v>
      </c>
      <c r="D3061" s="2">
        <v>133</v>
      </c>
      <c r="E3061" t="s">
        <v>53</v>
      </c>
      <c r="F3061">
        <v>2021</v>
      </c>
      <c r="G3061" t="s">
        <v>19</v>
      </c>
      <c r="H3061" s="21">
        <v>2.79</v>
      </c>
    </row>
    <row r="3062" spans="1:8">
      <c r="A3062">
        <v>5106</v>
      </c>
      <c r="B3062" t="s">
        <v>14</v>
      </c>
      <c r="C3062" s="123">
        <v>1906</v>
      </c>
      <c r="D3062" s="2">
        <v>133</v>
      </c>
      <c r="E3062" t="s">
        <v>53</v>
      </c>
      <c r="F3062">
        <v>2021</v>
      </c>
      <c r="G3062" t="s">
        <v>19</v>
      </c>
      <c r="H3062" s="21">
        <v>2.89</v>
      </c>
    </row>
    <row r="3063" spans="1:8">
      <c r="A3063">
        <v>5112</v>
      </c>
      <c r="B3063" t="s">
        <v>14</v>
      </c>
      <c r="C3063" s="123">
        <v>1906</v>
      </c>
      <c r="D3063" s="2">
        <v>133</v>
      </c>
      <c r="E3063" t="s">
        <v>53</v>
      </c>
      <c r="F3063">
        <v>2021</v>
      </c>
      <c r="G3063" t="s">
        <v>19</v>
      </c>
      <c r="H3063" s="21">
        <v>61.68</v>
      </c>
    </row>
    <row r="3064" spans="1:8">
      <c r="A3064">
        <v>5121</v>
      </c>
      <c r="B3064" t="s">
        <v>14</v>
      </c>
      <c r="C3064" s="123">
        <v>1906</v>
      </c>
      <c r="D3064" s="2">
        <v>133</v>
      </c>
      <c r="E3064" t="s">
        <v>53</v>
      </c>
      <c r="F3064">
        <v>2021</v>
      </c>
      <c r="G3064" t="s">
        <v>19</v>
      </c>
      <c r="H3064" s="21">
        <v>0.28999999999999998</v>
      </c>
    </row>
    <row r="3065" spans="1:8">
      <c r="A3065">
        <v>5122</v>
      </c>
      <c r="B3065" t="s">
        <v>14</v>
      </c>
      <c r="C3065" s="123">
        <v>1906</v>
      </c>
      <c r="D3065" s="2">
        <v>133</v>
      </c>
      <c r="E3065" t="s">
        <v>53</v>
      </c>
      <c r="F3065">
        <v>2021</v>
      </c>
      <c r="G3065" t="s">
        <v>19</v>
      </c>
      <c r="H3065" s="21">
        <v>0.72</v>
      </c>
    </row>
    <row r="3066" spans="1:8">
      <c r="A3066">
        <v>5136</v>
      </c>
      <c r="B3066" t="s">
        <v>14</v>
      </c>
      <c r="C3066" s="123">
        <v>1906</v>
      </c>
      <c r="D3066" s="2">
        <v>133</v>
      </c>
      <c r="E3066" t="s">
        <v>53</v>
      </c>
      <c r="F3066">
        <v>2021</v>
      </c>
      <c r="G3066" t="s">
        <v>19</v>
      </c>
      <c r="H3066" s="21">
        <v>0.3</v>
      </c>
    </row>
    <row r="3067" spans="1:8">
      <c r="A3067">
        <v>5145</v>
      </c>
      <c r="B3067" t="s">
        <v>14</v>
      </c>
      <c r="C3067" s="123">
        <v>1906</v>
      </c>
      <c r="D3067" s="2">
        <v>133</v>
      </c>
      <c r="E3067" t="s">
        <v>53</v>
      </c>
      <c r="F3067">
        <v>2021</v>
      </c>
      <c r="G3067" t="s">
        <v>19</v>
      </c>
      <c r="H3067" s="21">
        <v>53.77</v>
      </c>
    </row>
    <row r="3068" spans="1:8">
      <c r="A3068">
        <v>5171</v>
      </c>
      <c r="B3068" t="s">
        <v>14</v>
      </c>
      <c r="C3068" s="123">
        <v>1906</v>
      </c>
      <c r="D3068" s="2">
        <v>133</v>
      </c>
      <c r="E3068" t="s">
        <v>53</v>
      </c>
      <c r="F3068">
        <v>2021</v>
      </c>
      <c r="G3068" t="s">
        <v>19</v>
      </c>
      <c r="H3068" s="21">
        <v>12.78</v>
      </c>
    </row>
    <row r="3069" spans="1:8">
      <c r="A3069">
        <v>5173</v>
      </c>
      <c r="B3069" t="s">
        <v>14</v>
      </c>
      <c r="C3069" s="123">
        <v>1906</v>
      </c>
      <c r="D3069" s="2">
        <v>133</v>
      </c>
      <c r="E3069" t="s">
        <v>53</v>
      </c>
      <c r="F3069">
        <v>2021</v>
      </c>
      <c r="G3069" t="s">
        <v>19</v>
      </c>
      <c r="H3069" s="21">
        <v>75.87</v>
      </c>
    </row>
    <row r="3070" spans="1:8">
      <c r="A3070">
        <v>5188</v>
      </c>
      <c r="B3070" t="s">
        <v>14</v>
      </c>
      <c r="C3070" s="123">
        <v>1906</v>
      </c>
      <c r="D3070" s="2">
        <v>133</v>
      </c>
      <c r="E3070" t="s">
        <v>53</v>
      </c>
      <c r="F3070">
        <v>2021</v>
      </c>
      <c r="G3070" t="s">
        <v>19</v>
      </c>
      <c r="H3070" s="21">
        <v>0.18</v>
      </c>
    </row>
    <row r="3071" spans="1:8">
      <c r="A3071">
        <v>5222</v>
      </c>
      <c r="B3071" t="s">
        <v>14</v>
      </c>
      <c r="C3071" s="123">
        <v>1906</v>
      </c>
      <c r="D3071" s="2">
        <v>133</v>
      </c>
      <c r="E3071" t="s">
        <v>53</v>
      </c>
      <c r="F3071">
        <v>2021</v>
      </c>
      <c r="G3071" t="s">
        <v>19</v>
      </c>
      <c r="H3071" s="21">
        <v>46.67</v>
      </c>
    </row>
    <row r="3072" spans="1:8">
      <c r="A3072">
        <v>5227</v>
      </c>
      <c r="B3072" t="s">
        <v>14</v>
      </c>
      <c r="C3072" s="123">
        <v>1906</v>
      </c>
      <c r="D3072" s="2">
        <v>133</v>
      </c>
      <c r="E3072" t="s">
        <v>53</v>
      </c>
      <c r="F3072">
        <v>2021</v>
      </c>
      <c r="G3072" t="s">
        <v>19</v>
      </c>
      <c r="H3072" s="21">
        <v>59.51</v>
      </c>
    </row>
    <row r="3073" spans="1:8">
      <c r="A3073">
        <v>5228</v>
      </c>
      <c r="B3073" t="s">
        <v>14</v>
      </c>
      <c r="C3073" s="123">
        <v>1906</v>
      </c>
      <c r="D3073" s="2">
        <v>133</v>
      </c>
      <c r="E3073" t="s">
        <v>53</v>
      </c>
      <c r="F3073">
        <v>2021</v>
      </c>
      <c r="G3073" t="s">
        <v>19</v>
      </c>
      <c r="H3073" s="21">
        <v>68.58</v>
      </c>
    </row>
    <row r="3074" spans="1:8">
      <c r="A3074">
        <v>5273</v>
      </c>
      <c r="B3074" t="s">
        <v>14</v>
      </c>
      <c r="C3074" s="123">
        <v>1906</v>
      </c>
      <c r="D3074" s="2">
        <v>133</v>
      </c>
      <c r="E3074" t="s">
        <v>53</v>
      </c>
      <c r="F3074">
        <v>2021</v>
      </c>
      <c r="G3074" t="s">
        <v>19</v>
      </c>
      <c r="H3074" s="21">
        <v>100.78</v>
      </c>
    </row>
    <row r="3075" spans="1:8">
      <c r="A3075">
        <v>5282</v>
      </c>
      <c r="B3075" t="s">
        <v>14</v>
      </c>
      <c r="C3075" s="123">
        <v>1906</v>
      </c>
      <c r="D3075" s="2">
        <v>133</v>
      </c>
      <c r="E3075" t="s">
        <v>53</v>
      </c>
      <c r="F3075">
        <v>2021</v>
      </c>
      <c r="G3075" t="s">
        <v>19</v>
      </c>
      <c r="H3075" s="21">
        <v>75.599999999999994</v>
      </c>
    </row>
    <row r="3076" spans="1:8">
      <c r="A3076">
        <v>5283</v>
      </c>
      <c r="B3076" t="s">
        <v>14</v>
      </c>
      <c r="C3076" s="123">
        <v>1906</v>
      </c>
      <c r="D3076" s="2">
        <v>133</v>
      </c>
      <c r="E3076" t="s">
        <v>53</v>
      </c>
      <c r="F3076">
        <v>2021</v>
      </c>
      <c r="G3076" t="s">
        <v>19</v>
      </c>
      <c r="H3076" s="21">
        <v>20.23</v>
      </c>
    </row>
    <row r="3077" spans="1:8">
      <c r="A3077">
        <v>5315</v>
      </c>
      <c r="B3077" t="s">
        <v>14</v>
      </c>
      <c r="C3077" s="123">
        <v>1906</v>
      </c>
      <c r="D3077" s="2">
        <v>144</v>
      </c>
      <c r="E3077" t="s">
        <v>53</v>
      </c>
      <c r="F3077">
        <v>2021</v>
      </c>
      <c r="G3077" t="s">
        <v>19</v>
      </c>
      <c r="H3077" s="21">
        <v>7.45</v>
      </c>
    </row>
    <row r="3078" spans="1:8">
      <c r="A3078">
        <v>5324</v>
      </c>
      <c r="B3078" t="s">
        <v>14</v>
      </c>
      <c r="C3078" s="123">
        <v>1906</v>
      </c>
      <c r="D3078" s="2">
        <v>144</v>
      </c>
      <c r="E3078" t="s">
        <v>53</v>
      </c>
      <c r="F3078">
        <v>2021</v>
      </c>
      <c r="G3078" t="s">
        <v>19</v>
      </c>
      <c r="H3078" s="21">
        <v>11.65</v>
      </c>
    </row>
    <row r="3079" spans="1:8">
      <c r="A3079">
        <v>5325</v>
      </c>
      <c r="B3079" t="s">
        <v>14</v>
      </c>
      <c r="C3079" s="123">
        <v>1906</v>
      </c>
      <c r="D3079" s="2">
        <v>144</v>
      </c>
      <c r="E3079" t="s">
        <v>53</v>
      </c>
      <c r="F3079">
        <v>2021</v>
      </c>
      <c r="G3079" t="s">
        <v>19</v>
      </c>
      <c r="H3079" s="21">
        <v>0.93</v>
      </c>
    </row>
    <row r="3080" spans="1:8">
      <c r="A3080">
        <v>5348</v>
      </c>
      <c r="B3080" t="s">
        <v>14</v>
      </c>
      <c r="C3080" s="123">
        <v>1906</v>
      </c>
      <c r="D3080" s="2">
        <v>144</v>
      </c>
      <c r="E3080" t="s">
        <v>53</v>
      </c>
      <c r="F3080">
        <v>2021</v>
      </c>
      <c r="G3080" t="s">
        <v>19</v>
      </c>
      <c r="H3080" s="21">
        <v>28.99</v>
      </c>
    </row>
    <row r="3081" spans="1:8">
      <c r="A3081">
        <v>5352</v>
      </c>
      <c r="B3081" t="s">
        <v>14</v>
      </c>
      <c r="C3081" s="123">
        <v>1906</v>
      </c>
      <c r="D3081" s="2">
        <v>144</v>
      </c>
      <c r="E3081" t="s">
        <v>53</v>
      </c>
      <c r="F3081">
        <v>2021</v>
      </c>
      <c r="G3081" t="s">
        <v>22</v>
      </c>
      <c r="H3081" s="21">
        <v>4.09</v>
      </c>
    </row>
    <row r="3082" spans="1:8">
      <c r="A3082">
        <v>5387</v>
      </c>
      <c r="B3082" t="s">
        <v>14</v>
      </c>
      <c r="C3082" s="123">
        <v>1906</v>
      </c>
      <c r="D3082" s="2">
        <v>144</v>
      </c>
      <c r="E3082" t="s">
        <v>53</v>
      </c>
      <c r="F3082">
        <v>2021</v>
      </c>
      <c r="G3082" t="s">
        <v>19</v>
      </c>
      <c r="H3082" s="21">
        <v>15.64</v>
      </c>
    </row>
    <row r="3083" spans="1:8">
      <c r="A3083">
        <v>5411</v>
      </c>
      <c r="B3083" t="s">
        <v>14</v>
      </c>
      <c r="C3083" s="123">
        <v>1906</v>
      </c>
      <c r="D3083" s="2">
        <v>144</v>
      </c>
      <c r="E3083" t="s">
        <v>53</v>
      </c>
      <c r="F3083">
        <v>2021</v>
      </c>
      <c r="G3083" t="s">
        <v>19</v>
      </c>
      <c r="H3083" s="21">
        <v>12.08</v>
      </c>
    </row>
    <row r="3084" spans="1:8">
      <c r="A3084">
        <v>5430</v>
      </c>
      <c r="B3084" t="s">
        <v>14</v>
      </c>
      <c r="C3084" s="123">
        <v>1906</v>
      </c>
      <c r="D3084" s="2">
        <v>144</v>
      </c>
      <c r="E3084" t="s">
        <v>53</v>
      </c>
      <c r="F3084">
        <v>2021</v>
      </c>
      <c r="G3084" t="s">
        <v>19</v>
      </c>
      <c r="H3084" s="21">
        <v>11.65</v>
      </c>
    </row>
    <row r="3085" spans="1:8">
      <c r="A3085">
        <v>5439</v>
      </c>
      <c r="B3085" t="s">
        <v>14</v>
      </c>
      <c r="C3085" s="123">
        <v>1906</v>
      </c>
      <c r="D3085" s="2">
        <v>144</v>
      </c>
      <c r="E3085" t="s">
        <v>53</v>
      </c>
      <c r="F3085">
        <v>2021</v>
      </c>
      <c r="G3085" t="s">
        <v>19</v>
      </c>
      <c r="H3085" s="21">
        <v>3.39</v>
      </c>
    </row>
    <row r="3086" spans="1:8">
      <c r="A3086">
        <v>5462</v>
      </c>
      <c r="B3086" t="s">
        <v>14</v>
      </c>
      <c r="C3086" s="123">
        <v>1906</v>
      </c>
      <c r="D3086" s="2">
        <v>144</v>
      </c>
      <c r="E3086" t="s">
        <v>53</v>
      </c>
      <c r="F3086">
        <v>2021</v>
      </c>
      <c r="G3086" t="s">
        <v>19</v>
      </c>
      <c r="H3086" s="21">
        <v>0.56999999999999995</v>
      </c>
    </row>
    <row r="3087" spans="1:8">
      <c r="A3087">
        <v>5467</v>
      </c>
      <c r="B3087" t="s">
        <v>14</v>
      </c>
      <c r="C3087" s="123">
        <v>1906</v>
      </c>
      <c r="D3087" s="2">
        <v>144</v>
      </c>
      <c r="E3087" t="s">
        <v>53</v>
      </c>
      <c r="F3087">
        <v>2021</v>
      </c>
      <c r="G3087" t="s">
        <v>19</v>
      </c>
      <c r="H3087" s="21">
        <v>10.37</v>
      </c>
    </row>
    <row r="3088" spans="1:8">
      <c r="A3088">
        <v>5468</v>
      </c>
      <c r="B3088" t="s">
        <v>14</v>
      </c>
      <c r="C3088" s="123">
        <v>1906</v>
      </c>
      <c r="D3088" s="2">
        <v>144</v>
      </c>
      <c r="E3088" t="s">
        <v>53</v>
      </c>
      <c r="F3088">
        <v>2021</v>
      </c>
      <c r="G3088" t="s">
        <v>19</v>
      </c>
      <c r="H3088" s="21">
        <v>8.7200000000000006</v>
      </c>
    </row>
    <row r="3089" spans="1:8">
      <c r="A3089">
        <v>5477</v>
      </c>
      <c r="B3089" t="s">
        <v>14</v>
      </c>
      <c r="C3089" s="123">
        <v>1906</v>
      </c>
      <c r="D3089" s="2">
        <v>144</v>
      </c>
      <c r="E3089" t="s">
        <v>53</v>
      </c>
      <c r="F3089">
        <v>2021</v>
      </c>
      <c r="G3089" t="s">
        <v>19</v>
      </c>
      <c r="H3089" s="21">
        <v>-0.5</v>
      </c>
    </row>
    <row r="3090" spans="1:8">
      <c r="A3090">
        <v>5478</v>
      </c>
      <c r="B3090" t="s">
        <v>14</v>
      </c>
      <c r="C3090" s="123">
        <v>1906</v>
      </c>
      <c r="D3090" s="2">
        <v>144</v>
      </c>
      <c r="E3090" t="s">
        <v>53</v>
      </c>
      <c r="F3090">
        <v>2021</v>
      </c>
      <c r="G3090" t="s">
        <v>19</v>
      </c>
      <c r="H3090" s="21">
        <v>0.93</v>
      </c>
    </row>
    <row r="3091" spans="1:8">
      <c r="A3091">
        <v>5503</v>
      </c>
      <c r="B3091" t="s">
        <v>14</v>
      </c>
      <c r="C3091" s="123">
        <v>1906</v>
      </c>
      <c r="D3091" s="2">
        <v>144</v>
      </c>
      <c r="E3091" t="s">
        <v>53</v>
      </c>
      <c r="F3091">
        <v>2021</v>
      </c>
      <c r="G3091" t="s">
        <v>19</v>
      </c>
      <c r="H3091" s="21">
        <v>1.41</v>
      </c>
    </row>
    <row r="3092" spans="1:8">
      <c r="A3092">
        <v>5518</v>
      </c>
      <c r="B3092" t="s">
        <v>14</v>
      </c>
      <c r="C3092" s="123">
        <v>1906</v>
      </c>
      <c r="D3092" s="2">
        <v>144</v>
      </c>
      <c r="E3092" t="s">
        <v>53</v>
      </c>
      <c r="F3092">
        <v>2021</v>
      </c>
      <c r="G3092" t="s">
        <v>22</v>
      </c>
      <c r="H3092" s="21">
        <v>0.73</v>
      </c>
    </row>
    <row r="3093" spans="1:8">
      <c r="A3093">
        <v>5536</v>
      </c>
      <c r="B3093" t="s">
        <v>14</v>
      </c>
      <c r="C3093" s="123">
        <v>1906</v>
      </c>
      <c r="D3093" s="2">
        <v>144</v>
      </c>
      <c r="E3093" t="s">
        <v>53</v>
      </c>
      <c r="F3093">
        <v>2021</v>
      </c>
      <c r="G3093" t="s">
        <v>19</v>
      </c>
      <c r="H3093" s="21">
        <v>8.11</v>
      </c>
    </row>
    <row r="3094" spans="1:8">
      <c r="A3094">
        <v>5553</v>
      </c>
      <c r="B3094" t="s">
        <v>14</v>
      </c>
      <c r="C3094" s="123">
        <v>1906</v>
      </c>
      <c r="D3094" s="2">
        <v>144</v>
      </c>
      <c r="E3094" t="s">
        <v>53</v>
      </c>
      <c r="F3094">
        <v>2021</v>
      </c>
      <c r="G3094" t="s">
        <v>19</v>
      </c>
      <c r="H3094" s="21">
        <v>-0.06</v>
      </c>
    </row>
    <row r="3095" spans="1:8">
      <c r="A3095">
        <v>5604</v>
      </c>
      <c r="B3095" t="s">
        <v>14</v>
      </c>
      <c r="C3095" s="123">
        <v>1906</v>
      </c>
      <c r="D3095" s="2">
        <v>144</v>
      </c>
      <c r="E3095" t="s">
        <v>53</v>
      </c>
      <c r="F3095">
        <v>2021</v>
      </c>
      <c r="G3095" t="s">
        <v>19</v>
      </c>
      <c r="H3095" s="21">
        <v>18.61</v>
      </c>
    </row>
    <row r="3096" spans="1:8">
      <c r="A3096">
        <v>5623</v>
      </c>
      <c r="B3096" t="s">
        <v>14</v>
      </c>
      <c r="C3096" s="123">
        <v>1906</v>
      </c>
      <c r="D3096" s="2">
        <v>144</v>
      </c>
      <c r="E3096" t="s">
        <v>53</v>
      </c>
      <c r="F3096">
        <v>2021</v>
      </c>
      <c r="G3096" t="s">
        <v>19</v>
      </c>
      <c r="H3096" s="21">
        <v>0.9</v>
      </c>
    </row>
    <row r="3097" spans="1:8">
      <c r="A3097">
        <v>5629</v>
      </c>
      <c r="B3097" t="s">
        <v>14</v>
      </c>
      <c r="C3097" s="123">
        <v>1906</v>
      </c>
      <c r="D3097" s="2">
        <v>144</v>
      </c>
      <c r="E3097" t="s">
        <v>53</v>
      </c>
      <c r="F3097">
        <v>2021</v>
      </c>
      <c r="G3097" t="s">
        <v>19</v>
      </c>
      <c r="H3097" s="21">
        <v>1.41</v>
      </c>
    </row>
    <row r="3098" spans="1:8">
      <c r="A3098">
        <v>5633</v>
      </c>
      <c r="B3098" t="s">
        <v>14</v>
      </c>
      <c r="C3098" s="123">
        <v>1906</v>
      </c>
      <c r="D3098" s="2">
        <v>144</v>
      </c>
      <c r="E3098" t="s">
        <v>53</v>
      </c>
      <c r="F3098">
        <v>2021</v>
      </c>
      <c r="G3098" t="s">
        <v>19</v>
      </c>
      <c r="H3098" s="21">
        <v>16.34</v>
      </c>
    </row>
    <row r="3099" spans="1:8">
      <c r="A3099">
        <v>5647</v>
      </c>
      <c r="B3099" t="s">
        <v>14</v>
      </c>
      <c r="C3099" s="123">
        <v>1906</v>
      </c>
      <c r="D3099" s="2">
        <v>144</v>
      </c>
      <c r="E3099" t="s">
        <v>53</v>
      </c>
      <c r="F3099">
        <v>2021</v>
      </c>
      <c r="G3099" t="s">
        <v>19</v>
      </c>
      <c r="H3099" s="21">
        <v>-1.45</v>
      </c>
    </row>
    <row r="3100" spans="1:8">
      <c r="A3100">
        <v>5734</v>
      </c>
      <c r="B3100" t="s">
        <v>14</v>
      </c>
      <c r="C3100" s="123">
        <v>1906</v>
      </c>
      <c r="D3100" s="2">
        <v>144</v>
      </c>
      <c r="E3100" t="s">
        <v>53</v>
      </c>
      <c r="F3100">
        <v>2021</v>
      </c>
      <c r="G3100" t="s">
        <v>19</v>
      </c>
      <c r="H3100" s="21">
        <v>11.59</v>
      </c>
    </row>
    <row r="3101" spans="1:8">
      <c r="A3101">
        <v>5756</v>
      </c>
      <c r="B3101" t="s">
        <v>15</v>
      </c>
      <c r="C3101" s="123">
        <v>1906</v>
      </c>
      <c r="D3101" s="2">
        <v>133</v>
      </c>
      <c r="E3101" t="s">
        <v>53</v>
      </c>
      <c r="F3101">
        <v>2021</v>
      </c>
      <c r="G3101" t="s">
        <v>19</v>
      </c>
      <c r="H3101" s="21">
        <v>0.27</v>
      </c>
    </row>
    <row r="3102" spans="1:8">
      <c r="A3102">
        <v>5767</v>
      </c>
      <c r="B3102" t="s">
        <v>15</v>
      </c>
      <c r="C3102" s="123">
        <v>1906</v>
      </c>
      <c r="D3102" s="2">
        <v>133</v>
      </c>
      <c r="E3102" t="s">
        <v>53</v>
      </c>
      <c r="F3102">
        <v>2021</v>
      </c>
      <c r="G3102" t="s">
        <v>19</v>
      </c>
      <c r="H3102" s="21">
        <v>0.48</v>
      </c>
    </row>
    <row r="3103" spans="1:8">
      <c r="A3103">
        <v>5768</v>
      </c>
      <c r="B3103" t="s">
        <v>15</v>
      </c>
      <c r="C3103" s="123">
        <v>1906</v>
      </c>
      <c r="D3103" s="2">
        <v>133</v>
      </c>
      <c r="E3103" t="s">
        <v>53</v>
      </c>
      <c r="F3103">
        <v>2021</v>
      </c>
      <c r="G3103" t="s">
        <v>19</v>
      </c>
      <c r="H3103" s="21">
        <v>7.32</v>
      </c>
    </row>
    <row r="3104" spans="1:8">
      <c r="A3104">
        <v>5790</v>
      </c>
      <c r="B3104" t="s">
        <v>15</v>
      </c>
      <c r="C3104" s="123">
        <v>1906</v>
      </c>
      <c r="D3104" s="2">
        <v>133</v>
      </c>
      <c r="E3104" t="s">
        <v>53</v>
      </c>
      <c r="F3104">
        <v>2021</v>
      </c>
      <c r="G3104" t="s">
        <v>19</v>
      </c>
      <c r="H3104" s="21">
        <v>0.97</v>
      </c>
    </row>
    <row r="3105" spans="1:8">
      <c r="A3105">
        <v>5795</v>
      </c>
      <c r="B3105" t="s">
        <v>15</v>
      </c>
      <c r="C3105" s="123">
        <v>1906</v>
      </c>
      <c r="D3105" s="2">
        <v>133</v>
      </c>
      <c r="E3105" t="s">
        <v>53</v>
      </c>
      <c r="F3105">
        <v>2021</v>
      </c>
      <c r="G3105" t="s">
        <v>19</v>
      </c>
      <c r="H3105" s="21">
        <v>0.31</v>
      </c>
    </row>
    <row r="3106" spans="1:8">
      <c r="A3106">
        <v>5796</v>
      </c>
      <c r="B3106" t="s">
        <v>15</v>
      </c>
      <c r="C3106" s="123">
        <v>1906</v>
      </c>
      <c r="D3106" s="2">
        <v>133</v>
      </c>
      <c r="E3106" t="s">
        <v>53</v>
      </c>
      <c r="F3106">
        <v>2021</v>
      </c>
      <c r="G3106" t="s">
        <v>19</v>
      </c>
      <c r="H3106" s="21">
        <v>9.73</v>
      </c>
    </row>
    <row r="3107" spans="1:8">
      <c r="A3107">
        <v>5811</v>
      </c>
      <c r="B3107" t="s">
        <v>15</v>
      </c>
      <c r="C3107" s="123">
        <v>1906</v>
      </c>
      <c r="D3107" s="2">
        <v>133</v>
      </c>
      <c r="E3107" t="s">
        <v>53</v>
      </c>
      <c r="F3107">
        <v>2021</v>
      </c>
      <c r="G3107" t="s">
        <v>19</v>
      </c>
      <c r="H3107" s="21">
        <v>5.65</v>
      </c>
    </row>
    <row r="3108" spans="1:8">
      <c r="A3108">
        <v>5849</v>
      </c>
      <c r="B3108" t="s">
        <v>15</v>
      </c>
      <c r="C3108" s="123">
        <v>1906</v>
      </c>
      <c r="D3108" s="2">
        <v>133</v>
      </c>
      <c r="E3108" t="s">
        <v>53</v>
      </c>
      <c r="F3108">
        <v>2021</v>
      </c>
      <c r="G3108" t="s">
        <v>19</v>
      </c>
      <c r="H3108" s="21">
        <v>0.97</v>
      </c>
    </row>
    <row r="3109" spans="1:8">
      <c r="A3109">
        <v>5861</v>
      </c>
      <c r="B3109" t="s">
        <v>15</v>
      </c>
      <c r="C3109" s="123">
        <v>1906</v>
      </c>
      <c r="D3109" s="2">
        <v>133</v>
      </c>
      <c r="E3109" t="s">
        <v>53</v>
      </c>
      <c r="F3109">
        <v>2021</v>
      </c>
      <c r="G3109" t="s">
        <v>19</v>
      </c>
      <c r="H3109" s="21">
        <v>0.1</v>
      </c>
    </row>
    <row r="3110" spans="1:8">
      <c r="A3110">
        <v>5875</v>
      </c>
      <c r="B3110" t="s">
        <v>15</v>
      </c>
      <c r="C3110" s="123">
        <v>1906</v>
      </c>
      <c r="D3110" s="2">
        <v>133</v>
      </c>
      <c r="E3110" t="s">
        <v>53</v>
      </c>
      <c r="F3110">
        <v>2021</v>
      </c>
      <c r="G3110" t="s">
        <v>19</v>
      </c>
      <c r="H3110" s="21">
        <v>0.83</v>
      </c>
    </row>
    <row r="3111" spans="1:8">
      <c r="A3111">
        <v>5887</v>
      </c>
      <c r="B3111" t="s">
        <v>15</v>
      </c>
      <c r="C3111" s="123">
        <v>1906</v>
      </c>
      <c r="D3111" s="2">
        <v>133</v>
      </c>
      <c r="E3111" t="s">
        <v>53</v>
      </c>
      <c r="F3111">
        <v>2021</v>
      </c>
      <c r="G3111" t="s">
        <v>19</v>
      </c>
      <c r="H3111" s="21">
        <v>2.5</v>
      </c>
    </row>
    <row r="3112" spans="1:8">
      <c r="A3112">
        <v>5901</v>
      </c>
      <c r="B3112" t="s">
        <v>15</v>
      </c>
      <c r="C3112" s="123">
        <v>1906</v>
      </c>
      <c r="D3112" s="2">
        <v>133</v>
      </c>
      <c r="E3112" t="s">
        <v>53</v>
      </c>
      <c r="F3112">
        <v>2021</v>
      </c>
      <c r="G3112" t="s">
        <v>19</v>
      </c>
      <c r="H3112" s="21">
        <v>0.7</v>
      </c>
    </row>
    <row r="3113" spans="1:8">
      <c r="A3113">
        <v>5960</v>
      </c>
      <c r="B3113" t="s">
        <v>15</v>
      </c>
      <c r="C3113" s="123">
        <v>1906</v>
      </c>
      <c r="D3113" s="2">
        <v>144</v>
      </c>
      <c r="E3113" t="s">
        <v>53</v>
      </c>
      <c r="F3113">
        <v>2021</v>
      </c>
      <c r="G3113" t="s">
        <v>19</v>
      </c>
      <c r="H3113" s="21">
        <v>33.770000000000003</v>
      </c>
    </row>
    <row r="3114" spans="1:8">
      <c r="A3114">
        <v>5988</v>
      </c>
      <c r="B3114" t="s">
        <v>15</v>
      </c>
      <c r="C3114" s="123">
        <v>1906</v>
      </c>
      <c r="D3114" s="2">
        <v>144</v>
      </c>
      <c r="E3114" t="s">
        <v>53</v>
      </c>
      <c r="F3114">
        <v>2021</v>
      </c>
      <c r="G3114" t="s">
        <v>19</v>
      </c>
      <c r="H3114" s="21">
        <v>40.93</v>
      </c>
    </row>
    <row r="3115" spans="1:8">
      <c r="A3115">
        <v>6027</v>
      </c>
      <c r="B3115" t="s">
        <v>15</v>
      </c>
      <c r="C3115" s="123">
        <v>1906</v>
      </c>
      <c r="D3115" s="2">
        <v>144</v>
      </c>
      <c r="E3115" t="s">
        <v>53</v>
      </c>
      <c r="F3115">
        <v>2021</v>
      </c>
      <c r="G3115" t="s">
        <v>19</v>
      </c>
      <c r="H3115" s="21">
        <v>63.19</v>
      </c>
    </row>
    <row r="3116" spans="1:8">
      <c r="A3116">
        <v>6038</v>
      </c>
      <c r="B3116" t="s">
        <v>15</v>
      </c>
      <c r="C3116" s="123">
        <v>1906</v>
      </c>
      <c r="D3116" s="2">
        <v>144</v>
      </c>
      <c r="E3116" t="s">
        <v>53</v>
      </c>
      <c r="F3116">
        <v>2021</v>
      </c>
      <c r="G3116" t="s">
        <v>19</v>
      </c>
      <c r="H3116" s="21">
        <v>17.649999999999999</v>
      </c>
    </row>
    <row r="3117" spans="1:8">
      <c r="A3117">
        <v>6054</v>
      </c>
      <c r="B3117" t="s">
        <v>15</v>
      </c>
      <c r="C3117" s="123">
        <v>1906</v>
      </c>
      <c r="D3117" s="2">
        <v>144</v>
      </c>
      <c r="E3117" t="s">
        <v>53</v>
      </c>
      <c r="F3117">
        <v>2021</v>
      </c>
      <c r="G3117" t="s">
        <v>19</v>
      </c>
      <c r="H3117" s="21">
        <v>-6.07</v>
      </c>
    </row>
    <row r="3118" spans="1:8">
      <c r="A3118">
        <v>6061</v>
      </c>
      <c r="B3118" t="s">
        <v>15</v>
      </c>
      <c r="C3118" s="123">
        <v>1906</v>
      </c>
      <c r="D3118" s="2">
        <v>144</v>
      </c>
      <c r="E3118" t="s">
        <v>53</v>
      </c>
      <c r="F3118">
        <v>2021</v>
      </c>
      <c r="G3118" t="s">
        <v>19</v>
      </c>
      <c r="H3118" s="21">
        <v>83.5</v>
      </c>
    </row>
    <row r="3119" spans="1:8">
      <c r="A3119">
        <v>6097</v>
      </c>
      <c r="B3119" t="s">
        <v>15</v>
      </c>
      <c r="C3119" s="123">
        <v>1906</v>
      </c>
      <c r="D3119" s="2">
        <v>144</v>
      </c>
      <c r="E3119" t="s">
        <v>53</v>
      </c>
      <c r="F3119">
        <v>2021</v>
      </c>
      <c r="G3119" t="s">
        <v>19</v>
      </c>
      <c r="H3119" s="21">
        <v>33.909999999999997</v>
      </c>
    </row>
    <row r="3120" spans="1:8">
      <c r="A3120">
        <v>6102</v>
      </c>
      <c r="B3120" t="s">
        <v>15</v>
      </c>
      <c r="C3120" s="123">
        <v>1906</v>
      </c>
      <c r="D3120" s="2">
        <v>144</v>
      </c>
      <c r="E3120" t="s">
        <v>53</v>
      </c>
      <c r="F3120">
        <v>2021</v>
      </c>
      <c r="G3120" t="s">
        <v>19</v>
      </c>
      <c r="H3120" s="21">
        <v>1.56</v>
      </c>
    </row>
    <row r="3121" spans="1:8">
      <c r="A3121">
        <v>6110</v>
      </c>
      <c r="B3121" t="s">
        <v>15</v>
      </c>
      <c r="C3121" s="123">
        <v>1906</v>
      </c>
      <c r="D3121" s="2">
        <v>144</v>
      </c>
      <c r="E3121" t="s">
        <v>53</v>
      </c>
      <c r="F3121">
        <v>2021</v>
      </c>
      <c r="G3121" t="s">
        <v>19</v>
      </c>
      <c r="H3121" s="21">
        <v>33.979999999999997</v>
      </c>
    </row>
    <row r="3122" spans="1:8">
      <c r="A3122">
        <v>6114</v>
      </c>
      <c r="B3122" t="s">
        <v>15</v>
      </c>
      <c r="C3122" s="123">
        <v>1906</v>
      </c>
      <c r="D3122" s="2">
        <v>144</v>
      </c>
      <c r="E3122" t="s">
        <v>53</v>
      </c>
      <c r="F3122">
        <v>2021</v>
      </c>
      <c r="G3122" t="s">
        <v>19</v>
      </c>
      <c r="H3122" s="21">
        <v>41.4</v>
      </c>
    </row>
    <row r="3123" spans="1:8">
      <c r="A3123">
        <v>6118</v>
      </c>
      <c r="B3123" t="s">
        <v>15</v>
      </c>
      <c r="C3123" s="123">
        <v>1906</v>
      </c>
      <c r="D3123" s="2">
        <v>144</v>
      </c>
      <c r="E3123" t="s">
        <v>53</v>
      </c>
      <c r="F3123">
        <v>2021</v>
      </c>
      <c r="G3123" t="s">
        <v>19</v>
      </c>
      <c r="H3123" s="21">
        <v>42.79</v>
      </c>
    </row>
    <row r="3124" spans="1:8">
      <c r="A3124">
        <v>6125</v>
      </c>
      <c r="B3124" t="s">
        <v>15</v>
      </c>
      <c r="C3124" s="123">
        <v>1906</v>
      </c>
      <c r="D3124" s="2">
        <v>144</v>
      </c>
      <c r="E3124" t="s">
        <v>53</v>
      </c>
      <c r="F3124">
        <v>2021</v>
      </c>
      <c r="G3124" t="s">
        <v>19</v>
      </c>
      <c r="H3124" s="21">
        <v>50.79</v>
      </c>
    </row>
    <row r="3125" spans="1:8">
      <c r="A3125">
        <v>6128</v>
      </c>
      <c r="B3125" t="s">
        <v>15</v>
      </c>
      <c r="C3125" s="123">
        <v>1906</v>
      </c>
      <c r="D3125" s="2">
        <v>144</v>
      </c>
      <c r="E3125" t="s">
        <v>53</v>
      </c>
      <c r="F3125">
        <v>2021</v>
      </c>
      <c r="G3125" t="s">
        <v>19</v>
      </c>
      <c r="H3125" s="21">
        <v>50.79</v>
      </c>
    </row>
    <row r="3126" spans="1:8">
      <c r="A3126">
        <v>6133</v>
      </c>
      <c r="B3126" t="s">
        <v>15</v>
      </c>
      <c r="C3126" s="123">
        <v>1906</v>
      </c>
      <c r="D3126" s="2">
        <v>144</v>
      </c>
      <c r="E3126" t="s">
        <v>53</v>
      </c>
      <c r="F3126">
        <v>2021</v>
      </c>
      <c r="G3126" t="s">
        <v>19</v>
      </c>
      <c r="H3126" s="21">
        <v>40.799999999999997</v>
      </c>
    </row>
    <row r="3127" spans="1:8">
      <c r="A3127">
        <v>6196</v>
      </c>
      <c r="B3127" t="s">
        <v>16</v>
      </c>
      <c r="C3127" s="123">
        <v>1906</v>
      </c>
      <c r="D3127" s="2">
        <v>133</v>
      </c>
      <c r="E3127" t="s">
        <v>53</v>
      </c>
      <c r="F3127">
        <v>2021</v>
      </c>
      <c r="G3127" t="s">
        <v>19</v>
      </c>
      <c r="H3127" s="21">
        <v>21.34</v>
      </c>
    </row>
    <row r="3128" spans="1:8">
      <c r="A3128">
        <v>6201</v>
      </c>
      <c r="B3128" t="s">
        <v>16</v>
      </c>
      <c r="C3128" s="123">
        <v>1906</v>
      </c>
      <c r="D3128" s="2">
        <v>133</v>
      </c>
      <c r="E3128" t="s">
        <v>53</v>
      </c>
      <c r="F3128">
        <v>2021</v>
      </c>
      <c r="G3128" t="s">
        <v>19</v>
      </c>
      <c r="H3128" s="21">
        <v>17.84</v>
      </c>
    </row>
    <row r="3129" spans="1:8">
      <c r="A3129">
        <v>6224</v>
      </c>
      <c r="B3129" t="s">
        <v>16</v>
      </c>
      <c r="C3129" s="123">
        <v>1906</v>
      </c>
      <c r="D3129" s="2">
        <v>133</v>
      </c>
      <c r="E3129" t="s">
        <v>53</v>
      </c>
      <c r="F3129">
        <v>2021</v>
      </c>
      <c r="G3129" t="s">
        <v>22</v>
      </c>
      <c r="H3129" s="21">
        <v>0.99</v>
      </c>
    </row>
    <row r="3130" spans="1:8">
      <c r="A3130">
        <v>6226</v>
      </c>
      <c r="B3130" t="s">
        <v>16</v>
      </c>
      <c r="C3130" s="123">
        <v>1906</v>
      </c>
      <c r="D3130" s="2">
        <v>133</v>
      </c>
      <c r="E3130" t="s">
        <v>53</v>
      </c>
      <c r="F3130">
        <v>2021</v>
      </c>
      <c r="G3130" t="s">
        <v>19</v>
      </c>
      <c r="H3130" s="21">
        <v>29.43</v>
      </c>
    </row>
    <row r="3131" spans="1:8">
      <c r="A3131">
        <v>6254</v>
      </c>
      <c r="B3131" t="s">
        <v>16</v>
      </c>
      <c r="C3131" s="123">
        <v>1906</v>
      </c>
      <c r="D3131" s="2">
        <v>133</v>
      </c>
      <c r="E3131" t="s">
        <v>53</v>
      </c>
      <c r="F3131">
        <v>2021</v>
      </c>
      <c r="G3131" t="s">
        <v>22</v>
      </c>
      <c r="H3131" s="21">
        <v>2.65</v>
      </c>
    </row>
    <row r="3132" spans="1:8">
      <c r="A3132">
        <v>6256</v>
      </c>
      <c r="B3132" t="s">
        <v>16</v>
      </c>
      <c r="C3132" s="123">
        <v>1906</v>
      </c>
      <c r="D3132" s="2">
        <v>133</v>
      </c>
      <c r="E3132" t="s">
        <v>53</v>
      </c>
      <c r="F3132">
        <v>2021</v>
      </c>
      <c r="G3132" t="s">
        <v>19</v>
      </c>
      <c r="H3132" s="21">
        <v>15.99</v>
      </c>
    </row>
    <row r="3133" spans="1:8">
      <c r="A3133">
        <v>6279</v>
      </c>
      <c r="B3133" t="s">
        <v>16</v>
      </c>
      <c r="C3133" s="123">
        <v>1906</v>
      </c>
      <c r="D3133" s="2">
        <v>133</v>
      </c>
      <c r="E3133" t="s">
        <v>53</v>
      </c>
      <c r="F3133">
        <v>2021</v>
      </c>
      <c r="G3133" t="s">
        <v>19</v>
      </c>
      <c r="H3133" s="21">
        <v>-21.31</v>
      </c>
    </row>
    <row r="3134" spans="1:8">
      <c r="A3134">
        <v>6281</v>
      </c>
      <c r="B3134" t="s">
        <v>16</v>
      </c>
      <c r="C3134" s="123">
        <v>1906</v>
      </c>
      <c r="D3134" s="2">
        <v>133</v>
      </c>
      <c r="E3134" t="s">
        <v>53</v>
      </c>
      <c r="F3134">
        <v>2021</v>
      </c>
      <c r="G3134" t="s">
        <v>19</v>
      </c>
      <c r="H3134" s="21">
        <v>17.84</v>
      </c>
    </row>
    <row r="3135" spans="1:8">
      <c r="A3135">
        <v>6283</v>
      </c>
      <c r="B3135" t="s">
        <v>16</v>
      </c>
      <c r="C3135" s="123">
        <v>1906</v>
      </c>
      <c r="D3135" s="2">
        <v>133</v>
      </c>
      <c r="E3135" t="s">
        <v>53</v>
      </c>
      <c r="F3135">
        <v>2021</v>
      </c>
      <c r="G3135" t="s">
        <v>19</v>
      </c>
      <c r="H3135" s="21">
        <v>35.51</v>
      </c>
    </row>
    <row r="3136" spans="1:8">
      <c r="A3136">
        <v>6285</v>
      </c>
      <c r="B3136" t="s">
        <v>16</v>
      </c>
      <c r="C3136" s="123">
        <v>1906</v>
      </c>
      <c r="D3136" s="2">
        <v>133</v>
      </c>
      <c r="E3136" t="s">
        <v>53</v>
      </c>
      <c r="F3136">
        <v>2021</v>
      </c>
      <c r="G3136" t="s">
        <v>19</v>
      </c>
      <c r="H3136" s="21">
        <v>50.76</v>
      </c>
    </row>
    <row r="3137" spans="1:8">
      <c r="A3137">
        <v>6291</v>
      </c>
      <c r="B3137" t="s">
        <v>16</v>
      </c>
      <c r="C3137" s="123">
        <v>1906</v>
      </c>
      <c r="D3137" s="2">
        <v>133</v>
      </c>
      <c r="E3137" t="s">
        <v>53</v>
      </c>
      <c r="F3137">
        <v>2021</v>
      </c>
      <c r="G3137" t="s">
        <v>19</v>
      </c>
      <c r="H3137" s="21">
        <v>17.829999999999998</v>
      </c>
    </row>
    <row r="3138" spans="1:8">
      <c r="A3138">
        <v>6325</v>
      </c>
      <c r="B3138" t="s">
        <v>16</v>
      </c>
      <c r="C3138" s="123">
        <v>1906</v>
      </c>
      <c r="D3138" s="2">
        <v>133</v>
      </c>
      <c r="E3138" t="s">
        <v>53</v>
      </c>
      <c r="F3138">
        <v>2021</v>
      </c>
      <c r="G3138" t="s">
        <v>19</v>
      </c>
      <c r="H3138" s="21">
        <v>22.31</v>
      </c>
    </row>
    <row r="3139" spans="1:8">
      <c r="A3139">
        <v>6340</v>
      </c>
      <c r="B3139" t="s">
        <v>16</v>
      </c>
      <c r="C3139" s="123">
        <v>1906</v>
      </c>
      <c r="D3139" s="2">
        <v>133</v>
      </c>
      <c r="E3139" t="s">
        <v>53</v>
      </c>
      <c r="F3139">
        <v>2021</v>
      </c>
      <c r="G3139" t="s">
        <v>19</v>
      </c>
      <c r="H3139" s="21">
        <v>22.31</v>
      </c>
    </row>
    <row r="3140" spans="1:8">
      <c r="A3140">
        <v>6378</v>
      </c>
      <c r="B3140" t="s">
        <v>16</v>
      </c>
      <c r="C3140" s="123">
        <v>1906</v>
      </c>
      <c r="D3140" s="2">
        <v>144</v>
      </c>
      <c r="E3140" t="s">
        <v>53</v>
      </c>
      <c r="F3140">
        <v>2021</v>
      </c>
      <c r="G3140" t="s">
        <v>19</v>
      </c>
      <c r="H3140" s="21">
        <v>54.45</v>
      </c>
    </row>
    <row r="3141" spans="1:8">
      <c r="A3141">
        <v>6392</v>
      </c>
      <c r="B3141" t="s">
        <v>16</v>
      </c>
      <c r="C3141" s="123">
        <v>1906</v>
      </c>
      <c r="D3141" s="2">
        <v>144</v>
      </c>
      <c r="E3141" t="s">
        <v>53</v>
      </c>
      <c r="F3141">
        <v>2021</v>
      </c>
      <c r="G3141" t="s">
        <v>19</v>
      </c>
      <c r="H3141" s="21">
        <v>67.86</v>
      </c>
    </row>
    <row r="3142" spans="1:8">
      <c r="A3142">
        <v>6411</v>
      </c>
      <c r="B3142" t="s">
        <v>16</v>
      </c>
      <c r="C3142" s="123">
        <v>1906</v>
      </c>
      <c r="D3142" s="2">
        <v>144</v>
      </c>
      <c r="E3142" t="s">
        <v>53</v>
      </c>
      <c r="F3142">
        <v>2021</v>
      </c>
      <c r="G3142" t="s">
        <v>19</v>
      </c>
      <c r="H3142" s="21">
        <v>61.36</v>
      </c>
    </row>
    <row r="3143" spans="1:8">
      <c r="A3143">
        <v>6416</v>
      </c>
      <c r="B3143" t="s">
        <v>16</v>
      </c>
      <c r="C3143" s="123">
        <v>1906</v>
      </c>
      <c r="D3143" s="2">
        <v>144</v>
      </c>
      <c r="E3143" t="s">
        <v>53</v>
      </c>
      <c r="F3143">
        <v>2021</v>
      </c>
      <c r="G3143" t="s">
        <v>19</v>
      </c>
      <c r="H3143" s="21">
        <v>102.66</v>
      </c>
    </row>
    <row r="3144" spans="1:8">
      <c r="A3144">
        <v>6421</v>
      </c>
      <c r="B3144" t="s">
        <v>16</v>
      </c>
      <c r="C3144" s="123">
        <v>1906</v>
      </c>
      <c r="D3144" s="2">
        <v>144</v>
      </c>
      <c r="E3144" t="s">
        <v>53</v>
      </c>
      <c r="F3144">
        <v>2021</v>
      </c>
      <c r="G3144" t="s">
        <v>19</v>
      </c>
      <c r="H3144" s="21">
        <v>10.23</v>
      </c>
    </row>
    <row r="3145" spans="1:8">
      <c r="A3145">
        <v>6455</v>
      </c>
      <c r="B3145" t="s">
        <v>16</v>
      </c>
      <c r="C3145" s="123">
        <v>1906</v>
      </c>
      <c r="D3145" s="2">
        <v>144</v>
      </c>
      <c r="E3145" t="s">
        <v>53</v>
      </c>
      <c r="F3145">
        <v>2021</v>
      </c>
      <c r="G3145" t="s">
        <v>19</v>
      </c>
      <c r="H3145" s="21">
        <v>67.86</v>
      </c>
    </row>
    <row r="3146" spans="1:8">
      <c r="A3146">
        <v>6469</v>
      </c>
      <c r="B3146" t="s">
        <v>16</v>
      </c>
      <c r="C3146" s="123">
        <v>1906</v>
      </c>
      <c r="D3146" s="2">
        <v>144</v>
      </c>
      <c r="E3146" t="s">
        <v>53</v>
      </c>
      <c r="F3146">
        <v>2021</v>
      </c>
      <c r="G3146" t="s">
        <v>19</v>
      </c>
      <c r="H3146" s="21">
        <v>10.23</v>
      </c>
    </row>
    <row r="3147" spans="1:8">
      <c r="A3147">
        <v>6472</v>
      </c>
      <c r="B3147" t="s">
        <v>16</v>
      </c>
      <c r="C3147" s="123">
        <v>1906</v>
      </c>
      <c r="D3147" s="2">
        <v>144</v>
      </c>
      <c r="E3147" t="s">
        <v>53</v>
      </c>
      <c r="F3147">
        <v>2021</v>
      </c>
      <c r="G3147" t="s">
        <v>19</v>
      </c>
      <c r="H3147" s="21">
        <v>10.23</v>
      </c>
    </row>
    <row r="3148" spans="1:8">
      <c r="A3148">
        <v>6483</v>
      </c>
      <c r="B3148" t="s">
        <v>16</v>
      </c>
      <c r="C3148" s="123">
        <v>1906</v>
      </c>
      <c r="D3148" s="2">
        <v>144</v>
      </c>
      <c r="E3148" t="s">
        <v>53</v>
      </c>
      <c r="F3148">
        <v>2021</v>
      </c>
      <c r="G3148" t="s">
        <v>22</v>
      </c>
      <c r="H3148" s="21">
        <v>0.41</v>
      </c>
    </row>
    <row r="3149" spans="1:8">
      <c r="A3149">
        <v>6488</v>
      </c>
      <c r="B3149" t="s">
        <v>16</v>
      </c>
      <c r="C3149" s="123">
        <v>1906</v>
      </c>
      <c r="D3149" s="2">
        <v>144</v>
      </c>
      <c r="E3149" t="s">
        <v>53</v>
      </c>
      <c r="F3149">
        <v>2021</v>
      </c>
      <c r="G3149" t="s">
        <v>19</v>
      </c>
      <c r="H3149" s="21">
        <v>56.49</v>
      </c>
    </row>
    <row r="3150" spans="1:8">
      <c r="A3150">
        <v>6512</v>
      </c>
      <c r="B3150" t="s">
        <v>16</v>
      </c>
      <c r="C3150" s="123">
        <v>1906</v>
      </c>
      <c r="D3150" s="2">
        <v>144</v>
      </c>
      <c r="E3150" t="s">
        <v>53</v>
      </c>
      <c r="F3150">
        <v>2021</v>
      </c>
      <c r="G3150" t="s">
        <v>19</v>
      </c>
      <c r="H3150" s="21">
        <v>51.3</v>
      </c>
    </row>
    <row r="3151" spans="1:8">
      <c r="A3151">
        <v>6542</v>
      </c>
      <c r="B3151" t="s">
        <v>16</v>
      </c>
      <c r="C3151" s="123">
        <v>1906</v>
      </c>
      <c r="D3151" s="2">
        <v>144</v>
      </c>
      <c r="E3151" t="s">
        <v>53</v>
      </c>
      <c r="F3151">
        <v>2021</v>
      </c>
      <c r="G3151" t="s">
        <v>19</v>
      </c>
      <c r="H3151" s="21">
        <v>10.23</v>
      </c>
    </row>
    <row r="3152" spans="1:8">
      <c r="A3152">
        <v>6562</v>
      </c>
      <c r="B3152" t="s">
        <v>16</v>
      </c>
      <c r="C3152" s="123">
        <v>1906</v>
      </c>
      <c r="D3152" s="2">
        <v>144</v>
      </c>
      <c r="E3152" t="s">
        <v>53</v>
      </c>
      <c r="F3152">
        <v>2021</v>
      </c>
      <c r="G3152" t="s">
        <v>19</v>
      </c>
      <c r="H3152" s="21">
        <v>54.7</v>
      </c>
    </row>
    <row r="3153" spans="1:8">
      <c r="A3153">
        <v>6577</v>
      </c>
      <c r="B3153" t="s">
        <v>16</v>
      </c>
      <c r="C3153" s="123">
        <v>1906</v>
      </c>
      <c r="D3153" s="2">
        <v>144</v>
      </c>
      <c r="E3153" t="s">
        <v>53</v>
      </c>
      <c r="F3153">
        <v>2021</v>
      </c>
      <c r="G3153" t="s">
        <v>19</v>
      </c>
      <c r="H3153" s="21">
        <v>67.86</v>
      </c>
    </row>
    <row r="3154" spans="1:8">
      <c r="A3154">
        <v>6592</v>
      </c>
      <c r="B3154" t="s">
        <v>16</v>
      </c>
      <c r="C3154" s="123">
        <v>1906</v>
      </c>
      <c r="D3154" s="2">
        <v>144</v>
      </c>
      <c r="E3154" t="s">
        <v>53</v>
      </c>
      <c r="F3154">
        <v>2021</v>
      </c>
      <c r="G3154" t="s">
        <v>19</v>
      </c>
      <c r="H3154" s="21">
        <v>51.32</v>
      </c>
    </row>
    <row r="3155" spans="1:8">
      <c r="A3155">
        <v>6602</v>
      </c>
      <c r="B3155" t="s">
        <v>16</v>
      </c>
      <c r="C3155" s="123">
        <v>1906</v>
      </c>
      <c r="D3155" s="2">
        <v>144</v>
      </c>
      <c r="E3155" t="s">
        <v>53</v>
      </c>
      <c r="F3155">
        <v>2021</v>
      </c>
      <c r="G3155" t="s">
        <v>19</v>
      </c>
      <c r="H3155" s="21">
        <v>52.85</v>
      </c>
    </row>
    <row r="3156" spans="1:8">
      <c r="A3156">
        <v>6623</v>
      </c>
      <c r="B3156" t="s">
        <v>16</v>
      </c>
      <c r="C3156" s="123">
        <v>1906</v>
      </c>
      <c r="D3156" s="2">
        <v>144</v>
      </c>
      <c r="E3156" t="s">
        <v>53</v>
      </c>
      <c r="F3156">
        <v>2021</v>
      </c>
      <c r="G3156" t="s">
        <v>19</v>
      </c>
      <c r="H3156" s="21">
        <v>48.8</v>
      </c>
    </row>
    <row r="3157" spans="1:8">
      <c r="A3157">
        <v>6665</v>
      </c>
      <c r="B3157" t="s">
        <v>17</v>
      </c>
      <c r="C3157" s="123">
        <v>1906</v>
      </c>
      <c r="D3157" s="2">
        <v>133</v>
      </c>
      <c r="E3157" t="s">
        <v>53</v>
      </c>
      <c r="F3157">
        <v>2021</v>
      </c>
      <c r="G3157" t="s">
        <v>19</v>
      </c>
      <c r="H3157" s="21">
        <v>35.26</v>
      </c>
    </row>
    <row r="3158" spans="1:8">
      <c r="A3158">
        <v>6675</v>
      </c>
      <c r="B3158" t="s">
        <v>17</v>
      </c>
      <c r="C3158" s="123">
        <v>1906</v>
      </c>
      <c r="D3158" s="2">
        <v>133</v>
      </c>
      <c r="E3158" t="s">
        <v>53</v>
      </c>
      <c r="F3158">
        <v>2021</v>
      </c>
      <c r="G3158" t="s">
        <v>19</v>
      </c>
      <c r="H3158" s="21">
        <v>1.67</v>
      </c>
    </row>
    <row r="3159" spans="1:8">
      <c r="A3159">
        <v>6679</v>
      </c>
      <c r="B3159" t="s">
        <v>17</v>
      </c>
      <c r="C3159" s="123">
        <v>1906</v>
      </c>
      <c r="D3159" s="2">
        <v>133</v>
      </c>
      <c r="E3159" t="s">
        <v>53</v>
      </c>
      <c r="F3159">
        <v>2021</v>
      </c>
      <c r="G3159" t="s">
        <v>19</v>
      </c>
      <c r="H3159" s="21">
        <v>40.700000000000003</v>
      </c>
    </row>
    <row r="3160" spans="1:8">
      <c r="A3160">
        <v>6695</v>
      </c>
      <c r="B3160" t="s">
        <v>17</v>
      </c>
      <c r="C3160" s="123">
        <v>1906</v>
      </c>
      <c r="D3160" s="2">
        <v>133</v>
      </c>
      <c r="E3160" t="s">
        <v>53</v>
      </c>
      <c r="F3160">
        <v>2021</v>
      </c>
      <c r="G3160" t="s">
        <v>19</v>
      </c>
      <c r="H3160" s="21">
        <v>0.8</v>
      </c>
    </row>
    <row r="3161" spans="1:8">
      <c r="A3161">
        <v>6698</v>
      </c>
      <c r="B3161" t="s">
        <v>17</v>
      </c>
      <c r="C3161" s="123">
        <v>1906</v>
      </c>
      <c r="D3161" s="2">
        <v>133</v>
      </c>
      <c r="E3161" t="s">
        <v>53</v>
      </c>
      <c r="F3161">
        <v>2021</v>
      </c>
      <c r="G3161" t="s">
        <v>19</v>
      </c>
      <c r="H3161" s="21">
        <v>42.12</v>
      </c>
    </row>
    <row r="3162" spans="1:8">
      <c r="A3162">
        <v>6700</v>
      </c>
      <c r="B3162" t="s">
        <v>17</v>
      </c>
      <c r="C3162" s="123">
        <v>1906</v>
      </c>
      <c r="D3162" s="2">
        <v>133</v>
      </c>
      <c r="E3162" t="s">
        <v>53</v>
      </c>
      <c r="F3162">
        <v>2021</v>
      </c>
      <c r="G3162" t="s">
        <v>19</v>
      </c>
      <c r="H3162" s="21">
        <v>46.83</v>
      </c>
    </row>
    <row r="3163" spans="1:8">
      <c r="A3163">
        <v>6712</v>
      </c>
      <c r="B3163" t="s">
        <v>17</v>
      </c>
      <c r="C3163" s="123">
        <v>1906</v>
      </c>
      <c r="D3163" s="2">
        <v>133</v>
      </c>
      <c r="E3163" t="s">
        <v>53</v>
      </c>
      <c r="F3163">
        <v>2021</v>
      </c>
      <c r="G3163" t="s">
        <v>19</v>
      </c>
      <c r="H3163" s="21">
        <v>0.01</v>
      </c>
    </row>
    <row r="3164" spans="1:8">
      <c r="A3164">
        <v>6727</v>
      </c>
      <c r="B3164" t="s">
        <v>17</v>
      </c>
      <c r="C3164" s="123">
        <v>1906</v>
      </c>
      <c r="D3164" s="2">
        <v>133</v>
      </c>
      <c r="E3164" t="s">
        <v>53</v>
      </c>
      <c r="F3164">
        <v>2021</v>
      </c>
      <c r="G3164" t="s">
        <v>19</v>
      </c>
      <c r="H3164" s="21">
        <v>3.61</v>
      </c>
    </row>
    <row r="3165" spans="1:8">
      <c r="A3165">
        <v>6749</v>
      </c>
      <c r="B3165" t="s">
        <v>17</v>
      </c>
      <c r="C3165" s="123">
        <v>1906</v>
      </c>
      <c r="D3165" s="2">
        <v>133</v>
      </c>
      <c r="E3165" t="s">
        <v>53</v>
      </c>
      <c r="F3165">
        <v>2021</v>
      </c>
      <c r="G3165" t="s">
        <v>19</v>
      </c>
      <c r="H3165" s="21">
        <v>24.84</v>
      </c>
    </row>
    <row r="3166" spans="1:8">
      <c r="A3166">
        <v>6760</v>
      </c>
      <c r="B3166" t="s">
        <v>17</v>
      </c>
      <c r="C3166" s="123">
        <v>1906</v>
      </c>
      <c r="D3166" s="2">
        <v>133</v>
      </c>
      <c r="E3166" t="s">
        <v>53</v>
      </c>
      <c r="F3166">
        <v>2021</v>
      </c>
      <c r="G3166" t="s">
        <v>19</v>
      </c>
      <c r="H3166" s="21">
        <v>0.88</v>
      </c>
    </row>
    <row r="3167" spans="1:8">
      <c r="A3167">
        <v>6762</v>
      </c>
      <c r="B3167" t="s">
        <v>17</v>
      </c>
      <c r="C3167" s="123">
        <v>1906</v>
      </c>
      <c r="D3167" s="2">
        <v>133</v>
      </c>
      <c r="E3167" t="s">
        <v>53</v>
      </c>
      <c r="F3167">
        <v>2021</v>
      </c>
      <c r="G3167" t="s">
        <v>19</v>
      </c>
      <c r="H3167" s="21">
        <v>38.39</v>
      </c>
    </row>
    <row r="3168" spans="1:8">
      <c r="A3168">
        <v>6774</v>
      </c>
      <c r="B3168" t="s">
        <v>17</v>
      </c>
      <c r="C3168" s="123">
        <v>1906</v>
      </c>
      <c r="D3168" s="2">
        <v>133</v>
      </c>
      <c r="E3168" t="s">
        <v>53</v>
      </c>
      <c r="F3168">
        <v>2021</v>
      </c>
      <c r="G3168" t="s">
        <v>19</v>
      </c>
      <c r="H3168" s="21">
        <v>12.03</v>
      </c>
    </row>
    <row r="3169" spans="1:8">
      <c r="A3169">
        <v>6776</v>
      </c>
      <c r="B3169" t="s">
        <v>17</v>
      </c>
      <c r="C3169" s="123">
        <v>1906</v>
      </c>
      <c r="D3169" s="2">
        <v>133</v>
      </c>
      <c r="E3169" t="s">
        <v>53</v>
      </c>
      <c r="F3169">
        <v>2021</v>
      </c>
      <c r="G3169" t="s">
        <v>19</v>
      </c>
      <c r="H3169" s="21">
        <v>-0.01</v>
      </c>
    </row>
    <row r="3170" spans="1:8">
      <c r="A3170">
        <v>6799</v>
      </c>
      <c r="B3170" t="s">
        <v>17</v>
      </c>
      <c r="C3170" s="123">
        <v>1906</v>
      </c>
      <c r="D3170" s="2">
        <v>133</v>
      </c>
      <c r="E3170" t="s">
        <v>53</v>
      </c>
      <c r="F3170">
        <v>2021</v>
      </c>
      <c r="G3170" t="s">
        <v>19</v>
      </c>
      <c r="H3170" s="21">
        <v>43.88</v>
      </c>
    </row>
    <row r="3171" spans="1:8">
      <c r="A3171">
        <v>6803</v>
      </c>
      <c r="B3171" t="s">
        <v>17</v>
      </c>
      <c r="C3171" s="123">
        <v>1906</v>
      </c>
      <c r="D3171" s="2">
        <v>133</v>
      </c>
      <c r="E3171" t="s">
        <v>53</v>
      </c>
      <c r="F3171">
        <v>2021</v>
      </c>
      <c r="G3171" t="s">
        <v>19</v>
      </c>
      <c r="H3171" s="21">
        <v>31.26</v>
      </c>
    </row>
    <row r="3172" spans="1:8">
      <c r="A3172">
        <v>6805</v>
      </c>
      <c r="B3172" t="s">
        <v>17</v>
      </c>
      <c r="C3172" s="123">
        <v>1906</v>
      </c>
      <c r="D3172" s="2">
        <v>133</v>
      </c>
      <c r="E3172" t="s">
        <v>53</v>
      </c>
      <c r="F3172">
        <v>2021</v>
      </c>
      <c r="G3172" t="s">
        <v>19</v>
      </c>
      <c r="H3172" s="21">
        <v>3.82</v>
      </c>
    </row>
    <row r="3173" spans="1:8">
      <c r="A3173">
        <v>6807</v>
      </c>
      <c r="B3173" t="s">
        <v>17</v>
      </c>
      <c r="C3173" s="123">
        <v>1906</v>
      </c>
      <c r="D3173" s="2">
        <v>133</v>
      </c>
      <c r="E3173" t="s">
        <v>53</v>
      </c>
      <c r="F3173">
        <v>2021</v>
      </c>
      <c r="G3173" t="s">
        <v>19</v>
      </c>
      <c r="H3173" s="21">
        <v>38.94</v>
      </c>
    </row>
    <row r="3174" spans="1:8">
      <c r="A3174">
        <v>6819</v>
      </c>
      <c r="B3174" t="s">
        <v>17</v>
      </c>
      <c r="C3174" s="123">
        <v>1906</v>
      </c>
      <c r="D3174" s="2">
        <v>133</v>
      </c>
      <c r="E3174" t="s">
        <v>53</v>
      </c>
      <c r="F3174">
        <v>2021</v>
      </c>
      <c r="G3174" t="s">
        <v>19</v>
      </c>
      <c r="H3174" s="21">
        <v>2.44</v>
      </c>
    </row>
    <row r="3175" spans="1:8">
      <c r="A3175">
        <v>6837</v>
      </c>
      <c r="B3175" t="s">
        <v>17</v>
      </c>
      <c r="C3175" s="123">
        <v>1906</v>
      </c>
      <c r="D3175" s="2">
        <v>133</v>
      </c>
      <c r="E3175" t="s">
        <v>53</v>
      </c>
      <c r="F3175">
        <v>2021</v>
      </c>
      <c r="G3175" t="s">
        <v>19</v>
      </c>
      <c r="H3175" s="21">
        <v>3.74</v>
      </c>
    </row>
    <row r="3176" spans="1:8">
      <c r="A3176">
        <v>6844</v>
      </c>
      <c r="B3176" t="s">
        <v>17</v>
      </c>
      <c r="C3176" s="123">
        <v>1906</v>
      </c>
      <c r="D3176" s="2">
        <v>133</v>
      </c>
      <c r="E3176" t="s">
        <v>53</v>
      </c>
      <c r="F3176">
        <v>2021</v>
      </c>
      <c r="G3176" t="s">
        <v>19</v>
      </c>
      <c r="H3176" s="21">
        <v>54.09</v>
      </c>
    </row>
    <row r="3177" spans="1:8">
      <c r="A3177">
        <v>6848</v>
      </c>
      <c r="B3177" t="s">
        <v>17</v>
      </c>
      <c r="C3177" s="123">
        <v>1906</v>
      </c>
      <c r="D3177" s="2">
        <v>133</v>
      </c>
      <c r="E3177" t="s">
        <v>53</v>
      </c>
      <c r="F3177">
        <v>2021</v>
      </c>
      <c r="G3177" t="s">
        <v>19</v>
      </c>
      <c r="H3177" s="21">
        <v>39.85</v>
      </c>
    </row>
    <row r="3178" spans="1:8">
      <c r="A3178">
        <v>6849</v>
      </c>
      <c r="B3178" t="s">
        <v>17</v>
      </c>
      <c r="C3178" s="123">
        <v>1906</v>
      </c>
      <c r="D3178" s="2">
        <v>133</v>
      </c>
      <c r="E3178" t="s">
        <v>53</v>
      </c>
      <c r="F3178">
        <v>2021</v>
      </c>
      <c r="G3178" t="s">
        <v>19</v>
      </c>
      <c r="H3178" s="21">
        <v>3.91</v>
      </c>
    </row>
    <row r="3179" spans="1:8">
      <c r="A3179">
        <v>6862</v>
      </c>
      <c r="B3179" t="s">
        <v>17</v>
      </c>
      <c r="C3179" s="123">
        <v>1906</v>
      </c>
      <c r="D3179" s="2">
        <v>133</v>
      </c>
      <c r="E3179" t="s">
        <v>53</v>
      </c>
      <c r="F3179">
        <v>2021</v>
      </c>
      <c r="G3179" t="s">
        <v>19</v>
      </c>
      <c r="H3179" s="21">
        <v>43.08</v>
      </c>
    </row>
    <row r="3180" spans="1:8">
      <c r="A3180">
        <v>6877</v>
      </c>
      <c r="B3180" t="s">
        <v>17</v>
      </c>
      <c r="C3180" s="123">
        <v>1906</v>
      </c>
      <c r="D3180" s="2">
        <v>133</v>
      </c>
      <c r="E3180" t="s">
        <v>53</v>
      </c>
      <c r="F3180">
        <v>2021</v>
      </c>
      <c r="G3180" t="s">
        <v>19</v>
      </c>
      <c r="H3180" s="21">
        <v>0.79</v>
      </c>
    </row>
    <row r="3181" spans="1:8">
      <c r="A3181">
        <v>6891</v>
      </c>
      <c r="B3181" t="s">
        <v>17</v>
      </c>
      <c r="C3181" s="123">
        <v>1906</v>
      </c>
      <c r="D3181" s="2">
        <v>144</v>
      </c>
      <c r="E3181" t="s">
        <v>53</v>
      </c>
      <c r="F3181">
        <v>2021</v>
      </c>
      <c r="G3181" t="s">
        <v>19</v>
      </c>
      <c r="H3181" s="21">
        <v>52.82</v>
      </c>
    </row>
    <row r="3182" spans="1:8">
      <c r="A3182">
        <v>6893</v>
      </c>
      <c r="B3182" t="s">
        <v>17</v>
      </c>
      <c r="C3182" s="123">
        <v>1906</v>
      </c>
      <c r="D3182" s="2">
        <v>144</v>
      </c>
      <c r="E3182" t="s">
        <v>53</v>
      </c>
      <c r="F3182">
        <v>2021</v>
      </c>
      <c r="G3182" t="s">
        <v>19</v>
      </c>
      <c r="H3182" s="21">
        <v>7.16</v>
      </c>
    </row>
    <row r="3183" spans="1:8">
      <c r="A3183">
        <v>6895</v>
      </c>
      <c r="B3183" t="s">
        <v>17</v>
      </c>
      <c r="C3183" s="123">
        <v>1906</v>
      </c>
      <c r="D3183" s="2">
        <v>144</v>
      </c>
      <c r="E3183" t="s">
        <v>53</v>
      </c>
      <c r="F3183">
        <v>2021</v>
      </c>
      <c r="G3183" t="s">
        <v>19</v>
      </c>
      <c r="H3183" s="21">
        <v>69.09</v>
      </c>
    </row>
    <row r="3184" spans="1:8">
      <c r="A3184">
        <v>6901</v>
      </c>
      <c r="B3184" t="s">
        <v>17</v>
      </c>
      <c r="C3184" s="123">
        <v>1906</v>
      </c>
      <c r="D3184" s="2">
        <v>144</v>
      </c>
      <c r="E3184" t="s">
        <v>53</v>
      </c>
      <c r="F3184">
        <v>2021</v>
      </c>
      <c r="G3184" t="s">
        <v>19</v>
      </c>
      <c r="H3184" s="21">
        <v>28.02</v>
      </c>
    </row>
    <row r="3185" spans="1:8">
      <c r="A3185">
        <v>6947</v>
      </c>
      <c r="B3185" t="s">
        <v>17</v>
      </c>
      <c r="C3185" s="123">
        <v>1906</v>
      </c>
      <c r="D3185" s="2">
        <v>144</v>
      </c>
      <c r="E3185" t="s">
        <v>53</v>
      </c>
      <c r="F3185">
        <v>2021</v>
      </c>
      <c r="G3185" t="s">
        <v>19</v>
      </c>
      <c r="H3185" s="21">
        <v>9.8800000000000008</v>
      </c>
    </row>
    <row r="3186" spans="1:8">
      <c r="A3186">
        <v>6964</v>
      </c>
      <c r="B3186" t="s">
        <v>17</v>
      </c>
      <c r="C3186" s="123">
        <v>1906</v>
      </c>
      <c r="D3186" s="2">
        <v>144</v>
      </c>
      <c r="E3186" t="s">
        <v>53</v>
      </c>
      <c r="F3186">
        <v>2021</v>
      </c>
      <c r="G3186" t="s">
        <v>19</v>
      </c>
      <c r="H3186" s="21">
        <v>9.8800000000000008</v>
      </c>
    </row>
    <row r="3187" spans="1:8">
      <c r="A3187">
        <v>6971</v>
      </c>
      <c r="B3187" t="s">
        <v>17</v>
      </c>
      <c r="C3187" s="123">
        <v>1906</v>
      </c>
      <c r="D3187" s="2">
        <v>144</v>
      </c>
      <c r="E3187" t="s">
        <v>53</v>
      </c>
      <c r="F3187">
        <v>2021</v>
      </c>
      <c r="G3187" t="s">
        <v>19</v>
      </c>
      <c r="H3187" s="21">
        <v>140.87</v>
      </c>
    </row>
    <row r="3188" spans="1:8">
      <c r="A3188">
        <v>6995</v>
      </c>
      <c r="B3188" t="s">
        <v>17</v>
      </c>
      <c r="C3188" s="123">
        <v>1906</v>
      </c>
      <c r="D3188" s="2">
        <v>144</v>
      </c>
      <c r="E3188" t="s">
        <v>53</v>
      </c>
      <c r="F3188">
        <v>2021</v>
      </c>
      <c r="G3188" t="s">
        <v>19</v>
      </c>
      <c r="H3188" s="21">
        <v>24.19</v>
      </c>
    </row>
    <row r="3189" spans="1:8">
      <c r="A3189">
        <v>7002</v>
      </c>
      <c r="B3189" t="s">
        <v>17</v>
      </c>
      <c r="C3189" s="123">
        <v>1906</v>
      </c>
      <c r="D3189" s="2">
        <v>144</v>
      </c>
      <c r="E3189" t="s">
        <v>53</v>
      </c>
      <c r="F3189">
        <v>2021</v>
      </c>
      <c r="G3189" t="s">
        <v>19</v>
      </c>
      <c r="H3189" s="21">
        <v>9.8800000000000008</v>
      </c>
    </row>
    <row r="3190" spans="1:8">
      <c r="A3190">
        <v>7016</v>
      </c>
      <c r="B3190" t="s">
        <v>17</v>
      </c>
      <c r="C3190" s="123">
        <v>1906</v>
      </c>
      <c r="D3190" s="2">
        <v>144</v>
      </c>
      <c r="E3190" t="s">
        <v>53</v>
      </c>
      <c r="F3190">
        <v>2021</v>
      </c>
      <c r="G3190" t="s">
        <v>19</v>
      </c>
      <c r="H3190" s="21">
        <v>65.11</v>
      </c>
    </row>
    <row r="3191" spans="1:8">
      <c r="A3191">
        <v>7026</v>
      </c>
      <c r="B3191" t="s">
        <v>17</v>
      </c>
      <c r="C3191" s="123">
        <v>1906</v>
      </c>
      <c r="D3191" s="2">
        <v>144</v>
      </c>
      <c r="E3191" t="s">
        <v>53</v>
      </c>
      <c r="F3191">
        <v>2021</v>
      </c>
      <c r="G3191" t="s">
        <v>19</v>
      </c>
      <c r="H3191" s="21">
        <v>68.260000000000005</v>
      </c>
    </row>
    <row r="3192" spans="1:8">
      <c r="A3192">
        <v>7041</v>
      </c>
      <c r="B3192" t="s">
        <v>17</v>
      </c>
      <c r="C3192" s="123">
        <v>1906</v>
      </c>
      <c r="D3192" s="2">
        <v>144</v>
      </c>
      <c r="E3192" t="s">
        <v>53</v>
      </c>
      <c r="F3192">
        <v>2021</v>
      </c>
      <c r="G3192" t="s">
        <v>19</v>
      </c>
      <c r="H3192" s="21">
        <v>9.8800000000000008</v>
      </c>
    </row>
    <row r="3193" spans="1:8">
      <c r="A3193">
        <v>7055</v>
      </c>
      <c r="B3193" t="s">
        <v>17</v>
      </c>
      <c r="C3193" s="123">
        <v>1906</v>
      </c>
      <c r="D3193" s="2">
        <v>144</v>
      </c>
      <c r="E3193" t="s">
        <v>53</v>
      </c>
      <c r="F3193">
        <v>2021</v>
      </c>
      <c r="G3193" t="s">
        <v>19</v>
      </c>
      <c r="H3193" s="21">
        <v>68.16</v>
      </c>
    </row>
    <row r="3194" spans="1:8">
      <c r="A3194">
        <v>7064</v>
      </c>
      <c r="B3194" t="s">
        <v>17</v>
      </c>
      <c r="C3194" s="123">
        <v>1906</v>
      </c>
      <c r="D3194" s="2">
        <v>144</v>
      </c>
      <c r="E3194" t="s">
        <v>53</v>
      </c>
      <c r="F3194">
        <v>2021</v>
      </c>
      <c r="G3194" t="s">
        <v>19</v>
      </c>
      <c r="H3194" s="21">
        <v>28.77</v>
      </c>
    </row>
    <row r="3195" spans="1:8">
      <c r="A3195">
        <v>7076</v>
      </c>
      <c r="B3195" t="s">
        <v>17</v>
      </c>
      <c r="C3195" s="123">
        <v>1906</v>
      </c>
      <c r="D3195" s="2">
        <v>144</v>
      </c>
      <c r="E3195" t="s">
        <v>53</v>
      </c>
      <c r="F3195">
        <v>2021</v>
      </c>
      <c r="G3195" t="s">
        <v>19</v>
      </c>
      <c r="H3195" s="21">
        <v>24.16</v>
      </c>
    </row>
    <row r="3196" spans="1:8">
      <c r="A3196">
        <v>7082</v>
      </c>
      <c r="B3196" t="s">
        <v>17</v>
      </c>
      <c r="C3196" s="123">
        <v>1906</v>
      </c>
      <c r="D3196" s="2">
        <v>144</v>
      </c>
      <c r="E3196" t="s">
        <v>53</v>
      </c>
      <c r="F3196">
        <v>2021</v>
      </c>
      <c r="G3196" t="s">
        <v>19</v>
      </c>
      <c r="H3196" s="21">
        <v>15.83</v>
      </c>
    </row>
    <row r="3197" spans="1:8">
      <c r="A3197">
        <v>7092</v>
      </c>
      <c r="B3197" t="s">
        <v>17</v>
      </c>
      <c r="C3197" s="123">
        <v>1906</v>
      </c>
      <c r="D3197" s="2">
        <v>144</v>
      </c>
      <c r="E3197" t="s">
        <v>53</v>
      </c>
      <c r="F3197">
        <v>2021</v>
      </c>
      <c r="G3197" t="s">
        <v>19</v>
      </c>
      <c r="H3197" s="21">
        <v>9.8800000000000008</v>
      </c>
    </row>
    <row r="3198" spans="1:8">
      <c r="A3198">
        <v>7096</v>
      </c>
      <c r="B3198" t="s">
        <v>17</v>
      </c>
      <c r="C3198" s="123">
        <v>1906</v>
      </c>
      <c r="D3198" s="2">
        <v>144</v>
      </c>
      <c r="E3198" t="s">
        <v>53</v>
      </c>
      <c r="F3198">
        <v>2021</v>
      </c>
      <c r="G3198" t="s">
        <v>19</v>
      </c>
      <c r="H3198" s="21">
        <v>10.55</v>
      </c>
    </row>
    <row r="3199" spans="1:8">
      <c r="A3199">
        <v>7111</v>
      </c>
      <c r="B3199" t="s">
        <v>17</v>
      </c>
      <c r="C3199" s="123">
        <v>1906</v>
      </c>
      <c r="D3199" s="2">
        <v>144</v>
      </c>
      <c r="E3199" t="s">
        <v>53</v>
      </c>
      <c r="F3199">
        <v>2021</v>
      </c>
      <c r="G3199" t="s">
        <v>19</v>
      </c>
      <c r="H3199" s="21">
        <v>29.39</v>
      </c>
    </row>
    <row r="3200" spans="1:8">
      <c r="A3200">
        <v>7132</v>
      </c>
      <c r="B3200" t="s">
        <v>17</v>
      </c>
      <c r="C3200" s="123">
        <v>1906</v>
      </c>
      <c r="D3200" s="2">
        <v>144</v>
      </c>
      <c r="E3200" t="s">
        <v>53</v>
      </c>
      <c r="F3200">
        <v>2021</v>
      </c>
      <c r="G3200" t="s">
        <v>19</v>
      </c>
      <c r="H3200" s="21">
        <v>7.96</v>
      </c>
    </row>
    <row r="3201" spans="1:8">
      <c r="A3201">
        <v>7134</v>
      </c>
      <c r="B3201" t="s">
        <v>17</v>
      </c>
      <c r="C3201" s="123">
        <v>1906</v>
      </c>
      <c r="D3201" s="2">
        <v>144</v>
      </c>
      <c r="E3201" t="s">
        <v>53</v>
      </c>
      <c r="F3201">
        <v>2021</v>
      </c>
      <c r="G3201" t="s">
        <v>19</v>
      </c>
      <c r="H3201" s="21">
        <v>9.8800000000000008</v>
      </c>
    </row>
    <row r="3202" spans="1:8">
      <c r="A3202">
        <v>7135</v>
      </c>
      <c r="B3202" t="s">
        <v>17</v>
      </c>
      <c r="C3202" s="123">
        <v>1906</v>
      </c>
      <c r="D3202" s="2">
        <v>144</v>
      </c>
      <c r="E3202" t="s">
        <v>53</v>
      </c>
      <c r="F3202">
        <v>2021</v>
      </c>
      <c r="G3202" t="s">
        <v>19</v>
      </c>
      <c r="H3202" s="21">
        <v>9.8800000000000008</v>
      </c>
    </row>
    <row r="3203" spans="1:8">
      <c r="A3203">
        <v>7137</v>
      </c>
      <c r="B3203" t="s">
        <v>17</v>
      </c>
      <c r="C3203" s="123">
        <v>1906</v>
      </c>
      <c r="D3203" s="2">
        <v>144</v>
      </c>
      <c r="E3203" t="s">
        <v>53</v>
      </c>
      <c r="F3203">
        <v>2021</v>
      </c>
      <c r="G3203" t="s">
        <v>19</v>
      </c>
      <c r="H3203" s="21">
        <v>24.31</v>
      </c>
    </row>
    <row r="3204" spans="1:8">
      <c r="A3204">
        <v>7148</v>
      </c>
      <c r="B3204" t="s">
        <v>17</v>
      </c>
      <c r="C3204" s="123">
        <v>1906</v>
      </c>
      <c r="D3204" s="2">
        <v>144</v>
      </c>
      <c r="E3204" t="s">
        <v>53</v>
      </c>
      <c r="F3204">
        <v>2021</v>
      </c>
      <c r="G3204" t="s">
        <v>19</v>
      </c>
      <c r="H3204" s="21">
        <v>24.76</v>
      </c>
    </row>
    <row r="3205" spans="1:8">
      <c r="A3205">
        <v>7153</v>
      </c>
      <c r="B3205" t="s">
        <v>17</v>
      </c>
      <c r="C3205" s="123">
        <v>1906</v>
      </c>
      <c r="D3205" s="2">
        <v>144</v>
      </c>
      <c r="E3205" t="s">
        <v>53</v>
      </c>
      <c r="F3205">
        <v>2021</v>
      </c>
      <c r="G3205" t="s">
        <v>22</v>
      </c>
      <c r="H3205" s="21">
        <v>1.45</v>
      </c>
    </row>
    <row r="3206" spans="1:8">
      <c r="A3206">
        <v>7155</v>
      </c>
      <c r="B3206" t="s">
        <v>17</v>
      </c>
      <c r="C3206" s="123">
        <v>1906</v>
      </c>
      <c r="D3206" s="2">
        <v>144</v>
      </c>
      <c r="E3206" t="s">
        <v>53</v>
      </c>
      <c r="F3206">
        <v>2021</v>
      </c>
      <c r="G3206" t="s">
        <v>19</v>
      </c>
      <c r="H3206" s="21">
        <v>10.55</v>
      </c>
    </row>
    <row r="3207" spans="1:8">
      <c r="A3207">
        <v>7173</v>
      </c>
      <c r="B3207" t="s">
        <v>17</v>
      </c>
      <c r="C3207" s="123">
        <v>1906</v>
      </c>
      <c r="D3207" s="2">
        <v>144</v>
      </c>
      <c r="E3207" t="s">
        <v>53</v>
      </c>
      <c r="F3207">
        <v>2021</v>
      </c>
      <c r="G3207" t="s">
        <v>19</v>
      </c>
      <c r="H3207" s="21">
        <v>23.77</v>
      </c>
    </row>
    <row r="3208" spans="1:8">
      <c r="A3208">
        <v>7178</v>
      </c>
      <c r="B3208" t="s">
        <v>17</v>
      </c>
      <c r="C3208" s="123">
        <v>1906</v>
      </c>
      <c r="D3208" s="2">
        <v>144</v>
      </c>
      <c r="E3208" t="s">
        <v>53</v>
      </c>
      <c r="F3208">
        <v>2021</v>
      </c>
      <c r="G3208" t="s">
        <v>19</v>
      </c>
      <c r="H3208" s="21">
        <v>10.55</v>
      </c>
    </row>
    <row r="3209" spans="1:8">
      <c r="A3209">
        <v>7181</v>
      </c>
      <c r="B3209" t="s">
        <v>17</v>
      </c>
      <c r="C3209" s="123">
        <v>1906</v>
      </c>
      <c r="D3209" s="2">
        <v>144</v>
      </c>
      <c r="E3209" t="s">
        <v>53</v>
      </c>
      <c r="F3209">
        <v>2021</v>
      </c>
      <c r="G3209" t="s">
        <v>19</v>
      </c>
      <c r="H3209" s="21">
        <v>72.75</v>
      </c>
    </row>
    <row r="3210" spans="1:8">
      <c r="A3210">
        <v>7188</v>
      </c>
      <c r="B3210" t="s">
        <v>17</v>
      </c>
      <c r="C3210" s="123">
        <v>1906</v>
      </c>
      <c r="D3210" s="2">
        <v>144</v>
      </c>
      <c r="E3210" t="s">
        <v>53</v>
      </c>
      <c r="F3210">
        <v>2021</v>
      </c>
      <c r="G3210" t="s">
        <v>19</v>
      </c>
      <c r="H3210" s="21">
        <v>65.42</v>
      </c>
    </row>
    <row r="3211" spans="1:8">
      <c r="A3211">
        <v>7203</v>
      </c>
      <c r="B3211" t="s">
        <v>17</v>
      </c>
      <c r="C3211" s="123">
        <v>1906</v>
      </c>
      <c r="D3211" s="2">
        <v>144</v>
      </c>
      <c r="E3211" t="s">
        <v>53</v>
      </c>
      <c r="F3211">
        <v>2021</v>
      </c>
      <c r="G3211" t="s">
        <v>19</v>
      </c>
      <c r="H3211" s="21">
        <v>49.58</v>
      </c>
    </row>
    <row r="3212" spans="1:8">
      <c r="A3212">
        <v>7208</v>
      </c>
      <c r="B3212" t="s">
        <v>17</v>
      </c>
      <c r="C3212" s="123">
        <v>1906</v>
      </c>
      <c r="D3212" s="2">
        <v>144</v>
      </c>
      <c r="E3212" t="s">
        <v>53</v>
      </c>
      <c r="F3212">
        <v>2021</v>
      </c>
      <c r="G3212" t="s">
        <v>19</v>
      </c>
      <c r="H3212" s="21">
        <v>52.83</v>
      </c>
    </row>
    <row r="3213" spans="1:8">
      <c r="A3213">
        <v>7238</v>
      </c>
      <c r="B3213" t="s">
        <v>17</v>
      </c>
      <c r="C3213" s="123">
        <v>1906</v>
      </c>
      <c r="D3213" s="2">
        <v>144</v>
      </c>
      <c r="E3213" t="s">
        <v>53</v>
      </c>
      <c r="F3213">
        <v>2021</v>
      </c>
      <c r="G3213" t="s">
        <v>19</v>
      </c>
      <c r="H3213" s="21">
        <v>56.53</v>
      </c>
    </row>
    <row r="3214" spans="1:8">
      <c r="A3214">
        <v>7239</v>
      </c>
      <c r="B3214" t="s">
        <v>17</v>
      </c>
      <c r="C3214" s="123">
        <v>1906</v>
      </c>
      <c r="D3214" s="2">
        <v>144</v>
      </c>
      <c r="E3214" t="s">
        <v>53</v>
      </c>
      <c r="F3214">
        <v>2021</v>
      </c>
      <c r="G3214" t="s">
        <v>19</v>
      </c>
      <c r="H3214" s="21">
        <v>60.2</v>
      </c>
    </row>
    <row r="3215" spans="1:8">
      <c r="A3215">
        <v>7277</v>
      </c>
      <c r="B3215" t="s">
        <v>17</v>
      </c>
      <c r="C3215" s="123">
        <v>1906</v>
      </c>
      <c r="D3215" s="2">
        <v>144</v>
      </c>
      <c r="E3215" t="s">
        <v>53</v>
      </c>
      <c r="F3215">
        <v>2021</v>
      </c>
      <c r="G3215" t="s">
        <v>19</v>
      </c>
      <c r="H3215" s="21">
        <v>60.28</v>
      </c>
    </row>
    <row r="3216" spans="1:8">
      <c r="A3216">
        <v>7284</v>
      </c>
      <c r="B3216" t="s">
        <v>17</v>
      </c>
      <c r="C3216" s="123">
        <v>1906</v>
      </c>
      <c r="D3216" s="2">
        <v>144</v>
      </c>
      <c r="E3216" t="s">
        <v>53</v>
      </c>
      <c r="F3216">
        <v>2021</v>
      </c>
      <c r="G3216" t="s">
        <v>19</v>
      </c>
      <c r="H3216" s="21">
        <v>19.760000000000002</v>
      </c>
    </row>
    <row r="3217" spans="1:8">
      <c r="A3217">
        <v>7286</v>
      </c>
      <c r="B3217" t="s">
        <v>17</v>
      </c>
      <c r="C3217" s="123">
        <v>1906</v>
      </c>
      <c r="D3217" s="2">
        <v>144</v>
      </c>
      <c r="E3217" t="s">
        <v>53</v>
      </c>
      <c r="F3217">
        <v>2021</v>
      </c>
      <c r="G3217" t="s">
        <v>19</v>
      </c>
      <c r="H3217" s="21">
        <v>16.309999999999999</v>
      </c>
    </row>
    <row r="3218" spans="1:8">
      <c r="A3218">
        <v>7887</v>
      </c>
      <c r="B3218" t="s">
        <v>6</v>
      </c>
      <c r="C3218" s="123">
        <v>1906</v>
      </c>
      <c r="D3218" s="2">
        <v>133</v>
      </c>
      <c r="E3218" t="s">
        <v>53</v>
      </c>
      <c r="F3218">
        <v>2023</v>
      </c>
      <c r="G3218" t="s">
        <v>19</v>
      </c>
      <c r="H3218" s="1">
        <v>338.13000000000005</v>
      </c>
    </row>
    <row r="3219" spans="1:8">
      <c r="A3219">
        <v>7888</v>
      </c>
      <c r="B3219" t="s">
        <v>6</v>
      </c>
      <c r="C3219" s="123">
        <v>1906</v>
      </c>
      <c r="D3219" s="2">
        <v>144</v>
      </c>
      <c r="E3219" t="s">
        <v>53</v>
      </c>
      <c r="F3219">
        <v>2023</v>
      </c>
      <c r="G3219" t="s">
        <v>19</v>
      </c>
      <c r="H3219" s="1">
        <v>181.16999999999993</v>
      </c>
    </row>
    <row r="3220" spans="1:8">
      <c r="A3220">
        <v>7941</v>
      </c>
      <c r="B3220" t="s">
        <v>7</v>
      </c>
      <c r="C3220" s="123">
        <v>1906</v>
      </c>
      <c r="D3220" s="2">
        <v>133</v>
      </c>
      <c r="E3220" t="s">
        <v>53</v>
      </c>
      <c r="F3220">
        <v>2023</v>
      </c>
      <c r="G3220" t="s">
        <v>19</v>
      </c>
      <c r="H3220" s="1">
        <v>-2126.73</v>
      </c>
    </row>
    <row r="3221" spans="1:8">
      <c r="A3221">
        <v>7942</v>
      </c>
      <c r="B3221" t="s">
        <v>7</v>
      </c>
      <c r="C3221" s="123">
        <v>1906</v>
      </c>
      <c r="D3221" s="2">
        <v>144</v>
      </c>
      <c r="E3221" t="s">
        <v>53</v>
      </c>
      <c r="F3221">
        <v>2023</v>
      </c>
      <c r="G3221" t="s">
        <v>19</v>
      </c>
      <c r="H3221" s="1">
        <v>642.51999999999987</v>
      </c>
    </row>
    <row r="3222" spans="1:8">
      <c r="A3222">
        <v>8003</v>
      </c>
      <c r="B3222" t="s">
        <v>8</v>
      </c>
      <c r="C3222" s="123">
        <v>1906</v>
      </c>
      <c r="D3222" s="2">
        <v>133</v>
      </c>
      <c r="E3222" t="s">
        <v>53</v>
      </c>
      <c r="F3222">
        <v>2023</v>
      </c>
      <c r="G3222" t="s">
        <v>46</v>
      </c>
      <c r="H3222" s="1">
        <v>-0.01</v>
      </c>
    </row>
    <row r="3223" spans="1:8">
      <c r="A3223">
        <v>8004</v>
      </c>
      <c r="B3223" t="s">
        <v>8</v>
      </c>
      <c r="C3223" s="123">
        <v>1906</v>
      </c>
      <c r="D3223" s="2">
        <v>133</v>
      </c>
      <c r="E3223" t="s">
        <v>53</v>
      </c>
      <c r="F3223">
        <v>2023</v>
      </c>
      <c r="G3223" t="s">
        <v>19</v>
      </c>
      <c r="H3223" s="1">
        <v>262.24</v>
      </c>
    </row>
    <row r="3224" spans="1:8">
      <c r="A3224">
        <v>8005</v>
      </c>
      <c r="B3224" t="s">
        <v>8</v>
      </c>
      <c r="C3224" s="123">
        <v>1906</v>
      </c>
      <c r="D3224" s="2">
        <v>144</v>
      </c>
      <c r="E3224" t="s">
        <v>53</v>
      </c>
      <c r="F3224">
        <v>2023</v>
      </c>
      <c r="G3224" t="s">
        <v>19</v>
      </c>
      <c r="H3224" s="1">
        <v>847.81000000000017</v>
      </c>
    </row>
    <row r="3225" spans="1:8">
      <c r="A3225">
        <v>8060</v>
      </c>
      <c r="B3225" t="s">
        <v>9</v>
      </c>
      <c r="C3225" s="123">
        <v>1906</v>
      </c>
      <c r="D3225" s="2">
        <v>133</v>
      </c>
      <c r="E3225" t="s">
        <v>53</v>
      </c>
      <c r="F3225">
        <v>2023</v>
      </c>
      <c r="G3225" t="s">
        <v>19</v>
      </c>
      <c r="H3225" s="1">
        <v>117.92</v>
      </c>
    </row>
    <row r="3226" spans="1:8">
      <c r="A3226">
        <v>8061</v>
      </c>
      <c r="B3226" t="s">
        <v>9</v>
      </c>
      <c r="C3226" s="123">
        <v>1906</v>
      </c>
      <c r="D3226" s="2">
        <v>144</v>
      </c>
      <c r="E3226" t="s">
        <v>53</v>
      </c>
      <c r="F3226">
        <v>2023</v>
      </c>
      <c r="G3226" t="s">
        <v>19</v>
      </c>
      <c r="H3226" s="1">
        <v>2216.38</v>
      </c>
    </row>
    <row r="3227" spans="1:8">
      <c r="A3227">
        <v>8122</v>
      </c>
      <c r="B3227" t="s">
        <v>10</v>
      </c>
      <c r="C3227" s="123">
        <v>1906</v>
      </c>
      <c r="D3227" s="2">
        <v>133</v>
      </c>
      <c r="E3227" t="s">
        <v>53</v>
      </c>
      <c r="F3227">
        <v>2023</v>
      </c>
      <c r="G3227" t="s">
        <v>19</v>
      </c>
      <c r="H3227" s="1">
        <v>4.22</v>
      </c>
    </row>
    <row r="3228" spans="1:8">
      <c r="A3228">
        <v>8123</v>
      </c>
      <c r="B3228" t="s">
        <v>10</v>
      </c>
      <c r="C3228" s="123">
        <v>1906</v>
      </c>
      <c r="D3228" s="2">
        <v>144</v>
      </c>
      <c r="E3228" t="s">
        <v>53</v>
      </c>
      <c r="F3228">
        <v>2023</v>
      </c>
      <c r="G3228" t="s">
        <v>19</v>
      </c>
      <c r="H3228" s="1">
        <v>742.77</v>
      </c>
    </row>
    <row r="3229" spans="1:8">
      <c r="A3229">
        <v>8166</v>
      </c>
      <c r="B3229" t="s">
        <v>11</v>
      </c>
      <c r="C3229" s="123">
        <v>1906</v>
      </c>
      <c r="D3229" s="2">
        <v>133</v>
      </c>
      <c r="E3229" t="s">
        <v>53</v>
      </c>
      <c r="F3229">
        <v>2023</v>
      </c>
      <c r="G3229" t="s">
        <v>19</v>
      </c>
      <c r="H3229" s="1">
        <v>-1415.55</v>
      </c>
    </row>
    <row r="3230" spans="1:8">
      <c r="A3230">
        <v>8167</v>
      </c>
      <c r="B3230" t="s">
        <v>11</v>
      </c>
      <c r="C3230" s="123">
        <v>1906</v>
      </c>
      <c r="D3230" s="2">
        <v>144</v>
      </c>
      <c r="E3230" t="s">
        <v>53</v>
      </c>
      <c r="F3230">
        <v>2023</v>
      </c>
      <c r="G3230" t="s">
        <v>19</v>
      </c>
      <c r="H3230" s="1">
        <v>539.33999999999992</v>
      </c>
    </row>
    <row r="3231" spans="1:8">
      <c r="A3231">
        <v>8208</v>
      </c>
      <c r="B3231" t="s">
        <v>12</v>
      </c>
      <c r="C3231" s="123">
        <v>1906</v>
      </c>
      <c r="D3231" s="2">
        <v>133</v>
      </c>
      <c r="E3231" t="s">
        <v>53</v>
      </c>
      <c r="F3231">
        <v>2023</v>
      </c>
      <c r="G3231" t="s">
        <v>19</v>
      </c>
      <c r="H3231" s="1">
        <v>13.619999999999997</v>
      </c>
    </row>
    <row r="3232" spans="1:8">
      <c r="A3232">
        <v>8209</v>
      </c>
      <c r="B3232" t="s">
        <v>12</v>
      </c>
      <c r="C3232" s="123">
        <v>1906</v>
      </c>
      <c r="D3232" s="2">
        <v>144</v>
      </c>
      <c r="E3232" t="s">
        <v>53</v>
      </c>
      <c r="F3232">
        <v>2023</v>
      </c>
      <c r="G3232" t="s">
        <v>19</v>
      </c>
      <c r="H3232" s="1">
        <v>566.29</v>
      </c>
    </row>
    <row r="3233" spans="1:8">
      <c r="A3233">
        <v>8245</v>
      </c>
      <c r="B3233" t="s">
        <v>13</v>
      </c>
      <c r="C3233" s="123">
        <v>1906</v>
      </c>
      <c r="D3233" s="2">
        <v>133</v>
      </c>
      <c r="E3233" t="s">
        <v>53</v>
      </c>
      <c r="F3233">
        <v>2023</v>
      </c>
      <c r="G3233" t="s">
        <v>19</v>
      </c>
      <c r="H3233" s="1">
        <v>547.25</v>
      </c>
    </row>
    <row r="3234" spans="1:8">
      <c r="A3234">
        <v>8246</v>
      </c>
      <c r="B3234" t="s">
        <v>13</v>
      </c>
      <c r="C3234" s="123">
        <v>1906</v>
      </c>
      <c r="D3234" s="2">
        <v>144</v>
      </c>
      <c r="E3234" t="s">
        <v>53</v>
      </c>
      <c r="F3234">
        <v>2023</v>
      </c>
      <c r="G3234" t="s">
        <v>19</v>
      </c>
      <c r="H3234" s="1">
        <v>1345.9500000000003</v>
      </c>
    </row>
    <row r="3235" spans="1:8">
      <c r="A3235">
        <v>8295</v>
      </c>
      <c r="B3235" t="s">
        <v>14</v>
      </c>
      <c r="C3235" s="123">
        <v>1906</v>
      </c>
      <c r="D3235" s="2">
        <v>133</v>
      </c>
      <c r="E3235" t="s">
        <v>53</v>
      </c>
      <c r="F3235">
        <v>2023</v>
      </c>
      <c r="G3235" t="s">
        <v>19</v>
      </c>
      <c r="H3235" s="1">
        <v>1151.7000000000003</v>
      </c>
    </row>
    <row r="3236" spans="1:8">
      <c r="A3236">
        <v>8296</v>
      </c>
      <c r="B3236" t="s">
        <v>14</v>
      </c>
      <c r="C3236" s="123">
        <v>1906</v>
      </c>
      <c r="D3236" s="2">
        <v>144</v>
      </c>
      <c r="E3236" t="s">
        <v>53</v>
      </c>
      <c r="F3236">
        <v>2023</v>
      </c>
      <c r="G3236" t="s">
        <v>22</v>
      </c>
      <c r="H3236" s="1">
        <v>1.96</v>
      </c>
    </row>
    <row r="3237" spans="1:8">
      <c r="A3237">
        <v>8297</v>
      </c>
      <c r="B3237" t="s">
        <v>14</v>
      </c>
      <c r="C3237" s="123">
        <v>1906</v>
      </c>
      <c r="D3237" s="2">
        <v>144</v>
      </c>
      <c r="E3237" t="s">
        <v>53</v>
      </c>
      <c r="F3237">
        <v>2023</v>
      </c>
      <c r="G3237" t="s">
        <v>19</v>
      </c>
      <c r="H3237" s="1">
        <v>12.27</v>
      </c>
    </row>
    <row r="3238" spans="1:8">
      <c r="A3238">
        <v>8357</v>
      </c>
      <c r="B3238" t="s">
        <v>15</v>
      </c>
      <c r="C3238" s="123">
        <v>1906</v>
      </c>
      <c r="D3238" s="2">
        <v>133</v>
      </c>
      <c r="E3238" t="s">
        <v>53</v>
      </c>
      <c r="F3238">
        <v>2023</v>
      </c>
      <c r="G3238" t="s">
        <v>19</v>
      </c>
      <c r="H3238" s="1">
        <v>105.86</v>
      </c>
    </row>
    <row r="3239" spans="1:8">
      <c r="A3239">
        <v>8358</v>
      </c>
      <c r="B3239" t="s">
        <v>15</v>
      </c>
      <c r="C3239" s="123">
        <v>1906</v>
      </c>
      <c r="D3239" s="2">
        <v>144</v>
      </c>
      <c r="E3239" t="s">
        <v>53</v>
      </c>
      <c r="F3239">
        <v>2023</v>
      </c>
      <c r="G3239" t="s">
        <v>19</v>
      </c>
      <c r="H3239" s="1">
        <v>240.96</v>
      </c>
    </row>
    <row r="3240" spans="1:8">
      <c r="A3240">
        <v>8387</v>
      </c>
      <c r="B3240" t="s">
        <v>16</v>
      </c>
      <c r="C3240" s="123">
        <v>1906</v>
      </c>
      <c r="D3240" s="2">
        <v>133</v>
      </c>
      <c r="E3240" t="s">
        <v>53</v>
      </c>
      <c r="F3240">
        <v>2023</v>
      </c>
      <c r="G3240" t="s">
        <v>19</v>
      </c>
      <c r="H3240" s="1">
        <v>274.89999999999998</v>
      </c>
    </row>
    <row r="3241" spans="1:8">
      <c r="A3241">
        <v>8388</v>
      </c>
      <c r="B3241" t="s">
        <v>16</v>
      </c>
      <c r="C3241" s="123">
        <v>1906</v>
      </c>
      <c r="D3241" s="2">
        <v>144</v>
      </c>
      <c r="E3241" t="s">
        <v>53</v>
      </c>
      <c r="F3241">
        <v>2023</v>
      </c>
      <c r="G3241" t="s">
        <v>22</v>
      </c>
      <c r="H3241" s="1">
        <v>0.18</v>
      </c>
    </row>
    <row r="3242" spans="1:8">
      <c r="A3242">
        <v>8389</v>
      </c>
      <c r="B3242" t="s">
        <v>16</v>
      </c>
      <c r="C3242" s="123">
        <v>1906</v>
      </c>
      <c r="D3242" s="2">
        <v>144</v>
      </c>
      <c r="E3242" t="s">
        <v>53</v>
      </c>
      <c r="F3242">
        <v>2023</v>
      </c>
      <c r="G3242" t="s">
        <v>19</v>
      </c>
      <c r="H3242" s="1">
        <v>846.02000000000021</v>
      </c>
    </row>
    <row r="3243" spans="1:8">
      <c r="A3243">
        <v>8423</v>
      </c>
      <c r="B3243" t="s">
        <v>17</v>
      </c>
      <c r="C3243" s="123">
        <v>1906</v>
      </c>
      <c r="D3243" s="2">
        <v>133</v>
      </c>
      <c r="E3243" t="s">
        <v>53</v>
      </c>
      <c r="F3243">
        <v>2023</v>
      </c>
      <c r="G3243" t="s">
        <v>22</v>
      </c>
      <c r="H3243" s="1">
        <v>5.68</v>
      </c>
    </row>
    <row r="3244" spans="1:8">
      <c r="A3244">
        <v>8424</v>
      </c>
      <c r="B3244" t="s">
        <v>17</v>
      </c>
      <c r="C3244" s="123">
        <v>1906</v>
      </c>
      <c r="D3244" s="2">
        <v>133</v>
      </c>
      <c r="E3244" t="s">
        <v>53</v>
      </c>
      <c r="F3244">
        <v>2023</v>
      </c>
      <c r="G3244" t="s">
        <v>19</v>
      </c>
      <c r="H3244" s="1">
        <v>378.08000000000004</v>
      </c>
    </row>
    <row r="3245" spans="1:8">
      <c r="A3245">
        <v>8425</v>
      </c>
      <c r="B3245" t="s">
        <v>17</v>
      </c>
      <c r="C3245" s="123">
        <v>1906</v>
      </c>
      <c r="D3245" s="2">
        <v>144</v>
      </c>
      <c r="E3245" t="s">
        <v>53</v>
      </c>
      <c r="F3245">
        <v>2023</v>
      </c>
      <c r="G3245" t="s">
        <v>22</v>
      </c>
      <c r="H3245" s="1">
        <v>42.81</v>
      </c>
    </row>
    <row r="3246" spans="1:8">
      <c r="A3246">
        <v>8426</v>
      </c>
      <c r="B3246" t="s">
        <v>17</v>
      </c>
      <c r="C3246" s="123">
        <v>1906</v>
      </c>
      <c r="D3246" s="2">
        <v>144</v>
      </c>
      <c r="E3246" t="s">
        <v>53</v>
      </c>
      <c r="F3246">
        <v>2023</v>
      </c>
      <c r="G3246" t="s">
        <v>19</v>
      </c>
      <c r="H3246" s="1">
        <v>-883.0899999999998</v>
      </c>
    </row>
    <row r="3247" spans="1:8">
      <c r="A3247">
        <v>3</v>
      </c>
      <c r="B3247" t="s">
        <v>6</v>
      </c>
      <c r="C3247" s="123">
        <v>1907</v>
      </c>
      <c r="D3247" s="2">
        <v>133</v>
      </c>
      <c r="E3247" t="s">
        <v>24</v>
      </c>
      <c r="F3247">
        <v>2021</v>
      </c>
      <c r="G3247" t="s">
        <v>19</v>
      </c>
      <c r="H3247" s="21">
        <v>138.35</v>
      </c>
    </row>
    <row r="3248" spans="1:8">
      <c r="A3248">
        <v>5</v>
      </c>
      <c r="B3248" t="s">
        <v>6</v>
      </c>
      <c r="C3248" s="123">
        <v>1907</v>
      </c>
      <c r="D3248" s="2">
        <v>133</v>
      </c>
      <c r="E3248" t="s">
        <v>24</v>
      </c>
      <c r="F3248">
        <v>2021</v>
      </c>
      <c r="G3248" t="s">
        <v>19</v>
      </c>
      <c r="H3248" s="21">
        <v>529.34</v>
      </c>
    </row>
    <row r="3249" spans="1:8">
      <c r="A3249">
        <v>7</v>
      </c>
      <c r="B3249" t="s">
        <v>6</v>
      </c>
      <c r="C3249" s="123">
        <v>1907</v>
      </c>
      <c r="D3249" s="2">
        <v>133</v>
      </c>
      <c r="E3249" t="s">
        <v>24</v>
      </c>
      <c r="F3249">
        <v>2021</v>
      </c>
      <c r="G3249" t="s">
        <v>19</v>
      </c>
      <c r="H3249" s="21">
        <v>904.84</v>
      </c>
    </row>
    <row r="3250" spans="1:8">
      <c r="A3250">
        <v>10</v>
      </c>
      <c r="B3250" t="s">
        <v>6</v>
      </c>
      <c r="C3250" s="123">
        <v>1907</v>
      </c>
      <c r="D3250" s="2">
        <v>133</v>
      </c>
      <c r="E3250" t="s">
        <v>24</v>
      </c>
      <c r="F3250">
        <v>2021</v>
      </c>
      <c r="G3250" t="s">
        <v>19</v>
      </c>
      <c r="H3250" s="21">
        <v>1290.92</v>
      </c>
    </row>
    <row r="3251" spans="1:8">
      <c r="A3251">
        <v>16</v>
      </c>
      <c r="B3251" t="s">
        <v>6</v>
      </c>
      <c r="C3251" s="123">
        <v>1907</v>
      </c>
      <c r="D3251" s="2">
        <v>133</v>
      </c>
      <c r="E3251" t="s">
        <v>24</v>
      </c>
      <c r="F3251">
        <v>2021</v>
      </c>
      <c r="G3251" t="s">
        <v>19</v>
      </c>
      <c r="H3251" s="21">
        <v>443.91</v>
      </c>
    </row>
    <row r="3252" spans="1:8">
      <c r="A3252">
        <v>24</v>
      </c>
      <c r="B3252" t="s">
        <v>6</v>
      </c>
      <c r="C3252" s="123">
        <v>1907</v>
      </c>
      <c r="D3252" s="2">
        <v>133</v>
      </c>
      <c r="E3252" t="s">
        <v>24</v>
      </c>
      <c r="F3252">
        <v>2021</v>
      </c>
      <c r="G3252" t="s">
        <v>19</v>
      </c>
      <c r="H3252" s="21">
        <v>221.96</v>
      </c>
    </row>
    <row r="3253" spans="1:8">
      <c r="A3253">
        <v>36</v>
      </c>
      <c r="B3253" t="s">
        <v>6</v>
      </c>
      <c r="C3253" s="123">
        <v>1907</v>
      </c>
      <c r="D3253" s="2">
        <v>133</v>
      </c>
      <c r="E3253" t="s">
        <v>24</v>
      </c>
      <c r="F3253">
        <v>2021</v>
      </c>
      <c r="G3253" t="s">
        <v>19</v>
      </c>
      <c r="H3253" s="21">
        <v>138.34</v>
      </c>
    </row>
    <row r="3254" spans="1:8">
      <c r="A3254">
        <v>40</v>
      </c>
      <c r="B3254" t="s">
        <v>6</v>
      </c>
      <c r="C3254" s="123">
        <v>1907</v>
      </c>
      <c r="D3254" s="2">
        <v>133</v>
      </c>
      <c r="E3254" t="s">
        <v>24</v>
      </c>
      <c r="F3254">
        <v>2021</v>
      </c>
      <c r="G3254" t="s">
        <v>19</v>
      </c>
      <c r="H3254" s="21">
        <v>4383</v>
      </c>
    </row>
    <row r="3255" spans="1:8">
      <c r="A3255">
        <v>52</v>
      </c>
      <c r="B3255" t="s">
        <v>6</v>
      </c>
      <c r="C3255" s="123">
        <v>1907</v>
      </c>
      <c r="D3255" s="2">
        <v>133</v>
      </c>
      <c r="E3255" t="s">
        <v>24</v>
      </c>
      <c r="F3255">
        <v>2021</v>
      </c>
      <c r="G3255" t="s">
        <v>19</v>
      </c>
      <c r="H3255" s="21">
        <v>2364.84</v>
      </c>
    </row>
    <row r="3256" spans="1:8">
      <c r="A3256">
        <v>56</v>
      </c>
      <c r="B3256" t="s">
        <v>6</v>
      </c>
      <c r="C3256" s="123">
        <v>1907</v>
      </c>
      <c r="D3256" s="2">
        <v>133</v>
      </c>
      <c r="E3256" t="s">
        <v>24</v>
      </c>
      <c r="F3256">
        <v>2021</v>
      </c>
      <c r="G3256" t="s">
        <v>19</v>
      </c>
      <c r="H3256" s="21">
        <v>1432.2</v>
      </c>
    </row>
    <row r="3257" spans="1:8">
      <c r="A3257">
        <v>59</v>
      </c>
      <c r="B3257" t="s">
        <v>6</v>
      </c>
      <c r="C3257" s="123">
        <v>1907</v>
      </c>
      <c r="D3257" s="2">
        <v>133</v>
      </c>
      <c r="E3257" t="s">
        <v>24</v>
      </c>
      <c r="F3257">
        <v>2021</v>
      </c>
      <c r="G3257" t="s">
        <v>19</v>
      </c>
      <c r="H3257" s="21">
        <v>859.97</v>
      </c>
    </row>
    <row r="3258" spans="1:8">
      <c r="A3258">
        <v>63</v>
      </c>
      <c r="B3258" t="s">
        <v>6</v>
      </c>
      <c r="C3258" s="123">
        <v>1907</v>
      </c>
      <c r="D3258" s="2">
        <v>133</v>
      </c>
      <c r="E3258" t="s">
        <v>24</v>
      </c>
      <c r="F3258">
        <v>2021</v>
      </c>
      <c r="G3258" t="s">
        <v>19</v>
      </c>
      <c r="H3258" s="21">
        <v>1389.47</v>
      </c>
    </row>
    <row r="3259" spans="1:8">
      <c r="A3259">
        <v>87</v>
      </c>
      <c r="B3259" t="s">
        <v>6</v>
      </c>
      <c r="C3259" s="123">
        <v>1907</v>
      </c>
      <c r="D3259" s="2">
        <v>133</v>
      </c>
      <c r="E3259" t="s">
        <v>24</v>
      </c>
      <c r="F3259">
        <v>2021</v>
      </c>
      <c r="G3259" t="s">
        <v>22</v>
      </c>
      <c r="H3259" s="21">
        <v>813.75</v>
      </c>
    </row>
    <row r="3260" spans="1:8">
      <c r="A3260">
        <v>91</v>
      </c>
      <c r="B3260" t="s">
        <v>6</v>
      </c>
      <c r="C3260" s="123">
        <v>1907</v>
      </c>
      <c r="D3260" s="2">
        <v>133</v>
      </c>
      <c r="E3260" t="s">
        <v>24</v>
      </c>
      <c r="F3260">
        <v>2021</v>
      </c>
      <c r="G3260" t="s">
        <v>19</v>
      </c>
      <c r="H3260" s="21">
        <v>1087.43</v>
      </c>
    </row>
    <row r="3261" spans="1:8">
      <c r="A3261">
        <v>98</v>
      </c>
      <c r="B3261" t="s">
        <v>6</v>
      </c>
      <c r="C3261" s="123">
        <v>1907</v>
      </c>
      <c r="D3261" s="2">
        <v>133</v>
      </c>
      <c r="E3261" t="s">
        <v>24</v>
      </c>
      <c r="F3261">
        <v>2021</v>
      </c>
      <c r="G3261" t="s">
        <v>19</v>
      </c>
      <c r="H3261" s="21">
        <v>1432.21</v>
      </c>
    </row>
    <row r="3262" spans="1:8">
      <c r="A3262">
        <v>99</v>
      </c>
      <c r="B3262" t="s">
        <v>6</v>
      </c>
      <c r="C3262" s="123">
        <v>1907</v>
      </c>
      <c r="D3262" s="2">
        <v>133</v>
      </c>
      <c r="E3262" t="s">
        <v>24</v>
      </c>
      <c r="F3262">
        <v>2021</v>
      </c>
      <c r="G3262" t="s">
        <v>19</v>
      </c>
      <c r="H3262" s="21">
        <v>2627.29</v>
      </c>
    </row>
    <row r="3263" spans="1:8">
      <c r="A3263">
        <v>101</v>
      </c>
      <c r="B3263" t="s">
        <v>6</v>
      </c>
      <c r="C3263" s="123">
        <v>1907</v>
      </c>
      <c r="D3263" s="2">
        <v>133</v>
      </c>
      <c r="E3263" t="s">
        <v>24</v>
      </c>
      <c r="F3263">
        <v>2021</v>
      </c>
      <c r="G3263" t="s">
        <v>19</v>
      </c>
      <c r="H3263" s="21">
        <v>1311.69</v>
      </c>
    </row>
    <row r="3264" spans="1:8">
      <c r="A3264">
        <v>113</v>
      </c>
      <c r="B3264" t="s">
        <v>6</v>
      </c>
      <c r="C3264" s="123">
        <v>1907</v>
      </c>
      <c r="D3264" s="2">
        <v>133</v>
      </c>
      <c r="E3264" t="s">
        <v>24</v>
      </c>
      <c r="F3264">
        <v>2021</v>
      </c>
      <c r="G3264" t="s">
        <v>19</v>
      </c>
      <c r="H3264" s="21">
        <v>1432.2</v>
      </c>
    </row>
    <row r="3265" spans="1:8">
      <c r="A3265">
        <v>119</v>
      </c>
      <c r="B3265" t="s">
        <v>6</v>
      </c>
      <c r="C3265" s="123">
        <v>1907</v>
      </c>
      <c r="D3265" s="2">
        <v>133</v>
      </c>
      <c r="E3265" t="s">
        <v>24</v>
      </c>
      <c r="F3265">
        <v>2021</v>
      </c>
      <c r="G3265" t="s">
        <v>19</v>
      </c>
      <c r="H3265" s="21">
        <v>1432.2</v>
      </c>
    </row>
    <row r="3266" spans="1:8">
      <c r="A3266">
        <v>135</v>
      </c>
      <c r="B3266" t="s">
        <v>6</v>
      </c>
      <c r="C3266" s="123">
        <v>1907</v>
      </c>
      <c r="D3266" s="2">
        <v>133</v>
      </c>
      <c r="E3266" t="s">
        <v>24</v>
      </c>
      <c r="F3266">
        <v>2021</v>
      </c>
      <c r="G3266" t="s">
        <v>19</v>
      </c>
      <c r="H3266" s="21">
        <v>1496.32</v>
      </c>
    </row>
    <row r="3267" spans="1:8">
      <c r="A3267">
        <v>180</v>
      </c>
      <c r="B3267" t="s">
        <v>6</v>
      </c>
      <c r="C3267" s="123">
        <v>1907</v>
      </c>
      <c r="D3267" s="2">
        <v>133</v>
      </c>
      <c r="E3267" t="s">
        <v>24</v>
      </c>
      <c r="F3267">
        <v>2021</v>
      </c>
      <c r="G3267" t="s">
        <v>19</v>
      </c>
      <c r="H3267" s="21">
        <v>138.34</v>
      </c>
    </row>
    <row r="3268" spans="1:8">
      <c r="A3268">
        <v>186</v>
      </c>
      <c r="B3268" t="s">
        <v>6</v>
      </c>
      <c r="C3268" s="123">
        <v>1907</v>
      </c>
      <c r="D3268" s="2">
        <v>133</v>
      </c>
      <c r="E3268" t="s">
        <v>24</v>
      </c>
      <c r="F3268">
        <v>2021</v>
      </c>
      <c r="G3268" t="s">
        <v>19</v>
      </c>
      <c r="H3268" s="21">
        <v>1337.26</v>
      </c>
    </row>
    <row r="3269" spans="1:8">
      <c r="A3269">
        <v>195</v>
      </c>
      <c r="B3269" t="s">
        <v>6</v>
      </c>
      <c r="C3269" s="123">
        <v>1907</v>
      </c>
      <c r="D3269" s="2">
        <v>133</v>
      </c>
      <c r="E3269" t="s">
        <v>24</v>
      </c>
      <c r="F3269">
        <v>2021</v>
      </c>
      <c r="G3269" t="s">
        <v>19</v>
      </c>
      <c r="H3269" s="21">
        <v>219.93</v>
      </c>
    </row>
    <row r="3270" spans="1:8">
      <c r="A3270">
        <v>209</v>
      </c>
      <c r="B3270" t="s">
        <v>6</v>
      </c>
      <c r="C3270" s="123">
        <v>1907</v>
      </c>
      <c r="D3270" s="2">
        <v>144</v>
      </c>
      <c r="E3270" t="s">
        <v>24</v>
      </c>
      <c r="F3270">
        <v>2021</v>
      </c>
      <c r="G3270" t="s">
        <v>19</v>
      </c>
      <c r="H3270" s="21">
        <v>4262.4399999999996</v>
      </c>
    </row>
    <row r="3271" spans="1:8">
      <c r="A3271">
        <v>228</v>
      </c>
      <c r="B3271" t="s">
        <v>6</v>
      </c>
      <c r="C3271" s="123">
        <v>1907</v>
      </c>
      <c r="D3271" s="2">
        <v>144</v>
      </c>
      <c r="E3271" t="s">
        <v>24</v>
      </c>
      <c r="F3271">
        <v>2021</v>
      </c>
      <c r="G3271" t="s">
        <v>19</v>
      </c>
      <c r="H3271" s="21">
        <v>105.24</v>
      </c>
    </row>
    <row r="3272" spans="1:8">
      <c r="A3272">
        <v>234</v>
      </c>
      <c r="B3272" t="s">
        <v>6</v>
      </c>
      <c r="C3272" s="123">
        <v>1907</v>
      </c>
      <c r="D3272" s="2">
        <v>144</v>
      </c>
      <c r="E3272" t="s">
        <v>24</v>
      </c>
      <c r="F3272">
        <v>2021</v>
      </c>
      <c r="G3272" t="s">
        <v>19</v>
      </c>
      <c r="H3272" s="21">
        <v>86.95</v>
      </c>
    </row>
    <row r="3273" spans="1:8">
      <c r="A3273">
        <v>241</v>
      </c>
      <c r="B3273" t="s">
        <v>6</v>
      </c>
      <c r="C3273" s="123">
        <v>1907</v>
      </c>
      <c r="D3273" s="2">
        <v>144</v>
      </c>
      <c r="E3273" t="s">
        <v>24</v>
      </c>
      <c r="F3273">
        <v>2021</v>
      </c>
      <c r="G3273" t="s">
        <v>19</v>
      </c>
      <c r="H3273" s="21">
        <v>91.17</v>
      </c>
    </row>
    <row r="3274" spans="1:8">
      <c r="A3274">
        <v>249</v>
      </c>
      <c r="B3274" t="s">
        <v>6</v>
      </c>
      <c r="C3274" s="123">
        <v>1907</v>
      </c>
      <c r="D3274" s="2">
        <v>144</v>
      </c>
      <c r="E3274" t="s">
        <v>24</v>
      </c>
      <c r="F3274">
        <v>2021</v>
      </c>
      <c r="G3274" t="s">
        <v>19</v>
      </c>
      <c r="H3274" s="21">
        <v>87.88</v>
      </c>
    </row>
    <row r="3275" spans="1:8">
      <c r="A3275">
        <v>257</v>
      </c>
      <c r="B3275" t="s">
        <v>6</v>
      </c>
      <c r="C3275" s="123">
        <v>1907</v>
      </c>
      <c r="D3275" s="2">
        <v>144</v>
      </c>
      <c r="E3275" t="s">
        <v>24</v>
      </c>
      <c r="F3275">
        <v>2021</v>
      </c>
      <c r="G3275" t="s">
        <v>19</v>
      </c>
      <c r="H3275" s="21">
        <v>9507.02</v>
      </c>
    </row>
    <row r="3276" spans="1:8">
      <c r="A3276">
        <v>264</v>
      </c>
      <c r="B3276" t="s">
        <v>6</v>
      </c>
      <c r="C3276" s="123">
        <v>1907</v>
      </c>
      <c r="D3276" s="2">
        <v>144</v>
      </c>
      <c r="E3276" t="s">
        <v>24</v>
      </c>
      <c r="F3276">
        <v>2021</v>
      </c>
      <c r="G3276" t="s">
        <v>19</v>
      </c>
      <c r="H3276" s="21">
        <v>7284.85</v>
      </c>
    </row>
    <row r="3277" spans="1:8">
      <c r="A3277">
        <v>286</v>
      </c>
      <c r="B3277" t="s">
        <v>6</v>
      </c>
      <c r="C3277" s="123">
        <v>1907</v>
      </c>
      <c r="D3277" s="2">
        <v>144</v>
      </c>
      <c r="E3277" t="s">
        <v>24</v>
      </c>
      <c r="F3277">
        <v>2021</v>
      </c>
      <c r="G3277" t="s">
        <v>19</v>
      </c>
      <c r="H3277" s="21">
        <v>539.25</v>
      </c>
    </row>
    <row r="3278" spans="1:8">
      <c r="A3278">
        <v>300</v>
      </c>
      <c r="B3278" t="s">
        <v>6</v>
      </c>
      <c r="C3278" s="123">
        <v>1907</v>
      </c>
      <c r="D3278" s="2">
        <v>144</v>
      </c>
      <c r="E3278" t="s">
        <v>24</v>
      </c>
      <c r="F3278">
        <v>2021</v>
      </c>
      <c r="G3278" t="s">
        <v>19</v>
      </c>
      <c r="H3278" s="21">
        <v>129.96</v>
      </c>
    </row>
    <row r="3279" spans="1:8">
      <c r="A3279">
        <v>350</v>
      </c>
      <c r="B3279" t="s">
        <v>6</v>
      </c>
      <c r="C3279" s="123">
        <v>1907</v>
      </c>
      <c r="D3279" s="2">
        <v>144</v>
      </c>
      <c r="E3279" t="s">
        <v>24</v>
      </c>
      <c r="F3279">
        <v>2021</v>
      </c>
      <c r="G3279" t="s">
        <v>19</v>
      </c>
      <c r="H3279" s="21">
        <v>273.61</v>
      </c>
    </row>
    <row r="3280" spans="1:8">
      <c r="A3280">
        <v>354</v>
      </c>
      <c r="B3280" t="s">
        <v>6</v>
      </c>
      <c r="C3280" s="123">
        <v>1907</v>
      </c>
      <c r="D3280" s="2">
        <v>144</v>
      </c>
      <c r="E3280" t="s">
        <v>24</v>
      </c>
      <c r="F3280">
        <v>2021</v>
      </c>
      <c r="G3280" t="s">
        <v>19</v>
      </c>
      <c r="H3280" s="21">
        <v>245.88</v>
      </c>
    </row>
    <row r="3281" spans="1:8">
      <c r="A3281">
        <v>358</v>
      </c>
      <c r="B3281" t="s">
        <v>6</v>
      </c>
      <c r="C3281" s="123">
        <v>1907</v>
      </c>
      <c r="D3281" s="2">
        <v>144</v>
      </c>
      <c r="E3281" t="s">
        <v>24</v>
      </c>
      <c r="F3281">
        <v>2021</v>
      </c>
      <c r="G3281" t="s">
        <v>19</v>
      </c>
      <c r="H3281" s="21">
        <v>737.01</v>
      </c>
    </row>
    <row r="3282" spans="1:8">
      <c r="A3282">
        <v>366</v>
      </c>
      <c r="B3282" t="s">
        <v>6</v>
      </c>
      <c r="C3282" s="123">
        <v>1907</v>
      </c>
      <c r="D3282" s="2">
        <v>144</v>
      </c>
      <c r="E3282" t="s">
        <v>24</v>
      </c>
      <c r="F3282">
        <v>2021</v>
      </c>
      <c r="G3282" t="s">
        <v>19</v>
      </c>
      <c r="H3282" s="21">
        <v>9431.67</v>
      </c>
    </row>
    <row r="3283" spans="1:8">
      <c r="A3283">
        <v>372</v>
      </c>
      <c r="B3283" t="s">
        <v>6</v>
      </c>
      <c r="C3283" s="123">
        <v>1907</v>
      </c>
      <c r="D3283" s="2">
        <v>144</v>
      </c>
      <c r="E3283" t="s">
        <v>24</v>
      </c>
      <c r="F3283">
        <v>2021</v>
      </c>
      <c r="G3283" t="s">
        <v>19</v>
      </c>
      <c r="H3283" s="21">
        <v>565.49</v>
      </c>
    </row>
    <row r="3284" spans="1:8">
      <c r="A3284">
        <v>405</v>
      </c>
      <c r="B3284" t="s">
        <v>6</v>
      </c>
      <c r="C3284" s="123">
        <v>1907</v>
      </c>
      <c r="D3284" s="2">
        <v>144</v>
      </c>
      <c r="E3284" t="s">
        <v>24</v>
      </c>
      <c r="F3284">
        <v>2021</v>
      </c>
      <c r="G3284" t="s">
        <v>19</v>
      </c>
      <c r="H3284" s="21">
        <v>129.96</v>
      </c>
    </row>
    <row r="3285" spans="1:8">
      <c r="A3285">
        <v>416</v>
      </c>
      <c r="B3285" t="s">
        <v>6</v>
      </c>
      <c r="C3285" s="123">
        <v>1907</v>
      </c>
      <c r="D3285" s="2">
        <v>144</v>
      </c>
      <c r="E3285" t="s">
        <v>24</v>
      </c>
      <c r="F3285">
        <v>2021</v>
      </c>
      <c r="G3285" t="s">
        <v>19</v>
      </c>
      <c r="H3285" s="21">
        <v>142.79</v>
      </c>
    </row>
    <row r="3286" spans="1:8">
      <c r="A3286">
        <v>426</v>
      </c>
      <c r="B3286" t="s">
        <v>6</v>
      </c>
      <c r="C3286" s="123">
        <v>1907</v>
      </c>
      <c r="D3286" s="2">
        <v>144</v>
      </c>
      <c r="E3286" t="s">
        <v>24</v>
      </c>
      <c r="F3286">
        <v>2021</v>
      </c>
      <c r="G3286" t="s">
        <v>19</v>
      </c>
      <c r="H3286" s="21">
        <v>16.43</v>
      </c>
    </row>
    <row r="3287" spans="1:8">
      <c r="A3287">
        <v>428</v>
      </c>
      <c r="B3287" t="s">
        <v>6</v>
      </c>
      <c r="C3287" s="123">
        <v>1907</v>
      </c>
      <c r="D3287" s="2">
        <v>144</v>
      </c>
      <c r="E3287" t="s">
        <v>24</v>
      </c>
      <c r="F3287">
        <v>2021</v>
      </c>
      <c r="G3287" t="s">
        <v>19</v>
      </c>
      <c r="H3287" s="21">
        <v>7366.16</v>
      </c>
    </row>
    <row r="3288" spans="1:8">
      <c r="A3288">
        <v>451</v>
      </c>
      <c r="B3288" t="s">
        <v>6</v>
      </c>
      <c r="C3288" s="123">
        <v>1907</v>
      </c>
      <c r="D3288" s="2">
        <v>144</v>
      </c>
      <c r="E3288" t="s">
        <v>24</v>
      </c>
      <c r="F3288">
        <v>2021</v>
      </c>
      <c r="G3288" t="s">
        <v>19</v>
      </c>
      <c r="H3288" s="21">
        <v>736.98</v>
      </c>
    </row>
    <row r="3289" spans="1:8">
      <c r="A3289">
        <v>452</v>
      </c>
      <c r="B3289" t="s">
        <v>6</v>
      </c>
      <c r="C3289" s="123">
        <v>1907</v>
      </c>
      <c r="D3289" s="2">
        <v>144</v>
      </c>
      <c r="E3289" t="s">
        <v>24</v>
      </c>
      <c r="F3289">
        <v>2021</v>
      </c>
      <c r="G3289" t="s">
        <v>19</v>
      </c>
      <c r="H3289" s="21">
        <v>8979.92</v>
      </c>
    </row>
    <row r="3290" spans="1:8">
      <c r="A3290">
        <v>454</v>
      </c>
      <c r="B3290" t="s">
        <v>6</v>
      </c>
      <c r="C3290" s="123">
        <v>1907</v>
      </c>
      <c r="D3290" s="2">
        <v>144</v>
      </c>
      <c r="E3290" t="s">
        <v>24</v>
      </c>
      <c r="F3290">
        <v>2021</v>
      </c>
      <c r="G3290" t="s">
        <v>19</v>
      </c>
      <c r="H3290" s="21">
        <v>8189.06</v>
      </c>
    </row>
    <row r="3291" spans="1:8">
      <c r="A3291">
        <v>455</v>
      </c>
      <c r="B3291" t="s">
        <v>6</v>
      </c>
      <c r="C3291" s="123">
        <v>1907</v>
      </c>
      <c r="D3291" s="2">
        <v>144</v>
      </c>
      <c r="E3291" t="s">
        <v>24</v>
      </c>
      <c r="F3291">
        <v>2021</v>
      </c>
      <c r="G3291" t="s">
        <v>19</v>
      </c>
      <c r="H3291" s="21">
        <v>87.88</v>
      </c>
    </row>
    <row r="3292" spans="1:8">
      <c r="A3292">
        <v>472</v>
      </c>
      <c r="B3292" t="s">
        <v>6</v>
      </c>
      <c r="C3292" s="123">
        <v>1907</v>
      </c>
      <c r="D3292" s="2">
        <v>144</v>
      </c>
      <c r="E3292" t="s">
        <v>24</v>
      </c>
      <c r="F3292">
        <v>2021</v>
      </c>
      <c r="G3292" t="s">
        <v>19</v>
      </c>
      <c r="H3292" s="21">
        <v>129.97</v>
      </c>
    </row>
    <row r="3293" spans="1:8">
      <c r="A3293">
        <v>474</v>
      </c>
      <c r="B3293" t="s">
        <v>6</v>
      </c>
      <c r="C3293" s="123">
        <v>1907</v>
      </c>
      <c r="D3293" s="2">
        <v>144</v>
      </c>
      <c r="E3293" t="s">
        <v>24</v>
      </c>
      <c r="F3293">
        <v>2021</v>
      </c>
      <c r="G3293" t="s">
        <v>19</v>
      </c>
      <c r="H3293" s="21">
        <v>7913.6</v>
      </c>
    </row>
    <row r="3294" spans="1:8">
      <c r="A3294">
        <v>487</v>
      </c>
      <c r="B3294" t="s">
        <v>6</v>
      </c>
      <c r="C3294" s="123">
        <v>1907</v>
      </c>
      <c r="D3294" s="2">
        <v>144</v>
      </c>
      <c r="E3294" t="s">
        <v>24</v>
      </c>
      <c r="F3294">
        <v>2021</v>
      </c>
      <c r="G3294" t="s">
        <v>22</v>
      </c>
      <c r="H3294" s="21">
        <v>197.1</v>
      </c>
    </row>
    <row r="3295" spans="1:8">
      <c r="A3295">
        <v>496</v>
      </c>
      <c r="B3295" t="s">
        <v>6</v>
      </c>
      <c r="C3295" s="123">
        <v>1907</v>
      </c>
      <c r="D3295" s="2">
        <v>144</v>
      </c>
      <c r="E3295" t="s">
        <v>24</v>
      </c>
      <c r="F3295">
        <v>2021</v>
      </c>
      <c r="G3295" t="s">
        <v>19</v>
      </c>
      <c r="H3295" s="21">
        <v>87.88</v>
      </c>
    </row>
    <row r="3296" spans="1:8">
      <c r="A3296">
        <v>499</v>
      </c>
      <c r="B3296" t="s">
        <v>6</v>
      </c>
      <c r="C3296" s="123">
        <v>1907</v>
      </c>
      <c r="D3296" s="2">
        <v>144</v>
      </c>
      <c r="E3296" t="s">
        <v>24</v>
      </c>
      <c r="F3296">
        <v>2021</v>
      </c>
      <c r="G3296" t="s">
        <v>19</v>
      </c>
      <c r="H3296" s="21">
        <v>129.97</v>
      </c>
    </row>
    <row r="3297" spans="1:8">
      <c r="A3297">
        <v>502</v>
      </c>
      <c r="B3297" t="s">
        <v>6</v>
      </c>
      <c r="C3297" s="123">
        <v>1907</v>
      </c>
      <c r="D3297" s="2">
        <v>144</v>
      </c>
      <c r="E3297" t="s">
        <v>24</v>
      </c>
      <c r="F3297">
        <v>2021</v>
      </c>
      <c r="G3297" t="s">
        <v>19</v>
      </c>
      <c r="H3297" s="21">
        <v>5358.01</v>
      </c>
    </row>
    <row r="3298" spans="1:8">
      <c r="A3298">
        <v>512</v>
      </c>
      <c r="B3298" t="s">
        <v>6</v>
      </c>
      <c r="C3298" s="123">
        <v>1907</v>
      </c>
      <c r="D3298" s="2">
        <v>144</v>
      </c>
      <c r="E3298" t="s">
        <v>24</v>
      </c>
      <c r="F3298">
        <v>2021</v>
      </c>
      <c r="G3298" t="s">
        <v>19</v>
      </c>
      <c r="H3298" s="21">
        <v>7730.09</v>
      </c>
    </row>
    <row r="3299" spans="1:8">
      <c r="A3299">
        <v>527</v>
      </c>
      <c r="B3299" t="s">
        <v>6</v>
      </c>
      <c r="C3299" s="123">
        <v>1907</v>
      </c>
      <c r="D3299" s="2">
        <v>144</v>
      </c>
      <c r="E3299" t="s">
        <v>24</v>
      </c>
      <c r="F3299">
        <v>2021</v>
      </c>
      <c r="G3299" t="s">
        <v>19</v>
      </c>
      <c r="H3299" s="21">
        <v>86.15</v>
      </c>
    </row>
    <row r="3300" spans="1:8">
      <c r="A3300">
        <v>531</v>
      </c>
      <c r="B3300" t="s">
        <v>6</v>
      </c>
      <c r="C3300" s="123">
        <v>1907</v>
      </c>
      <c r="D3300" s="2">
        <v>144</v>
      </c>
      <c r="E3300" t="s">
        <v>24</v>
      </c>
      <c r="F3300">
        <v>2021</v>
      </c>
      <c r="G3300" t="s">
        <v>22</v>
      </c>
      <c r="H3300" s="21">
        <v>52.29</v>
      </c>
    </row>
    <row r="3301" spans="1:8">
      <c r="A3301">
        <v>533</v>
      </c>
      <c r="B3301" t="s">
        <v>6</v>
      </c>
      <c r="C3301" s="123">
        <v>1907</v>
      </c>
      <c r="D3301" s="2">
        <v>144</v>
      </c>
      <c r="E3301" t="s">
        <v>24</v>
      </c>
      <c r="F3301">
        <v>2021</v>
      </c>
      <c r="G3301" t="s">
        <v>19</v>
      </c>
      <c r="H3301" s="21">
        <v>11294.39</v>
      </c>
    </row>
    <row r="3302" spans="1:8">
      <c r="A3302">
        <v>539</v>
      </c>
      <c r="B3302" t="s">
        <v>6</v>
      </c>
      <c r="C3302" s="123">
        <v>1907</v>
      </c>
      <c r="D3302" s="2">
        <v>144</v>
      </c>
      <c r="E3302" t="s">
        <v>24</v>
      </c>
      <c r="F3302">
        <v>2021</v>
      </c>
      <c r="G3302" t="s">
        <v>22</v>
      </c>
      <c r="H3302" s="21">
        <v>65.099999999999994</v>
      </c>
    </row>
    <row r="3303" spans="1:8">
      <c r="A3303">
        <v>540</v>
      </c>
      <c r="B3303" t="s">
        <v>6</v>
      </c>
      <c r="C3303" s="123">
        <v>1907</v>
      </c>
      <c r="D3303" s="2">
        <v>144</v>
      </c>
      <c r="E3303" t="s">
        <v>24</v>
      </c>
      <c r="F3303">
        <v>2021</v>
      </c>
      <c r="G3303" t="s">
        <v>19</v>
      </c>
      <c r="H3303" s="21">
        <v>737.01</v>
      </c>
    </row>
    <row r="3304" spans="1:8">
      <c r="A3304">
        <v>548</v>
      </c>
      <c r="B3304" t="s">
        <v>6</v>
      </c>
      <c r="C3304" s="123">
        <v>1907</v>
      </c>
      <c r="D3304" s="2">
        <v>144</v>
      </c>
      <c r="E3304" t="s">
        <v>24</v>
      </c>
      <c r="F3304">
        <v>2021</v>
      </c>
      <c r="G3304" t="s">
        <v>22</v>
      </c>
      <c r="H3304" s="21">
        <v>-65.099999999999994</v>
      </c>
    </row>
    <row r="3305" spans="1:8">
      <c r="A3305">
        <v>557</v>
      </c>
      <c r="B3305" t="s">
        <v>6</v>
      </c>
      <c r="C3305" s="123">
        <v>1907</v>
      </c>
      <c r="D3305" s="2">
        <v>144</v>
      </c>
      <c r="E3305" t="s">
        <v>24</v>
      </c>
      <c r="F3305">
        <v>2021</v>
      </c>
      <c r="G3305" t="s">
        <v>19</v>
      </c>
      <c r="H3305" s="21">
        <v>7389.79</v>
      </c>
    </row>
    <row r="3306" spans="1:8">
      <c r="A3306">
        <v>562</v>
      </c>
      <c r="B3306" t="s">
        <v>6</v>
      </c>
      <c r="C3306" s="123">
        <v>1907</v>
      </c>
      <c r="D3306" s="2">
        <v>144</v>
      </c>
      <c r="E3306" t="s">
        <v>24</v>
      </c>
      <c r="F3306">
        <v>2021</v>
      </c>
      <c r="G3306" t="s">
        <v>19</v>
      </c>
      <c r="H3306" s="21">
        <v>2904.63</v>
      </c>
    </row>
    <row r="3307" spans="1:8">
      <c r="A3307">
        <v>569</v>
      </c>
      <c r="B3307" t="s">
        <v>6</v>
      </c>
      <c r="C3307" s="123">
        <v>1907</v>
      </c>
      <c r="D3307" s="2">
        <v>144</v>
      </c>
      <c r="E3307" t="s">
        <v>24</v>
      </c>
      <c r="F3307">
        <v>2021</v>
      </c>
      <c r="G3307" t="s">
        <v>19</v>
      </c>
      <c r="H3307" s="21">
        <v>8038.16</v>
      </c>
    </row>
    <row r="3308" spans="1:8">
      <c r="A3308">
        <v>604</v>
      </c>
      <c r="B3308" t="s">
        <v>6</v>
      </c>
      <c r="C3308" s="123">
        <v>1907</v>
      </c>
      <c r="D3308" s="2">
        <v>144</v>
      </c>
      <c r="E3308" t="s">
        <v>24</v>
      </c>
      <c r="F3308">
        <v>2021</v>
      </c>
      <c r="G3308" t="s">
        <v>19</v>
      </c>
      <c r="H3308" s="21">
        <v>6677.73</v>
      </c>
    </row>
    <row r="3309" spans="1:8">
      <c r="A3309">
        <v>607</v>
      </c>
      <c r="B3309" t="s">
        <v>6</v>
      </c>
      <c r="C3309" s="123">
        <v>1907</v>
      </c>
      <c r="D3309" s="2">
        <v>144</v>
      </c>
      <c r="E3309" t="s">
        <v>24</v>
      </c>
      <c r="F3309">
        <v>2021</v>
      </c>
      <c r="G3309" t="s">
        <v>19</v>
      </c>
      <c r="H3309" s="21">
        <v>87.88</v>
      </c>
    </row>
    <row r="3310" spans="1:8">
      <c r="A3310">
        <v>647</v>
      </c>
      <c r="B3310" t="s">
        <v>7</v>
      </c>
      <c r="C3310" s="123">
        <v>1907</v>
      </c>
      <c r="D3310" s="2">
        <v>133</v>
      </c>
      <c r="E3310" t="s">
        <v>24</v>
      </c>
      <c r="F3310">
        <v>2021</v>
      </c>
      <c r="G3310" t="s">
        <v>19</v>
      </c>
      <c r="H3310" s="21">
        <v>881.91</v>
      </c>
    </row>
    <row r="3311" spans="1:8">
      <c r="A3311">
        <v>657</v>
      </c>
      <c r="B3311" t="s">
        <v>7</v>
      </c>
      <c r="C3311" s="123">
        <v>1907</v>
      </c>
      <c r="D3311" s="2">
        <v>133</v>
      </c>
      <c r="E3311" t="s">
        <v>24</v>
      </c>
      <c r="F3311">
        <v>2021</v>
      </c>
      <c r="G3311" t="s">
        <v>19</v>
      </c>
      <c r="H3311" s="21">
        <v>-954.3</v>
      </c>
    </row>
    <row r="3312" spans="1:8">
      <c r="A3312">
        <v>658</v>
      </c>
      <c r="B3312" t="s">
        <v>7</v>
      </c>
      <c r="C3312" s="123">
        <v>1907</v>
      </c>
      <c r="D3312" s="2">
        <v>133</v>
      </c>
      <c r="E3312" t="s">
        <v>24</v>
      </c>
      <c r="F3312">
        <v>2021</v>
      </c>
      <c r="G3312" t="s">
        <v>19</v>
      </c>
      <c r="H3312" s="21">
        <v>4711.2</v>
      </c>
    </row>
    <row r="3313" spans="1:8">
      <c r="A3313">
        <v>674</v>
      </c>
      <c r="B3313" t="s">
        <v>7</v>
      </c>
      <c r="C3313" s="123">
        <v>1907</v>
      </c>
      <c r="D3313" s="2">
        <v>133</v>
      </c>
      <c r="E3313" t="s">
        <v>24</v>
      </c>
      <c r="F3313">
        <v>2021</v>
      </c>
      <c r="G3313" t="s">
        <v>19</v>
      </c>
      <c r="H3313" s="21">
        <v>1036.6099999999999</v>
      </c>
    </row>
    <row r="3314" spans="1:8">
      <c r="A3314">
        <v>682</v>
      </c>
      <c r="B3314" t="s">
        <v>7</v>
      </c>
      <c r="C3314" s="123">
        <v>1907</v>
      </c>
      <c r="D3314" s="2">
        <v>133</v>
      </c>
      <c r="E3314" t="s">
        <v>24</v>
      </c>
      <c r="F3314">
        <v>2021</v>
      </c>
      <c r="G3314" t="s">
        <v>19</v>
      </c>
      <c r="H3314" s="21">
        <v>1405.11</v>
      </c>
    </row>
    <row r="3315" spans="1:8">
      <c r="A3315">
        <v>689</v>
      </c>
      <c r="B3315" t="s">
        <v>7</v>
      </c>
      <c r="C3315" s="123">
        <v>1907</v>
      </c>
      <c r="D3315" s="2">
        <v>133</v>
      </c>
      <c r="E3315" t="s">
        <v>24</v>
      </c>
      <c r="F3315">
        <v>2021</v>
      </c>
      <c r="G3315" t="s">
        <v>19</v>
      </c>
      <c r="H3315" s="21">
        <v>4716.62</v>
      </c>
    </row>
    <row r="3316" spans="1:8">
      <c r="A3316">
        <v>700</v>
      </c>
      <c r="B3316" t="s">
        <v>7</v>
      </c>
      <c r="C3316" s="123">
        <v>1907</v>
      </c>
      <c r="D3316" s="2">
        <v>133</v>
      </c>
      <c r="E3316" t="s">
        <v>24</v>
      </c>
      <c r="F3316">
        <v>2021</v>
      </c>
      <c r="G3316" t="s">
        <v>19</v>
      </c>
      <c r="H3316" s="21">
        <v>651.24</v>
      </c>
    </row>
    <row r="3317" spans="1:8">
      <c r="A3317">
        <v>707</v>
      </c>
      <c r="B3317" t="s">
        <v>7</v>
      </c>
      <c r="C3317" s="123">
        <v>1907</v>
      </c>
      <c r="D3317" s="2">
        <v>133</v>
      </c>
      <c r="E3317" t="s">
        <v>24</v>
      </c>
      <c r="F3317">
        <v>2021</v>
      </c>
      <c r="G3317" t="s">
        <v>22</v>
      </c>
      <c r="H3317" s="21">
        <v>88.5</v>
      </c>
    </row>
    <row r="3318" spans="1:8">
      <c r="A3318">
        <v>711</v>
      </c>
      <c r="B3318" t="s">
        <v>7</v>
      </c>
      <c r="C3318" s="123">
        <v>1907</v>
      </c>
      <c r="D3318" s="2">
        <v>133</v>
      </c>
      <c r="E3318" t="s">
        <v>24</v>
      </c>
      <c r="F3318">
        <v>2021</v>
      </c>
      <c r="G3318" t="s">
        <v>19</v>
      </c>
      <c r="H3318" s="21">
        <v>4817.82</v>
      </c>
    </row>
    <row r="3319" spans="1:8">
      <c r="A3319">
        <v>718</v>
      </c>
      <c r="B3319" t="s">
        <v>7</v>
      </c>
      <c r="C3319" s="123">
        <v>1907</v>
      </c>
      <c r="D3319" s="2">
        <v>133</v>
      </c>
      <c r="E3319" t="s">
        <v>24</v>
      </c>
      <c r="F3319">
        <v>2021</v>
      </c>
      <c r="G3319" t="s">
        <v>22</v>
      </c>
      <c r="H3319" s="21">
        <v>498.23</v>
      </c>
    </row>
    <row r="3320" spans="1:8">
      <c r="A3320">
        <v>744</v>
      </c>
      <c r="B3320" t="s">
        <v>7</v>
      </c>
      <c r="C3320" s="123">
        <v>1907</v>
      </c>
      <c r="D3320" s="2">
        <v>133</v>
      </c>
      <c r="E3320" t="s">
        <v>24</v>
      </c>
      <c r="F3320">
        <v>2021</v>
      </c>
      <c r="G3320" t="s">
        <v>19</v>
      </c>
      <c r="H3320" s="21">
        <v>1090.3900000000001</v>
      </c>
    </row>
    <row r="3321" spans="1:8">
      <c r="A3321">
        <v>749</v>
      </c>
      <c r="B3321" t="s">
        <v>7</v>
      </c>
      <c r="C3321" s="123">
        <v>1907</v>
      </c>
      <c r="D3321" s="2">
        <v>133</v>
      </c>
      <c r="E3321" t="s">
        <v>24</v>
      </c>
      <c r="F3321">
        <v>2021</v>
      </c>
      <c r="G3321" t="s">
        <v>19</v>
      </c>
      <c r="H3321" s="21">
        <v>3348.35</v>
      </c>
    </row>
    <row r="3322" spans="1:8">
      <c r="A3322">
        <v>781</v>
      </c>
      <c r="B3322" t="s">
        <v>7</v>
      </c>
      <c r="C3322" s="123">
        <v>1907</v>
      </c>
      <c r="D3322" s="2">
        <v>133</v>
      </c>
      <c r="E3322" t="s">
        <v>24</v>
      </c>
      <c r="F3322">
        <v>2021</v>
      </c>
      <c r="G3322" t="s">
        <v>19</v>
      </c>
      <c r="H3322" s="21">
        <v>4526.43</v>
      </c>
    </row>
    <row r="3323" spans="1:8">
      <c r="A3323">
        <v>784</v>
      </c>
      <c r="B3323" t="s">
        <v>7</v>
      </c>
      <c r="C3323" s="123">
        <v>1907</v>
      </c>
      <c r="D3323" s="2">
        <v>133</v>
      </c>
      <c r="E3323" t="s">
        <v>24</v>
      </c>
      <c r="F3323">
        <v>2021</v>
      </c>
      <c r="G3323" t="s">
        <v>22</v>
      </c>
      <c r="H3323" s="21">
        <v>438</v>
      </c>
    </row>
    <row r="3324" spans="1:8">
      <c r="A3324">
        <v>793</v>
      </c>
      <c r="B3324" t="s">
        <v>7</v>
      </c>
      <c r="C3324" s="123">
        <v>1907</v>
      </c>
      <c r="D3324" s="2">
        <v>133</v>
      </c>
      <c r="E3324" t="s">
        <v>24</v>
      </c>
      <c r="F3324">
        <v>2021</v>
      </c>
      <c r="G3324" t="s">
        <v>19</v>
      </c>
      <c r="H3324" s="21">
        <v>1116.3699999999999</v>
      </c>
    </row>
    <row r="3325" spans="1:8">
      <c r="A3325">
        <v>826</v>
      </c>
      <c r="B3325" t="s">
        <v>7</v>
      </c>
      <c r="C3325" s="123">
        <v>1907</v>
      </c>
      <c r="D3325" s="2">
        <v>133</v>
      </c>
      <c r="E3325" t="s">
        <v>24</v>
      </c>
      <c r="F3325">
        <v>2021</v>
      </c>
      <c r="G3325" t="s">
        <v>19</v>
      </c>
      <c r="H3325" s="21">
        <v>642.30999999999995</v>
      </c>
    </row>
    <row r="3326" spans="1:8">
      <c r="A3326">
        <v>838</v>
      </c>
      <c r="B3326" t="s">
        <v>7</v>
      </c>
      <c r="C3326" s="123">
        <v>1907</v>
      </c>
      <c r="D3326" s="2">
        <v>133</v>
      </c>
      <c r="E3326" t="s">
        <v>24</v>
      </c>
      <c r="F3326">
        <v>2021</v>
      </c>
      <c r="G3326" t="s">
        <v>19</v>
      </c>
      <c r="H3326" s="21">
        <v>628.79</v>
      </c>
    </row>
    <row r="3327" spans="1:8">
      <c r="A3327">
        <v>845</v>
      </c>
      <c r="B3327" t="s">
        <v>7</v>
      </c>
      <c r="C3327" s="123">
        <v>1907</v>
      </c>
      <c r="D3327" s="2">
        <v>133</v>
      </c>
      <c r="E3327" t="s">
        <v>24</v>
      </c>
      <c r="F3327">
        <v>2021</v>
      </c>
      <c r="G3327" t="s">
        <v>19</v>
      </c>
      <c r="H3327" s="21">
        <v>4631.1899999999996</v>
      </c>
    </row>
    <row r="3328" spans="1:8">
      <c r="A3328">
        <v>851</v>
      </c>
      <c r="B3328" t="s">
        <v>7</v>
      </c>
      <c r="C3328" s="123">
        <v>1907</v>
      </c>
      <c r="D3328" s="2">
        <v>133</v>
      </c>
      <c r="E3328" t="s">
        <v>24</v>
      </c>
      <c r="F3328">
        <v>2021</v>
      </c>
      <c r="G3328" t="s">
        <v>19</v>
      </c>
      <c r="H3328" s="21">
        <v>912.79</v>
      </c>
    </row>
    <row r="3329" spans="1:8">
      <c r="A3329">
        <v>861</v>
      </c>
      <c r="B3329" t="s">
        <v>7</v>
      </c>
      <c r="C3329" s="123">
        <v>1907</v>
      </c>
      <c r="D3329" s="2">
        <v>133</v>
      </c>
      <c r="E3329" t="s">
        <v>24</v>
      </c>
      <c r="F3329">
        <v>2021</v>
      </c>
      <c r="G3329" t="s">
        <v>19</v>
      </c>
      <c r="H3329" s="21">
        <v>4412.1899999999996</v>
      </c>
    </row>
    <row r="3330" spans="1:8">
      <c r="A3330">
        <v>867</v>
      </c>
      <c r="B3330" t="s">
        <v>7</v>
      </c>
      <c r="C3330" s="123">
        <v>1907</v>
      </c>
      <c r="D3330" s="2">
        <v>133</v>
      </c>
      <c r="E3330" t="s">
        <v>24</v>
      </c>
      <c r="F3330">
        <v>2021</v>
      </c>
      <c r="G3330" t="s">
        <v>19</v>
      </c>
      <c r="H3330" s="21">
        <v>5069.4799999999996</v>
      </c>
    </row>
    <row r="3331" spans="1:8">
      <c r="A3331">
        <v>885</v>
      </c>
      <c r="B3331" t="s">
        <v>7</v>
      </c>
      <c r="C3331" s="123">
        <v>1907</v>
      </c>
      <c r="D3331" s="2">
        <v>133</v>
      </c>
      <c r="E3331" t="s">
        <v>24</v>
      </c>
      <c r="F3331">
        <v>2021</v>
      </c>
      <c r="G3331" t="s">
        <v>19</v>
      </c>
      <c r="H3331" s="21">
        <v>639.57000000000005</v>
      </c>
    </row>
    <row r="3332" spans="1:8">
      <c r="A3332">
        <v>888</v>
      </c>
      <c r="B3332" t="s">
        <v>7</v>
      </c>
      <c r="C3332" s="123">
        <v>1907</v>
      </c>
      <c r="D3332" s="2">
        <v>133</v>
      </c>
      <c r="E3332" t="s">
        <v>24</v>
      </c>
      <c r="F3332">
        <v>2021</v>
      </c>
      <c r="G3332" t="s">
        <v>19</v>
      </c>
      <c r="H3332" s="21">
        <v>4532.1499999999996</v>
      </c>
    </row>
    <row r="3333" spans="1:8">
      <c r="A3333">
        <v>891</v>
      </c>
      <c r="B3333" t="s">
        <v>7</v>
      </c>
      <c r="C3333" s="123">
        <v>1907</v>
      </c>
      <c r="D3333" s="2">
        <v>133</v>
      </c>
      <c r="E3333" t="s">
        <v>24</v>
      </c>
      <c r="F3333">
        <v>2021</v>
      </c>
      <c r="G3333" t="s">
        <v>19</v>
      </c>
      <c r="H3333" s="21">
        <v>1140.23</v>
      </c>
    </row>
    <row r="3334" spans="1:8">
      <c r="A3334">
        <v>895</v>
      </c>
      <c r="B3334" t="s">
        <v>7</v>
      </c>
      <c r="C3334" s="123">
        <v>1907</v>
      </c>
      <c r="D3334" s="2">
        <v>133</v>
      </c>
      <c r="E3334" t="s">
        <v>24</v>
      </c>
      <c r="F3334">
        <v>2021</v>
      </c>
      <c r="G3334" t="s">
        <v>19</v>
      </c>
      <c r="H3334" s="21">
        <v>4885.6499999999996</v>
      </c>
    </row>
    <row r="3335" spans="1:8">
      <c r="A3335">
        <v>911</v>
      </c>
      <c r="B3335" t="s">
        <v>7</v>
      </c>
      <c r="C3335" s="123">
        <v>1907</v>
      </c>
      <c r="D3335" s="2">
        <v>133</v>
      </c>
      <c r="E3335" t="s">
        <v>24</v>
      </c>
      <c r="F3335">
        <v>2021</v>
      </c>
      <c r="G3335" t="s">
        <v>19</v>
      </c>
      <c r="H3335" s="21">
        <v>576.05999999999995</v>
      </c>
    </row>
    <row r="3336" spans="1:8">
      <c r="A3336">
        <v>921</v>
      </c>
      <c r="B3336" t="s">
        <v>7</v>
      </c>
      <c r="C3336" s="123">
        <v>1907</v>
      </c>
      <c r="D3336" s="2">
        <v>133</v>
      </c>
      <c r="E3336" t="s">
        <v>24</v>
      </c>
      <c r="F3336">
        <v>2021</v>
      </c>
      <c r="G3336" t="s">
        <v>19</v>
      </c>
      <c r="H3336" s="21">
        <v>4938.46</v>
      </c>
    </row>
    <row r="3337" spans="1:8">
      <c r="A3337">
        <v>937</v>
      </c>
      <c r="B3337" t="s">
        <v>7</v>
      </c>
      <c r="C3337" s="123">
        <v>1907</v>
      </c>
      <c r="D3337" s="2">
        <v>133</v>
      </c>
      <c r="E3337" t="s">
        <v>24</v>
      </c>
      <c r="F3337">
        <v>2021</v>
      </c>
      <c r="G3337" t="s">
        <v>19</v>
      </c>
      <c r="H3337" s="21">
        <v>1653.64</v>
      </c>
    </row>
    <row r="3338" spans="1:8">
      <c r="A3338">
        <v>942</v>
      </c>
      <c r="B3338" t="s">
        <v>7</v>
      </c>
      <c r="C3338" s="123">
        <v>1907</v>
      </c>
      <c r="D3338" s="2">
        <v>133</v>
      </c>
      <c r="E3338" t="s">
        <v>24</v>
      </c>
      <c r="F3338">
        <v>2021</v>
      </c>
      <c r="G3338" t="s">
        <v>19</v>
      </c>
      <c r="H3338" s="21">
        <v>4655.9399999999996</v>
      </c>
    </row>
    <row r="3339" spans="1:8">
      <c r="A3339">
        <v>963</v>
      </c>
      <c r="B3339" t="s">
        <v>7</v>
      </c>
      <c r="C3339" s="123">
        <v>1907</v>
      </c>
      <c r="D3339" s="2">
        <v>144</v>
      </c>
      <c r="E3339" t="s">
        <v>24</v>
      </c>
      <c r="F3339">
        <v>2021</v>
      </c>
      <c r="G3339" t="s">
        <v>19</v>
      </c>
      <c r="H3339" s="21">
        <v>5985.79</v>
      </c>
    </row>
    <row r="3340" spans="1:8">
      <c r="A3340">
        <v>969</v>
      </c>
      <c r="B3340" t="s">
        <v>7</v>
      </c>
      <c r="C3340" s="123">
        <v>1907</v>
      </c>
      <c r="D3340" s="2">
        <v>144</v>
      </c>
      <c r="E3340" t="s">
        <v>24</v>
      </c>
      <c r="F3340">
        <v>2021</v>
      </c>
      <c r="G3340" t="s">
        <v>22</v>
      </c>
      <c r="H3340" s="21">
        <v>76.650000000000006</v>
      </c>
    </row>
    <row r="3341" spans="1:8">
      <c r="A3341">
        <v>978</v>
      </c>
      <c r="B3341" t="s">
        <v>7</v>
      </c>
      <c r="C3341" s="123">
        <v>1907</v>
      </c>
      <c r="D3341" s="2">
        <v>144</v>
      </c>
      <c r="E3341" t="s">
        <v>24</v>
      </c>
      <c r="F3341">
        <v>2021</v>
      </c>
      <c r="G3341" t="s">
        <v>22</v>
      </c>
      <c r="H3341" s="21">
        <v>48.83</v>
      </c>
    </row>
    <row r="3342" spans="1:8">
      <c r="A3342">
        <v>981</v>
      </c>
      <c r="B3342" t="s">
        <v>7</v>
      </c>
      <c r="C3342" s="123">
        <v>1907</v>
      </c>
      <c r="D3342" s="2">
        <v>144</v>
      </c>
      <c r="E3342" t="s">
        <v>24</v>
      </c>
      <c r="F3342">
        <v>2021</v>
      </c>
      <c r="G3342" t="s">
        <v>19</v>
      </c>
      <c r="H3342" s="21">
        <v>154.4</v>
      </c>
    </row>
    <row r="3343" spans="1:8">
      <c r="A3343">
        <v>996</v>
      </c>
      <c r="B3343" t="s">
        <v>7</v>
      </c>
      <c r="C3343" s="123">
        <v>1907</v>
      </c>
      <c r="D3343" s="2">
        <v>144</v>
      </c>
      <c r="E3343" t="s">
        <v>24</v>
      </c>
      <c r="F3343">
        <v>2021</v>
      </c>
      <c r="G3343" t="s">
        <v>19</v>
      </c>
      <c r="H3343" s="21">
        <v>4894.2700000000004</v>
      </c>
    </row>
    <row r="3344" spans="1:8">
      <c r="A3344">
        <v>1009</v>
      </c>
      <c r="B3344" t="s">
        <v>7</v>
      </c>
      <c r="C3344" s="123">
        <v>1907</v>
      </c>
      <c r="D3344" s="2">
        <v>144</v>
      </c>
      <c r="E3344" t="s">
        <v>24</v>
      </c>
      <c r="F3344">
        <v>2021</v>
      </c>
      <c r="G3344" t="s">
        <v>19</v>
      </c>
      <c r="H3344" s="21">
        <v>286.05</v>
      </c>
    </row>
    <row r="3345" spans="1:8">
      <c r="A3345">
        <v>1018</v>
      </c>
      <c r="B3345" t="s">
        <v>7</v>
      </c>
      <c r="C3345" s="123">
        <v>1907</v>
      </c>
      <c r="D3345" s="2">
        <v>144</v>
      </c>
      <c r="E3345" t="s">
        <v>24</v>
      </c>
      <c r="F3345">
        <v>2021</v>
      </c>
      <c r="G3345" t="s">
        <v>19</v>
      </c>
      <c r="H3345" s="21">
        <v>5216.18</v>
      </c>
    </row>
    <row r="3346" spans="1:8">
      <c r="A3346">
        <v>1034</v>
      </c>
      <c r="B3346" t="s">
        <v>7</v>
      </c>
      <c r="C3346" s="123">
        <v>1907</v>
      </c>
      <c r="D3346" s="2">
        <v>144</v>
      </c>
      <c r="E3346" t="s">
        <v>24</v>
      </c>
      <c r="F3346">
        <v>2021</v>
      </c>
      <c r="G3346" t="s">
        <v>19</v>
      </c>
      <c r="H3346" s="21">
        <v>317.27999999999997</v>
      </c>
    </row>
    <row r="3347" spans="1:8">
      <c r="A3347">
        <v>1044</v>
      </c>
      <c r="B3347" t="s">
        <v>7</v>
      </c>
      <c r="C3347" s="123">
        <v>1907</v>
      </c>
      <c r="D3347" s="2">
        <v>144</v>
      </c>
      <c r="E3347" t="s">
        <v>24</v>
      </c>
      <c r="F3347">
        <v>2021</v>
      </c>
      <c r="G3347" t="s">
        <v>19</v>
      </c>
      <c r="H3347" s="21">
        <v>6078.04</v>
      </c>
    </row>
    <row r="3348" spans="1:8">
      <c r="A3348">
        <v>1064</v>
      </c>
      <c r="B3348" t="s">
        <v>7</v>
      </c>
      <c r="C3348" s="123">
        <v>1907</v>
      </c>
      <c r="D3348" s="2">
        <v>144</v>
      </c>
      <c r="E3348" t="s">
        <v>24</v>
      </c>
      <c r="F3348">
        <v>2021</v>
      </c>
      <c r="G3348" t="s">
        <v>22</v>
      </c>
      <c r="H3348" s="21">
        <v>434.72</v>
      </c>
    </row>
    <row r="3349" spans="1:8">
      <c r="A3349">
        <v>1071</v>
      </c>
      <c r="B3349" t="s">
        <v>7</v>
      </c>
      <c r="C3349" s="123">
        <v>1907</v>
      </c>
      <c r="D3349" s="2">
        <v>144</v>
      </c>
      <c r="E3349" t="s">
        <v>24</v>
      </c>
      <c r="F3349">
        <v>2021</v>
      </c>
      <c r="G3349" t="s">
        <v>19</v>
      </c>
      <c r="H3349" s="21">
        <v>186.17</v>
      </c>
    </row>
    <row r="3350" spans="1:8">
      <c r="A3350">
        <v>1094</v>
      </c>
      <c r="B3350" t="s">
        <v>7</v>
      </c>
      <c r="C3350" s="123">
        <v>1907</v>
      </c>
      <c r="D3350" s="2">
        <v>144</v>
      </c>
      <c r="E3350" t="s">
        <v>24</v>
      </c>
      <c r="F3350">
        <v>2021</v>
      </c>
      <c r="G3350" t="s">
        <v>22</v>
      </c>
      <c r="H3350" s="21">
        <v>87.05</v>
      </c>
    </row>
    <row r="3351" spans="1:8">
      <c r="A3351">
        <v>1113</v>
      </c>
      <c r="B3351" t="s">
        <v>7</v>
      </c>
      <c r="C3351" s="123">
        <v>1907</v>
      </c>
      <c r="D3351" s="2">
        <v>144</v>
      </c>
      <c r="E3351" t="s">
        <v>24</v>
      </c>
      <c r="F3351">
        <v>2021</v>
      </c>
      <c r="G3351" t="s">
        <v>19</v>
      </c>
      <c r="H3351" s="21">
        <v>5152.72</v>
      </c>
    </row>
    <row r="3352" spans="1:8">
      <c r="A3352">
        <v>1120</v>
      </c>
      <c r="B3352" t="s">
        <v>7</v>
      </c>
      <c r="C3352" s="123">
        <v>1907</v>
      </c>
      <c r="D3352" s="2">
        <v>144</v>
      </c>
      <c r="E3352" t="s">
        <v>24</v>
      </c>
      <c r="F3352">
        <v>2021</v>
      </c>
      <c r="G3352" t="s">
        <v>19</v>
      </c>
      <c r="H3352" s="21">
        <v>86.13</v>
      </c>
    </row>
    <row r="3353" spans="1:8">
      <c r="A3353">
        <v>1132</v>
      </c>
      <c r="B3353" t="s">
        <v>7</v>
      </c>
      <c r="C3353" s="123">
        <v>1907</v>
      </c>
      <c r="D3353" s="2">
        <v>144</v>
      </c>
      <c r="E3353" t="s">
        <v>24</v>
      </c>
      <c r="F3353">
        <v>2021</v>
      </c>
      <c r="G3353" t="s">
        <v>19</v>
      </c>
      <c r="H3353" s="21">
        <v>1842.47</v>
      </c>
    </row>
    <row r="3354" spans="1:8">
      <c r="A3354">
        <v>1139</v>
      </c>
      <c r="B3354" t="s">
        <v>7</v>
      </c>
      <c r="C3354" s="123">
        <v>1907</v>
      </c>
      <c r="D3354" s="2">
        <v>144</v>
      </c>
      <c r="E3354" t="s">
        <v>24</v>
      </c>
      <c r="F3354">
        <v>2021</v>
      </c>
      <c r="G3354" t="s">
        <v>19</v>
      </c>
      <c r="H3354" s="21">
        <v>473.3</v>
      </c>
    </row>
    <row r="3355" spans="1:8">
      <c r="A3355">
        <v>1153</v>
      </c>
      <c r="B3355" t="s">
        <v>7</v>
      </c>
      <c r="C3355" s="123">
        <v>1907</v>
      </c>
      <c r="D3355" s="2">
        <v>144</v>
      </c>
      <c r="E3355" t="s">
        <v>24</v>
      </c>
      <c r="F3355">
        <v>2021</v>
      </c>
      <c r="G3355" t="s">
        <v>19</v>
      </c>
      <c r="H3355" s="21">
        <v>169.81</v>
      </c>
    </row>
    <row r="3356" spans="1:8">
      <c r="A3356">
        <v>1161</v>
      </c>
      <c r="B3356" t="s">
        <v>7</v>
      </c>
      <c r="C3356" s="123">
        <v>1907</v>
      </c>
      <c r="D3356" s="2">
        <v>144</v>
      </c>
      <c r="E3356" t="s">
        <v>24</v>
      </c>
      <c r="F3356">
        <v>2021</v>
      </c>
      <c r="G3356" t="s">
        <v>19</v>
      </c>
      <c r="H3356" s="21">
        <v>5636.41</v>
      </c>
    </row>
    <row r="3357" spans="1:8">
      <c r="A3357">
        <v>1175</v>
      </c>
      <c r="B3357" t="s">
        <v>7</v>
      </c>
      <c r="C3357" s="123">
        <v>1907</v>
      </c>
      <c r="D3357" s="2">
        <v>144</v>
      </c>
      <c r="E3357" t="s">
        <v>24</v>
      </c>
      <c r="F3357">
        <v>2021</v>
      </c>
      <c r="G3357" t="s">
        <v>19</v>
      </c>
      <c r="H3357" s="21">
        <v>202.47</v>
      </c>
    </row>
    <row r="3358" spans="1:8">
      <c r="A3358">
        <v>1190</v>
      </c>
      <c r="B3358" t="s">
        <v>7</v>
      </c>
      <c r="C3358" s="123">
        <v>1907</v>
      </c>
      <c r="D3358" s="2">
        <v>144</v>
      </c>
      <c r="E3358" t="s">
        <v>24</v>
      </c>
      <c r="F3358">
        <v>2021</v>
      </c>
      <c r="G3358" t="s">
        <v>19</v>
      </c>
      <c r="H3358" s="21">
        <v>286.05</v>
      </c>
    </row>
    <row r="3359" spans="1:8">
      <c r="A3359">
        <v>1195</v>
      </c>
      <c r="B3359" t="s">
        <v>7</v>
      </c>
      <c r="C3359" s="123">
        <v>1907</v>
      </c>
      <c r="D3359" s="2">
        <v>144</v>
      </c>
      <c r="E3359" t="s">
        <v>24</v>
      </c>
      <c r="F3359">
        <v>2021</v>
      </c>
      <c r="G3359" t="s">
        <v>19</v>
      </c>
      <c r="H3359" s="21">
        <v>-2851</v>
      </c>
    </row>
    <row r="3360" spans="1:8">
      <c r="A3360">
        <v>1201</v>
      </c>
      <c r="B3360" t="s">
        <v>7</v>
      </c>
      <c r="C3360" s="123">
        <v>1907</v>
      </c>
      <c r="D3360" s="2">
        <v>144</v>
      </c>
      <c r="E3360" t="s">
        <v>24</v>
      </c>
      <c r="F3360">
        <v>2021</v>
      </c>
      <c r="G3360" t="s">
        <v>19</v>
      </c>
      <c r="H3360" s="21">
        <v>-8907.36</v>
      </c>
    </row>
    <row r="3361" spans="1:8">
      <c r="A3361">
        <v>1207</v>
      </c>
      <c r="B3361" t="s">
        <v>7</v>
      </c>
      <c r="C3361" s="123">
        <v>1907</v>
      </c>
      <c r="D3361" s="2">
        <v>144</v>
      </c>
      <c r="E3361" t="s">
        <v>24</v>
      </c>
      <c r="F3361">
        <v>2021</v>
      </c>
      <c r="G3361" t="s">
        <v>19</v>
      </c>
      <c r="H3361" s="21">
        <v>285.93</v>
      </c>
    </row>
    <row r="3362" spans="1:8">
      <c r="A3362">
        <v>1213</v>
      </c>
      <c r="B3362" t="s">
        <v>7</v>
      </c>
      <c r="C3362" s="123">
        <v>1907</v>
      </c>
      <c r="D3362" s="2">
        <v>144</v>
      </c>
      <c r="E3362" t="s">
        <v>24</v>
      </c>
      <c r="F3362">
        <v>2021</v>
      </c>
      <c r="G3362" t="s">
        <v>19</v>
      </c>
      <c r="H3362" s="21">
        <v>1607.15</v>
      </c>
    </row>
    <row r="3363" spans="1:8">
      <c r="A3363">
        <v>1222</v>
      </c>
      <c r="B3363" t="s">
        <v>7</v>
      </c>
      <c r="C3363" s="123">
        <v>1907</v>
      </c>
      <c r="D3363" s="2">
        <v>144</v>
      </c>
      <c r="E3363" t="s">
        <v>24</v>
      </c>
      <c r="F3363">
        <v>2021</v>
      </c>
      <c r="G3363" t="s">
        <v>19</v>
      </c>
      <c r="H3363" s="21">
        <v>-11.68</v>
      </c>
    </row>
    <row r="3364" spans="1:8">
      <c r="A3364">
        <v>1223</v>
      </c>
      <c r="B3364" t="s">
        <v>7</v>
      </c>
      <c r="C3364" s="123">
        <v>1907</v>
      </c>
      <c r="D3364" s="2">
        <v>144</v>
      </c>
      <c r="E3364" t="s">
        <v>24</v>
      </c>
      <c r="F3364">
        <v>2021</v>
      </c>
      <c r="G3364" t="s">
        <v>19</v>
      </c>
      <c r="H3364" s="21">
        <v>115.06</v>
      </c>
    </row>
    <row r="3365" spans="1:8">
      <c r="A3365">
        <v>1230</v>
      </c>
      <c r="B3365" t="s">
        <v>7</v>
      </c>
      <c r="C3365" s="123">
        <v>1907</v>
      </c>
      <c r="D3365" s="2">
        <v>144</v>
      </c>
      <c r="E3365" t="s">
        <v>24</v>
      </c>
      <c r="F3365">
        <v>2021</v>
      </c>
      <c r="G3365" t="s">
        <v>19</v>
      </c>
      <c r="H3365" s="21">
        <v>7269.57</v>
      </c>
    </row>
    <row r="3366" spans="1:8">
      <c r="A3366">
        <v>1258</v>
      </c>
      <c r="B3366" t="s">
        <v>7</v>
      </c>
      <c r="C3366" s="123">
        <v>1907</v>
      </c>
      <c r="D3366" s="2">
        <v>144</v>
      </c>
      <c r="E3366" t="s">
        <v>24</v>
      </c>
      <c r="F3366">
        <v>2021</v>
      </c>
      <c r="G3366" t="s">
        <v>19</v>
      </c>
      <c r="H3366" s="21">
        <v>6421.29</v>
      </c>
    </row>
    <row r="3367" spans="1:8">
      <c r="A3367">
        <v>1262</v>
      </c>
      <c r="B3367" t="s">
        <v>7</v>
      </c>
      <c r="C3367" s="123">
        <v>1907</v>
      </c>
      <c r="D3367" s="2">
        <v>144</v>
      </c>
      <c r="E3367" t="s">
        <v>24</v>
      </c>
      <c r="F3367">
        <v>2021</v>
      </c>
      <c r="G3367" t="s">
        <v>19</v>
      </c>
      <c r="H3367" s="21">
        <v>6902.12</v>
      </c>
    </row>
    <row r="3368" spans="1:8">
      <c r="A3368">
        <v>1264</v>
      </c>
      <c r="B3368" t="s">
        <v>7</v>
      </c>
      <c r="C3368" s="123">
        <v>1907</v>
      </c>
      <c r="D3368" s="2">
        <v>144</v>
      </c>
      <c r="E3368" t="s">
        <v>24</v>
      </c>
      <c r="F3368">
        <v>2021</v>
      </c>
      <c r="G3368" t="s">
        <v>19</v>
      </c>
      <c r="H3368" s="21">
        <v>42.36</v>
      </c>
    </row>
    <row r="3369" spans="1:8">
      <c r="A3369">
        <v>1271</v>
      </c>
      <c r="B3369" t="s">
        <v>7</v>
      </c>
      <c r="C3369" s="123">
        <v>1907</v>
      </c>
      <c r="D3369" s="2">
        <v>144</v>
      </c>
      <c r="E3369" t="s">
        <v>24</v>
      </c>
      <c r="F3369">
        <v>2021</v>
      </c>
      <c r="G3369" t="s">
        <v>19</v>
      </c>
      <c r="H3369" s="21">
        <v>5012.37</v>
      </c>
    </row>
    <row r="3370" spans="1:8">
      <c r="A3370">
        <v>1293</v>
      </c>
      <c r="B3370" t="s">
        <v>7</v>
      </c>
      <c r="C3370" s="123">
        <v>1907</v>
      </c>
      <c r="D3370" s="2">
        <v>144</v>
      </c>
      <c r="E3370" t="s">
        <v>24</v>
      </c>
      <c r="F3370">
        <v>2021</v>
      </c>
      <c r="G3370" t="s">
        <v>19</v>
      </c>
      <c r="H3370" s="21">
        <v>739.83</v>
      </c>
    </row>
    <row r="3371" spans="1:8">
      <c r="A3371">
        <v>1295</v>
      </c>
      <c r="B3371" t="s">
        <v>7</v>
      </c>
      <c r="C3371" s="123">
        <v>1907</v>
      </c>
      <c r="D3371" s="2">
        <v>144</v>
      </c>
      <c r="E3371" t="s">
        <v>24</v>
      </c>
      <c r="F3371">
        <v>2021</v>
      </c>
      <c r="G3371" t="s">
        <v>19</v>
      </c>
      <c r="H3371" s="21">
        <v>5211.33</v>
      </c>
    </row>
    <row r="3372" spans="1:8">
      <c r="A3372">
        <v>1302</v>
      </c>
      <c r="B3372" t="s">
        <v>7</v>
      </c>
      <c r="C3372" s="123">
        <v>1907</v>
      </c>
      <c r="D3372" s="2">
        <v>144</v>
      </c>
      <c r="E3372" t="s">
        <v>24</v>
      </c>
      <c r="F3372">
        <v>2021</v>
      </c>
      <c r="G3372" t="s">
        <v>19</v>
      </c>
      <c r="H3372" s="21">
        <v>2667.9</v>
      </c>
    </row>
    <row r="3373" spans="1:8">
      <c r="A3373">
        <v>1310</v>
      </c>
      <c r="B3373" t="s">
        <v>7</v>
      </c>
      <c r="C3373" s="123">
        <v>1907</v>
      </c>
      <c r="D3373" s="2">
        <v>144</v>
      </c>
      <c r="E3373" t="s">
        <v>24</v>
      </c>
      <c r="F3373">
        <v>2021</v>
      </c>
      <c r="G3373" t="s">
        <v>19</v>
      </c>
      <c r="H3373" s="21">
        <v>1393.69</v>
      </c>
    </row>
    <row r="3374" spans="1:8">
      <c r="A3374">
        <v>1321</v>
      </c>
      <c r="B3374" t="s">
        <v>7</v>
      </c>
      <c r="C3374" s="123">
        <v>1907</v>
      </c>
      <c r="D3374" s="2">
        <v>144</v>
      </c>
      <c r="E3374" t="s">
        <v>24</v>
      </c>
      <c r="F3374">
        <v>2021</v>
      </c>
      <c r="G3374" t="s">
        <v>19</v>
      </c>
      <c r="H3374" s="21">
        <v>6178.66</v>
      </c>
    </row>
    <row r="3375" spans="1:8">
      <c r="A3375">
        <v>1348</v>
      </c>
      <c r="B3375" t="s">
        <v>7</v>
      </c>
      <c r="C3375" s="123">
        <v>1907</v>
      </c>
      <c r="D3375" s="2">
        <v>144</v>
      </c>
      <c r="E3375" t="s">
        <v>24</v>
      </c>
      <c r="F3375">
        <v>2021</v>
      </c>
      <c r="G3375" t="s">
        <v>19</v>
      </c>
      <c r="H3375" s="21">
        <v>286.05</v>
      </c>
    </row>
    <row r="3376" spans="1:8">
      <c r="A3376">
        <v>1350</v>
      </c>
      <c r="B3376" t="s">
        <v>7</v>
      </c>
      <c r="C3376" s="123">
        <v>1907</v>
      </c>
      <c r="D3376" s="2">
        <v>144</v>
      </c>
      <c r="E3376" t="s">
        <v>24</v>
      </c>
      <c r="F3376">
        <v>2021</v>
      </c>
      <c r="G3376" t="s">
        <v>19</v>
      </c>
      <c r="H3376" s="21">
        <v>286.05</v>
      </c>
    </row>
    <row r="3377" spans="1:8">
      <c r="A3377">
        <v>1364</v>
      </c>
      <c r="B3377" t="s">
        <v>7</v>
      </c>
      <c r="C3377" s="123">
        <v>1907</v>
      </c>
      <c r="D3377" s="2">
        <v>144</v>
      </c>
      <c r="E3377" t="s">
        <v>24</v>
      </c>
      <c r="F3377">
        <v>2021</v>
      </c>
      <c r="G3377" t="s">
        <v>19</v>
      </c>
      <c r="H3377" s="21">
        <v>169.81</v>
      </c>
    </row>
    <row r="3378" spans="1:8">
      <c r="A3378">
        <v>1377</v>
      </c>
      <c r="B3378" t="s">
        <v>7</v>
      </c>
      <c r="C3378" s="123">
        <v>1907</v>
      </c>
      <c r="D3378" s="2">
        <v>144</v>
      </c>
      <c r="E3378" t="s">
        <v>24</v>
      </c>
      <c r="F3378">
        <v>2021</v>
      </c>
      <c r="G3378" t="s">
        <v>19</v>
      </c>
      <c r="H3378" s="21">
        <v>169.81</v>
      </c>
    </row>
    <row r="3379" spans="1:8">
      <c r="A3379">
        <v>1410</v>
      </c>
      <c r="B3379" t="s">
        <v>7</v>
      </c>
      <c r="C3379" s="123">
        <v>1907</v>
      </c>
      <c r="D3379" s="2">
        <v>144</v>
      </c>
      <c r="E3379" t="s">
        <v>24</v>
      </c>
      <c r="F3379">
        <v>2021</v>
      </c>
      <c r="G3379" t="s">
        <v>19</v>
      </c>
      <c r="H3379" s="21">
        <v>214.84</v>
      </c>
    </row>
    <row r="3380" spans="1:8">
      <c r="A3380">
        <v>1413</v>
      </c>
      <c r="B3380" t="s">
        <v>7</v>
      </c>
      <c r="C3380" s="123">
        <v>1907</v>
      </c>
      <c r="D3380" s="2">
        <v>144</v>
      </c>
      <c r="E3380" t="s">
        <v>24</v>
      </c>
      <c r="F3380">
        <v>2021</v>
      </c>
      <c r="G3380" t="s">
        <v>19</v>
      </c>
      <c r="H3380" s="21">
        <v>870.35</v>
      </c>
    </row>
    <row r="3381" spans="1:8">
      <c r="A3381">
        <v>1453</v>
      </c>
      <c r="B3381" t="s">
        <v>8</v>
      </c>
      <c r="C3381" s="123">
        <v>1907</v>
      </c>
      <c r="D3381" s="2">
        <v>133</v>
      </c>
      <c r="E3381" t="s">
        <v>24</v>
      </c>
      <c r="F3381">
        <v>2021</v>
      </c>
      <c r="G3381" t="s">
        <v>19</v>
      </c>
      <c r="H3381" s="21">
        <v>2891.82</v>
      </c>
    </row>
    <row r="3382" spans="1:8">
      <c r="A3382">
        <v>1465</v>
      </c>
      <c r="B3382" t="s">
        <v>8</v>
      </c>
      <c r="C3382" s="123">
        <v>1907</v>
      </c>
      <c r="D3382" s="2">
        <v>133</v>
      </c>
      <c r="E3382" t="s">
        <v>24</v>
      </c>
      <c r="F3382">
        <v>2021</v>
      </c>
      <c r="G3382" t="s">
        <v>19</v>
      </c>
      <c r="H3382" s="21">
        <v>2394.1999999999998</v>
      </c>
    </row>
    <row r="3383" spans="1:8">
      <c r="A3383">
        <v>1472</v>
      </c>
      <c r="B3383" t="s">
        <v>8</v>
      </c>
      <c r="C3383" s="123">
        <v>1907</v>
      </c>
      <c r="D3383" s="2">
        <v>133</v>
      </c>
      <c r="E3383" t="s">
        <v>24</v>
      </c>
      <c r="F3383">
        <v>2021</v>
      </c>
      <c r="G3383" t="s">
        <v>19</v>
      </c>
      <c r="H3383" s="21">
        <v>540.88</v>
      </c>
    </row>
    <row r="3384" spans="1:8">
      <c r="A3384">
        <v>1475</v>
      </c>
      <c r="B3384" t="s">
        <v>8</v>
      </c>
      <c r="C3384" s="123">
        <v>1907</v>
      </c>
      <c r="D3384" s="2">
        <v>133</v>
      </c>
      <c r="E3384" t="s">
        <v>24</v>
      </c>
      <c r="F3384">
        <v>2021</v>
      </c>
      <c r="G3384" t="s">
        <v>19</v>
      </c>
      <c r="H3384" s="21">
        <v>2876.08</v>
      </c>
    </row>
    <row r="3385" spans="1:8">
      <c r="A3385">
        <v>1476</v>
      </c>
      <c r="B3385" t="s">
        <v>8</v>
      </c>
      <c r="C3385" s="123">
        <v>1907</v>
      </c>
      <c r="D3385" s="2">
        <v>133</v>
      </c>
      <c r="E3385" t="s">
        <v>24</v>
      </c>
      <c r="F3385">
        <v>2021</v>
      </c>
      <c r="G3385" t="s">
        <v>19</v>
      </c>
      <c r="H3385" s="21">
        <v>1187.55</v>
      </c>
    </row>
    <row r="3386" spans="1:8">
      <c r="A3386">
        <v>1496</v>
      </c>
      <c r="B3386" t="s">
        <v>8</v>
      </c>
      <c r="C3386" s="123">
        <v>1907</v>
      </c>
      <c r="D3386" s="2">
        <v>133</v>
      </c>
      <c r="E3386" t="s">
        <v>24</v>
      </c>
      <c r="F3386">
        <v>2021</v>
      </c>
      <c r="G3386" t="s">
        <v>19</v>
      </c>
      <c r="H3386" s="21">
        <v>217.08</v>
      </c>
    </row>
    <row r="3387" spans="1:8">
      <c r="A3387">
        <v>1516</v>
      </c>
      <c r="B3387" t="s">
        <v>8</v>
      </c>
      <c r="C3387" s="123">
        <v>1907</v>
      </c>
      <c r="D3387" s="2">
        <v>133</v>
      </c>
      <c r="E3387" t="s">
        <v>24</v>
      </c>
      <c r="F3387">
        <v>2021</v>
      </c>
      <c r="G3387" t="s">
        <v>19</v>
      </c>
      <c r="H3387" s="21">
        <v>3400.95</v>
      </c>
    </row>
    <row r="3388" spans="1:8">
      <c r="A3388">
        <v>1523</v>
      </c>
      <c r="B3388" t="s">
        <v>8</v>
      </c>
      <c r="C3388" s="123">
        <v>1907</v>
      </c>
      <c r="D3388" s="2">
        <v>133</v>
      </c>
      <c r="E3388" t="s">
        <v>24</v>
      </c>
      <c r="F3388">
        <v>2021</v>
      </c>
      <c r="G3388" t="s">
        <v>19</v>
      </c>
      <c r="H3388" s="21">
        <v>421.06</v>
      </c>
    </row>
    <row r="3389" spans="1:8">
      <c r="A3389">
        <v>1536</v>
      </c>
      <c r="B3389" t="s">
        <v>8</v>
      </c>
      <c r="C3389" s="123">
        <v>1907</v>
      </c>
      <c r="D3389" s="2">
        <v>133</v>
      </c>
      <c r="E3389" t="s">
        <v>24</v>
      </c>
      <c r="F3389">
        <v>2021</v>
      </c>
      <c r="G3389" t="s">
        <v>19</v>
      </c>
      <c r="H3389" s="21">
        <v>186.27</v>
      </c>
    </row>
    <row r="3390" spans="1:8">
      <c r="A3390">
        <v>1546</v>
      </c>
      <c r="B3390" t="s">
        <v>8</v>
      </c>
      <c r="C3390" s="123">
        <v>1907</v>
      </c>
      <c r="D3390" s="2">
        <v>133</v>
      </c>
      <c r="E3390" t="s">
        <v>24</v>
      </c>
      <c r="F3390">
        <v>2021</v>
      </c>
      <c r="G3390" t="s">
        <v>19</v>
      </c>
      <c r="H3390" s="21">
        <v>3056.08</v>
      </c>
    </row>
    <row r="3391" spans="1:8">
      <c r="A3391">
        <v>1550</v>
      </c>
      <c r="B3391" t="s">
        <v>8</v>
      </c>
      <c r="C3391" s="123">
        <v>1907</v>
      </c>
      <c r="D3391" s="2">
        <v>133</v>
      </c>
      <c r="E3391" t="s">
        <v>24</v>
      </c>
      <c r="F3391">
        <v>2021</v>
      </c>
      <c r="G3391" t="s">
        <v>19</v>
      </c>
      <c r="H3391" s="21">
        <v>2923.33</v>
      </c>
    </row>
    <row r="3392" spans="1:8">
      <c r="A3392">
        <v>1565</v>
      </c>
      <c r="B3392" t="s">
        <v>8</v>
      </c>
      <c r="C3392" s="123">
        <v>1907</v>
      </c>
      <c r="D3392" s="2">
        <v>133</v>
      </c>
      <c r="E3392" t="s">
        <v>24</v>
      </c>
      <c r="F3392">
        <v>2021</v>
      </c>
      <c r="G3392" t="s">
        <v>19</v>
      </c>
      <c r="H3392" s="21">
        <v>1009.67</v>
      </c>
    </row>
    <row r="3393" spans="1:8">
      <c r="A3393">
        <v>1593</v>
      </c>
      <c r="B3393" t="s">
        <v>8</v>
      </c>
      <c r="C3393" s="123">
        <v>1907</v>
      </c>
      <c r="D3393" s="2">
        <v>133</v>
      </c>
      <c r="E3393" t="s">
        <v>24</v>
      </c>
      <c r="F3393">
        <v>2021</v>
      </c>
      <c r="G3393" t="s">
        <v>19</v>
      </c>
      <c r="H3393" s="21">
        <v>-365</v>
      </c>
    </row>
    <row r="3394" spans="1:8">
      <c r="A3394">
        <v>1609</v>
      </c>
      <c r="B3394" t="s">
        <v>8</v>
      </c>
      <c r="C3394" s="123">
        <v>1907</v>
      </c>
      <c r="D3394" s="2">
        <v>133</v>
      </c>
      <c r="E3394" t="s">
        <v>24</v>
      </c>
      <c r="F3394">
        <v>2021</v>
      </c>
      <c r="G3394" t="s">
        <v>19</v>
      </c>
      <c r="H3394" s="21">
        <v>272.5</v>
      </c>
    </row>
    <row r="3395" spans="1:8">
      <c r="A3395">
        <v>1616</v>
      </c>
      <c r="B3395" t="s">
        <v>8</v>
      </c>
      <c r="C3395" s="123">
        <v>1907</v>
      </c>
      <c r="D3395" s="2">
        <v>133</v>
      </c>
      <c r="E3395" t="s">
        <v>24</v>
      </c>
      <c r="F3395">
        <v>2021</v>
      </c>
      <c r="G3395" t="s">
        <v>19</v>
      </c>
      <c r="H3395" s="21">
        <v>455.26</v>
      </c>
    </row>
    <row r="3396" spans="1:8">
      <c r="A3396">
        <v>1637</v>
      </c>
      <c r="B3396" t="s">
        <v>8</v>
      </c>
      <c r="C3396" s="123">
        <v>1907</v>
      </c>
      <c r="D3396" s="2">
        <v>133</v>
      </c>
      <c r="E3396" t="s">
        <v>24</v>
      </c>
      <c r="F3396">
        <v>2021</v>
      </c>
      <c r="G3396" t="s">
        <v>19</v>
      </c>
      <c r="H3396" s="21">
        <v>2663.21</v>
      </c>
    </row>
    <row r="3397" spans="1:8">
      <c r="A3397">
        <v>1639</v>
      </c>
      <c r="B3397" t="s">
        <v>8</v>
      </c>
      <c r="C3397" s="123">
        <v>1907</v>
      </c>
      <c r="D3397" s="2">
        <v>133</v>
      </c>
      <c r="E3397" t="s">
        <v>24</v>
      </c>
      <c r="F3397">
        <v>2021</v>
      </c>
      <c r="G3397" t="s">
        <v>19</v>
      </c>
      <c r="H3397" s="21">
        <v>2473.2800000000002</v>
      </c>
    </row>
    <row r="3398" spans="1:8">
      <c r="A3398">
        <v>1649</v>
      </c>
      <c r="B3398" t="s">
        <v>8</v>
      </c>
      <c r="C3398" s="123">
        <v>1907</v>
      </c>
      <c r="D3398" s="2">
        <v>133</v>
      </c>
      <c r="E3398" t="s">
        <v>24</v>
      </c>
      <c r="F3398">
        <v>2021</v>
      </c>
      <c r="G3398" t="s">
        <v>19</v>
      </c>
      <c r="H3398" s="21">
        <v>2975.12</v>
      </c>
    </row>
    <row r="3399" spans="1:8">
      <c r="A3399">
        <v>1650</v>
      </c>
      <c r="B3399" t="s">
        <v>8</v>
      </c>
      <c r="C3399" s="123">
        <v>1907</v>
      </c>
      <c r="D3399" s="2">
        <v>133</v>
      </c>
      <c r="E3399" t="s">
        <v>24</v>
      </c>
      <c r="F3399">
        <v>2021</v>
      </c>
      <c r="G3399" t="s">
        <v>19</v>
      </c>
      <c r="H3399" s="21">
        <v>490.79</v>
      </c>
    </row>
    <row r="3400" spans="1:8">
      <c r="A3400">
        <v>1661</v>
      </c>
      <c r="B3400" t="s">
        <v>8</v>
      </c>
      <c r="C3400" s="123">
        <v>1907</v>
      </c>
      <c r="D3400" s="2">
        <v>133</v>
      </c>
      <c r="E3400" t="s">
        <v>24</v>
      </c>
      <c r="F3400">
        <v>2021</v>
      </c>
      <c r="G3400" t="s">
        <v>19</v>
      </c>
      <c r="H3400" s="21">
        <v>3079.86</v>
      </c>
    </row>
    <row r="3401" spans="1:8">
      <c r="A3401">
        <v>1675</v>
      </c>
      <c r="B3401" t="s">
        <v>8</v>
      </c>
      <c r="C3401" s="123">
        <v>1907</v>
      </c>
      <c r="D3401" s="2">
        <v>133</v>
      </c>
      <c r="E3401" t="s">
        <v>24</v>
      </c>
      <c r="F3401">
        <v>2021</v>
      </c>
      <c r="G3401" t="s">
        <v>19</v>
      </c>
      <c r="H3401" s="21">
        <v>746.24</v>
      </c>
    </row>
    <row r="3402" spans="1:8">
      <c r="A3402">
        <v>1683</v>
      </c>
      <c r="B3402" t="s">
        <v>8</v>
      </c>
      <c r="C3402" s="123">
        <v>1907</v>
      </c>
      <c r="D3402" s="2">
        <v>133</v>
      </c>
      <c r="E3402" t="s">
        <v>24</v>
      </c>
      <c r="F3402">
        <v>2021</v>
      </c>
      <c r="G3402" t="s">
        <v>19</v>
      </c>
      <c r="H3402" s="21">
        <v>2893.37</v>
      </c>
    </row>
    <row r="3403" spans="1:8">
      <c r="A3403">
        <v>1687</v>
      </c>
      <c r="B3403" t="s">
        <v>8</v>
      </c>
      <c r="C3403" s="123">
        <v>1907</v>
      </c>
      <c r="D3403" s="2">
        <v>133</v>
      </c>
      <c r="E3403" t="s">
        <v>24</v>
      </c>
      <c r="F3403">
        <v>2021</v>
      </c>
      <c r="G3403" t="s">
        <v>19</v>
      </c>
      <c r="H3403" s="21">
        <v>3028.99</v>
      </c>
    </row>
    <row r="3404" spans="1:8">
      <c r="A3404">
        <v>1690</v>
      </c>
      <c r="B3404" t="s">
        <v>8</v>
      </c>
      <c r="C3404" s="123">
        <v>1907</v>
      </c>
      <c r="D3404" s="2">
        <v>133</v>
      </c>
      <c r="E3404" t="s">
        <v>24</v>
      </c>
      <c r="F3404">
        <v>2021</v>
      </c>
      <c r="G3404" t="s">
        <v>19</v>
      </c>
      <c r="H3404" s="21">
        <v>776.75</v>
      </c>
    </row>
    <row r="3405" spans="1:8">
      <c r="A3405">
        <v>1693</v>
      </c>
      <c r="B3405" t="s">
        <v>8</v>
      </c>
      <c r="C3405" s="123">
        <v>1907</v>
      </c>
      <c r="D3405" s="2">
        <v>133</v>
      </c>
      <c r="E3405" t="s">
        <v>24</v>
      </c>
      <c r="F3405">
        <v>2021</v>
      </c>
      <c r="G3405" t="s">
        <v>19</v>
      </c>
      <c r="H3405" s="21">
        <v>2822.74</v>
      </c>
    </row>
    <row r="3406" spans="1:8">
      <c r="A3406">
        <v>1695</v>
      </c>
      <c r="B3406" t="s">
        <v>8</v>
      </c>
      <c r="C3406" s="123">
        <v>1907</v>
      </c>
      <c r="D3406" s="2">
        <v>133</v>
      </c>
      <c r="E3406" t="s">
        <v>24</v>
      </c>
      <c r="F3406">
        <v>2021</v>
      </c>
      <c r="G3406" t="s">
        <v>19</v>
      </c>
      <c r="H3406" s="21">
        <v>500.14</v>
      </c>
    </row>
    <row r="3407" spans="1:8">
      <c r="A3407">
        <v>1701</v>
      </c>
      <c r="B3407" t="s">
        <v>8</v>
      </c>
      <c r="C3407" s="123">
        <v>1907</v>
      </c>
      <c r="D3407" s="2">
        <v>133</v>
      </c>
      <c r="E3407" t="s">
        <v>24</v>
      </c>
      <c r="F3407">
        <v>2021</v>
      </c>
      <c r="G3407" t="s">
        <v>19</v>
      </c>
      <c r="H3407" s="21">
        <v>718.17</v>
      </c>
    </row>
    <row r="3408" spans="1:8">
      <c r="A3408">
        <v>1719</v>
      </c>
      <c r="B3408" t="s">
        <v>8</v>
      </c>
      <c r="C3408" s="123">
        <v>1907</v>
      </c>
      <c r="D3408" s="2">
        <v>133</v>
      </c>
      <c r="E3408" t="s">
        <v>24</v>
      </c>
      <c r="F3408">
        <v>2021</v>
      </c>
      <c r="G3408" t="s">
        <v>19</v>
      </c>
      <c r="H3408" s="21">
        <v>563</v>
      </c>
    </row>
    <row r="3409" spans="1:8">
      <c r="A3409">
        <v>1722</v>
      </c>
      <c r="B3409" t="s">
        <v>8</v>
      </c>
      <c r="C3409" s="123">
        <v>1907</v>
      </c>
      <c r="D3409" s="2">
        <v>133</v>
      </c>
      <c r="E3409" t="s">
        <v>24</v>
      </c>
      <c r="F3409">
        <v>2021</v>
      </c>
      <c r="G3409" t="s">
        <v>19</v>
      </c>
      <c r="H3409" s="21">
        <v>365</v>
      </c>
    </row>
    <row r="3410" spans="1:8">
      <c r="A3410">
        <v>1735</v>
      </c>
      <c r="B3410" t="s">
        <v>8</v>
      </c>
      <c r="C3410" s="123">
        <v>1907</v>
      </c>
      <c r="D3410" s="2">
        <v>144</v>
      </c>
      <c r="E3410" t="s">
        <v>24</v>
      </c>
      <c r="F3410">
        <v>2021</v>
      </c>
      <c r="G3410" t="s">
        <v>19</v>
      </c>
      <c r="H3410" s="21">
        <v>7682.71</v>
      </c>
    </row>
    <row r="3411" spans="1:8">
      <c r="A3411">
        <v>1750</v>
      </c>
      <c r="B3411" t="s">
        <v>8</v>
      </c>
      <c r="C3411" s="123">
        <v>1907</v>
      </c>
      <c r="D3411" s="2">
        <v>144</v>
      </c>
      <c r="E3411" t="s">
        <v>24</v>
      </c>
      <c r="F3411">
        <v>2021</v>
      </c>
      <c r="G3411" t="s">
        <v>19</v>
      </c>
      <c r="H3411" s="21">
        <v>1033.32</v>
      </c>
    </row>
    <row r="3412" spans="1:8">
      <c r="A3412">
        <v>1753</v>
      </c>
      <c r="B3412" t="s">
        <v>8</v>
      </c>
      <c r="C3412" s="123">
        <v>1907</v>
      </c>
      <c r="D3412" s="2">
        <v>144</v>
      </c>
      <c r="E3412" t="s">
        <v>24</v>
      </c>
      <c r="F3412">
        <v>2021</v>
      </c>
      <c r="G3412" t="s">
        <v>19</v>
      </c>
      <c r="H3412" s="21">
        <v>2204.13</v>
      </c>
    </row>
    <row r="3413" spans="1:8">
      <c r="A3413">
        <v>1770</v>
      </c>
      <c r="B3413" t="s">
        <v>8</v>
      </c>
      <c r="C3413" s="123">
        <v>1907</v>
      </c>
      <c r="D3413" s="2">
        <v>144</v>
      </c>
      <c r="E3413" t="s">
        <v>24</v>
      </c>
      <c r="F3413">
        <v>2021</v>
      </c>
      <c r="G3413" t="s">
        <v>19</v>
      </c>
      <c r="H3413" s="21">
        <v>7997.42</v>
      </c>
    </row>
    <row r="3414" spans="1:8">
      <c r="A3414">
        <v>1777</v>
      </c>
      <c r="B3414" t="s">
        <v>8</v>
      </c>
      <c r="C3414" s="123">
        <v>1907</v>
      </c>
      <c r="D3414" s="2">
        <v>144</v>
      </c>
      <c r="E3414" t="s">
        <v>24</v>
      </c>
      <c r="F3414">
        <v>2021</v>
      </c>
      <c r="G3414" t="s">
        <v>19</v>
      </c>
      <c r="H3414" s="21">
        <v>6624.13</v>
      </c>
    </row>
    <row r="3415" spans="1:8">
      <c r="A3415">
        <v>1783</v>
      </c>
      <c r="B3415" t="s">
        <v>8</v>
      </c>
      <c r="C3415" s="123">
        <v>1907</v>
      </c>
      <c r="D3415" s="2">
        <v>144</v>
      </c>
      <c r="E3415" t="s">
        <v>24</v>
      </c>
      <c r="F3415">
        <v>2021</v>
      </c>
      <c r="G3415" t="s">
        <v>19</v>
      </c>
      <c r="H3415" s="21">
        <v>1587.23</v>
      </c>
    </row>
    <row r="3416" spans="1:8">
      <c r="A3416">
        <v>1793</v>
      </c>
      <c r="B3416" t="s">
        <v>8</v>
      </c>
      <c r="C3416" s="123">
        <v>1907</v>
      </c>
      <c r="D3416" s="2">
        <v>144</v>
      </c>
      <c r="E3416" t="s">
        <v>24</v>
      </c>
      <c r="F3416">
        <v>2021</v>
      </c>
      <c r="G3416" t="s">
        <v>19</v>
      </c>
      <c r="H3416" s="21">
        <v>8800.58</v>
      </c>
    </row>
    <row r="3417" spans="1:8">
      <c r="A3417">
        <v>1799</v>
      </c>
      <c r="B3417" t="s">
        <v>8</v>
      </c>
      <c r="C3417" s="123">
        <v>1907</v>
      </c>
      <c r="D3417" s="2">
        <v>144</v>
      </c>
      <c r="E3417" t="s">
        <v>24</v>
      </c>
      <c r="F3417">
        <v>2021</v>
      </c>
      <c r="G3417" t="s">
        <v>19</v>
      </c>
      <c r="H3417" s="21">
        <v>6095.1</v>
      </c>
    </row>
    <row r="3418" spans="1:8">
      <c r="A3418">
        <v>1813</v>
      </c>
      <c r="B3418" t="s">
        <v>8</v>
      </c>
      <c r="C3418" s="123">
        <v>1907</v>
      </c>
      <c r="D3418" s="2">
        <v>144</v>
      </c>
      <c r="E3418" t="s">
        <v>24</v>
      </c>
      <c r="F3418">
        <v>2021</v>
      </c>
      <c r="G3418" t="s">
        <v>19</v>
      </c>
      <c r="H3418" s="21">
        <v>-462.35</v>
      </c>
    </row>
    <row r="3419" spans="1:8">
      <c r="A3419">
        <v>1825</v>
      </c>
      <c r="B3419" t="s">
        <v>8</v>
      </c>
      <c r="C3419" s="123">
        <v>1907</v>
      </c>
      <c r="D3419" s="2">
        <v>144</v>
      </c>
      <c r="E3419" t="s">
        <v>24</v>
      </c>
      <c r="F3419">
        <v>2021</v>
      </c>
      <c r="G3419" t="s">
        <v>19</v>
      </c>
      <c r="H3419" s="21">
        <v>1033.32</v>
      </c>
    </row>
    <row r="3420" spans="1:8">
      <c r="A3420">
        <v>1839</v>
      </c>
      <c r="B3420" t="s">
        <v>8</v>
      </c>
      <c r="C3420" s="123">
        <v>1907</v>
      </c>
      <c r="D3420" s="2">
        <v>144</v>
      </c>
      <c r="E3420" t="s">
        <v>24</v>
      </c>
      <c r="F3420">
        <v>2021</v>
      </c>
      <c r="G3420" t="s">
        <v>19</v>
      </c>
      <c r="H3420" s="21">
        <v>2552.91</v>
      </c>
    </row>
    <row r="3421" spans="1:8">
      <c r="A3421">
        <v>1851</v>
      </c>
      <c r="B3421" t="s">
        <v>8</v>
      </c>
      <c r="C3421" s="123">
        <v>1907</v>
      </c>
      <c r="D3421" s="2">
        <v>144</v>
      </c>
      <c r="E3421" t="s">
        <v>24</v>
      </c>
      <c r="F3421">
        <v>2021</v>
      </c>
      <c r="G3421" t="s">
        <v>19</v>
      </c>
      <c r="H3421" s="21">
        <v>583.23</v>
      </c>
    </row>
    <row r="3422" spans="1:8">
      <c r="A3422">
        <v>1861</v>
      </c>
      <c r="B3422" t="s">
        <v>8</v>
      </c>
      <c r="C3422" s="123">
        <v>1907</v>
      </c>
      <c r="D3422" s="2">
        <v>144</v>
      </c>
      <c r="E3422" t="s">
        <v>24</v>
      </c>
      <c r="F3422">
        <v>2021</v>
      </c>
      <c r="G3422" t="s">
        <v>19</v>
      </c>
      <c r="H3422" s="21">
        <v>1033.32</v>
      </c>
    </row>
    <row r="3423" spans="1:8">
      <c r="A3423">
        <v>1878</v>
      </c>
      <c r="B3423" t="s">
        <v>8</v>
      </c>
      <c r="C3423" s="123">
        <v>1907</v>
      </c>
      <c r="D3423" s="2">
        <v>144</v>
      </c>
      <c r="E3423" t="s">
        <v>24</v>
      </c>
      <c r="F3423">
        <v>2021</v>
      </c>
      <c r="G3423" t="s">
        <v>19</v>
      </c>
      <c r="H3423" s="21">
        <v>2145.2199999999998</v>
      </c>
    </row>
    <row r="3424" spans="1:8">
      <c r="A3424">
        <v>1882</v>
      </c>
      <c r="B3424" t="s">
        <v>8</v>
      </c>
      <c r="C3424" s="123">
        <v>1907</v>
      </c>
      <c r="D3424" s="2">
        <v>144</v>
      </c>
      <c r="E3424" t="s">
        <v>24</v>
      </c>
      <c r="F3424">
        <v>2021</v>
      </c>
      <c r="G3424" t="s">
        <v>19</v>
      </c>
      <c r="H3424" s="21">
        <v>583.23</v>
      </c>
    </row>
    <row r="3425" spans="1:8">
      <c r="A3425">
        <v>1903</v>
      </c>
      <c r="B3425" t="s">
        <v>8</v>
      </c>
      <c r="C3425" s="123">
        <v>1907</v>
      </c>
      <c r="D3425" s="2">
        <v>144</v>
      </c>
      <c r="E3425" t="s">
        <v>24</v>
      </c>
      <c r="F3425">
        <v>2021</v>
      </c>
      <c r="G3425" t="s">
        <v>19</v>
      </c>
      <c r="H3425" s="21">
        <v>7701.57</v>
      </c>
    </row>
    <row r="3426" spans="1:8">
      <c r="A3426">
        <v>1904</v>
      </c>
      <c r="B3426" t="s">
        <v>8</v>
      </c>
      <c r="C3426" s="123">
        <v>1907</v>
      </c>
      <c r="D3426" s="2">
        <v>144</v>
      </c>
      <c r="E3426" t="s">
        <v>24</v>
      </c>
      <c r="F3426">
        <v>2021</v>
      </c>
      <c r="G3426" t="s">
        <v>19</v>
      </c>
      <c r="H3426" s="21">
        <v>5008.96</v>
      </c>
    </row>
    <row r="3427" spans="1:8">
      <c r="A3427">
        <v>1910</v>
      </c>
      <c r="B3427" t="s">
        <v>8</v>
      </c>
      <c r="C3427" s="123">
        <v>1907</v>
      </c>
      <c r="D3427" s="2">
        <v>144</v>
      </c>
      <c r="E3427" t="s">
        <v>24</v>
      </c>
      <c r="F3427">
        <v>2021</v>
      </c>
      <c r="G3427" t="s">
        <v>19</v>
      </c>
      <c r="H3427" s="21">
        <v>1642.5</v>
      </c>
    </row>
    <row r="3428" spans="1:8">
      <c r="A3428">
        <v>1914</v>
      </c>
      <c r="B3428" t="s">
        <v>8</v>
      </c>
      <c r="C3428" s="123">
        <v>1907</v>
      </c>
      <c r="D3428" s="2">
        <v>144</v>
      </c>
      <c r="E3428" t="s">
        <v>24</v>
      </c>
      <c r="F3428">
        <v>2021</v>
      </c>
      <c r="G3428" t="s">
        <v>19</v>
      </c>
      <c r="H3428" s="21">
        <v>1103.8</v>
      </c>
    </row>
    <row r="3429" spans="1:8">
      <c r="A3429">
        <v>1927</v>
      </c>
      <c r="B3429" t="s">
        <v>8</v>
      </c>
      <c r="C3429" s="123">
        <v>1907</v>
      </c>
      <c r="D3429" s="2">
        <v>144</v>
      </c>
      <c r="E3429" t="s">
        <v>24</v>
      </c>
      <c r="F3429">
        <v>2021</v>
      </c>
      <c r="G3429" t="s">
        <v>19</v>
      </c>
      <c r="H3429" s="21">
        <v>963.37</v>
      </c>
    </row>
    <row r="3430" spans="1:8">
      <c r="A3430">
        <v>1930</v>
      </c>
      <c r="B3430" t="s">
        <v>8</v>
      </c>
      <c r="C3430" s="123">
        <v>1907</v>
      </c>
      <c r="D3430" s="2">
        <v>144</v>
      </c>
      <c r="E3430" t="s">
        <v>24</v>
      </c>
      <c r="F3430">
        <v>2021</v>
      </c>
      <c r="G3430" t="s">
        <v>19</v>
      </c>
      <c r="H3430" s="21">
        <v>8000.46</v>
      </c>
    </row>
    <row r="3431" spans="1:8">
      <c r="A3431">
        <v>1933</v>
      </c>
      <c r="B3431" t="s">
        <v>8</v>
      </c>
      <c r="C3431" s="123">
        <v>1907</v>
      </c>
      <c r="D3431" s="2">
        <v>144</v>
      </c>
      <c r="E3431" t="s">
        <v>24</v>
      </c>
      <c r="F3431">
        <v>2021</v>
      </c>
      <c r="G3431" t="s">
        <v>19</v>
      </c>
      <c r="H3431" s="21">
        <v>583.23</v>
      </c>
    </row>
    <row r="3432" spans="1:8">
      <c r="A3432">
        <v>1934</v>
      </c>
      <c r="B3432" t="s">
        <v>8</v>
      </c>
      <c r="C3432" s="123">
        <v>1907</v>
      </c>
      <c r="D3432" s="2">
        <v>144</v>
      </c>
      <c r="E3432" t="s">
        <v>24</v>
      </c>
      <c r="F3432">
        <v>2021</v>
      </c>
      <c r="G3432" t="s">
        <v>19</v>
      </c>
      <c r="H3432" s="21">
        <v>8528.25</v>
      </c>
    </row>
    <row r="3433" spans="1:8">
      <c r="A3433">
        <v>1938</v>
      </c>
      <c r="B3433" t="s">
        <v>8</v>
      </c>
      <c r="C3433" s="123">
        <v>1907</v>
      </c>
      <c r="D3433" s="2">
        <v>144</v>
      </c>
      <c r="E3433" t="s">
        <v>24</v>
      </c>
      <c r="F3433">
        <v>2021</v>
      </c>
      <c r="G3433" t="s">
        <v>19</v>
      </c>
      <c r="H3433" s="21">
        <v>571.79999999999995</v>
      </c>
    </row>
    <row r="3434" spans="1:8">
      <c r="A3434">
        <v>1960</v>
      </c>
      <c r="B3434" t="s">
        <v>8</v>
      </c>
      <c r="C3434" s="123">
        <v>1907</v>
      </c>
      <c r="D3434" s="2">
        <v>144</v>
      </c>
      <c r="E3434" t="s">
        <v>24</v>
      </c>
      <c r="F3434">
        <v>2021</v>
      </c>
      <c r="G3434" t="s">
        <v>19</v>
      </c>
      <c r="H3434" s="21">
        <v>17937.37</v>
      </c>
    </row>
    <row r="3435" spans="1:8">
      <c r="A3435">
        <v>1975</v>
      </c>
      <c r="B3435" t="s">
        <v>8</v>
      </c>
      <c r="C3435" s="123">
        <v>1907</v>
      </c>
      <c r="D3435" s="2">
        <v>144</v>
      </c>
      <c r="E3435" t="s">
        <v>24</v>
      </c>
      <c r="F3435">
        <v>2021</v>
      </c>
      <c r="G3435" t="s">
        <v>19</v>
      </c>
      <c r="H3435" s="21">
        <v>0.01</v>
      </c>
    </row>
    <row r="3436" spans="1:8">
      <c r="A3436">
        <v>1986</v>
      </c>
      <c r="B3436" t="s">
        <v>8</v>
      </c>
      <c r="C3436" s="123">
        <v>1907</v>
      </c>
      <c r="D3436" s="2">
        <v>144</v>
      </c>
      <c r="E3436" t="s">
        <v>24</v>
      </c>
      <c r="F3436">
        <v>2021</v>
      </c>
      <c r="G3436" t="s">
        <v>19</v>
      </c>
      <c r="H3436" s="21">
        <v>16389.86</v>
      </c>
    </row>
    <row r="3437" spans="1:8">
      <c r="A3437">
        <v>2007</v>
      </c>
      <c r="B3437" t="s">
        <v>8</v>
      </c>
      <c r="C3437" s="123">
        <v>1907</v>
      </c>
      <c r="D3437" s="2">
        <v>144</v>
      </c>
      <c r="E3437" t="s">
        <v>24</v>
      </c>
      <c r="F3437">
        <v>2021</v>
      </c>
      <c r="G3437" t="s">
        <v>19</v>
      </c>
      <c r="H3437" s="21">
        <v>577.07000000000005</v>
      </c>
    </row>
    <row r="3438" spans="1:8">
      <c r="A3438">
        <v>2012</v>
      </c>
      <c r="B3438" t="s">
        <v>8</v>
      </c>
      <c r="C3438" s="123">
        <v>1907</v>
      </c>
      <c r="D3438" s="2">
        <v>144</v>
      </c>
      <c r="E3438" t="s">
        <v>24</v>
      </c>
      <c r="F3438">
        <v>2021</v>
      </c>
      <c r="G3438" t="s">
        <v>19</v>
      </c>
      <c r="H3438" s="21">
        <v>7906.88</v>
      </c>
    </row>
    <row r="3439" spans="1:8">
      <c r="A3439">
        <v>2062</v>
      </c>
      <c r="B3439" t="s">
        <v>8</v>
      </c>
      <c r="C3439" s="123">
        <v>1907</v>
      </c>
      <c r="D3439" s="2">
        <v>144</v>
      </c>
      <c r="E3439" t="s">
        <v>24</v>
      </c>
      <c r="F3439">
        <v>2021</v>
      </c>
      <c r="G3439" t="s">
        <v>19</v>
      </c>
      <c r="H3439" s="21">
        <v>583.23</v>
      </c>
    </row>
    <row r="3440" spans="1:8">
      <c r="A3440">
        <v>2112</v>
      </c>
      <c r="B3440" t="s">
        <v>8</v>
      </c>
      <c r="C3440" s="123">
        <v>1907</v>
      </c>
      <c r="D3440" s="2">
        <v>144</v>
      </c>
      <c r="E3440" t="s">
        <v>24</v>
      </c>
      <c r="F3440">
        <v>2021</v>
      </c>
      <c r="G3440" t="s">
        <v>19</v>
      </c>
      <c r="H3440" s="21">
        <v>2185.06</v>
      </c>
    </row>
    <row r="3441" spans="1:8">
      <c r="A3441">
        <v>2114</v>
      </c>
      <c r="B3441" t="s">
        <v>8</v>
      </c>
      <c r="C3441" s="123">
        <v>1907</v>
      </c>
      <c r="D3441" s="2">
        <v>144</v>
      </c>
      <c r="E3441" t="s">
        <v>24</v>
      </c>
      <c r="F3441">
        <v>2021</v>
      </c>
      <c r="G3441" t="s">
        <v>19</v>
      </c>
      <c r="H3441" s="21">
        <v>-32.549999999999997</v>
      </c>
    </row>
    <row r="3442" spans="1:8">
      <c r="A3442">
        <v>2123</v>
      </c>
      <c r="B3442" t="s">
        <v>8</v>
      </c>
      <c r="C3442" s="123">
        <v>1907</v>
      </c>
      <c r="D3442" s="2">
        <v>144</v>
      </c>
      <c r="E3442" t="s">
        <v>24</v>
      </c>
      <c r="F3442">
        <v>2021</v>
      </c>
      <c r="G3442" t="s">
        <v>19</v>
      </c>
      <c r="H3442" s="21">
        <v>9603.7900000000009</v>
      </c>
    </row>
    <row r="3443" spans="1:8">
      <c r="A3443">
        <v>2136</v>
      </c>
      <c r="B3443" t="s">
        <v>8</v>
      </c>
      <c r="C3443" s="123">
        <v>1907</v>
      </c>
      <c r="D3443" s="2">
        <v>144</v>
      </c>
      <c r="E3443" t="s">
        <v>24</v>
      </c>
      <c r="F3443">
        <v>2021</v>
      </c>
      <c r="G3443" t="s">
        <v>19</v>
      </c>
      <c r="H3443" s="21">
        <v>577.07000000000005</v>
      </c>
    </row>
    <row r="3444" spans="1:8">
      <c r="A3444">
        <v>2163</v>
      </c>
      <c r="B3444" t="s">
        <v>8</v>
      </c>
      <c r="C3444" s="123">
        <v>1907</v>
      </c>
      <c r="D3444" s="2">
        <v>144</v>
      </c>
      <c r="E3444" t="s">
        <v>24</v>
      </c>
      <c r="F3444">
        <v>2021</v>
      </c>
      <c r="G3444" t="s">
        <v>19</v>
      </c>
      <c r="H3444" s="21">
        <v>9881.4</v>
      </c>
    </row>
    <row r="3445" spans="1:8">
      <c r="A3445">
        <v>2174</v>
      </c>
      <c r="B3445" t="s">
        <v>8</v>
      </c>
      <c r="C3445" s="123">
        <v>1907</v>
      </c>
      <c r="D3445" s="2">
        <v>144</v>
      </c>
      <c r="E3445" t="s">
        <v>24</v>
      </c>
      <c r="F3445">
        <v>2021</v>
      </c>
      <c r="G3445" t="s">
        <v>19</v>
      </c>
      <c r="H3445" s="21">
        <v>51.5</v>
      </c>
    </row>
    <row r="3446" spans="1:8">
      <c r="A3446">
        <v>2187</v>
      </c>
      <c r="B3446" t="s">
        <v>8</v>
      </c>
      <c r="C3446" s="123">
        <v>1907</v>
      </c>
      <c r="D3446" s="2">
        <v>144</v>
      </c>
      <c r="E3446" t="s">
        <v>24</v>
      </c>
      <c r="F3446">
        <v>2021</v>
      </c>
      <c r="G3446" t="s">
        <v>19</v>
      </c>
      <c r="H3446" s="21">
        <v>1228.75</v>
      </c>
    </row>
    <row r="3447" spans="1:8">
      <c r="A3447">
        <v>2213</v>
      </c>
      <c r="B3447" t="s">
        <v>8</v>
      </c>
      <c r="C3447" s="123">
        <v>1907</v>
      </c>
      <c r="D3447" s="2">
        <v>144</v>
      </c>
      <c r="E3447" t="s">
        <v>24</v>
      </c>
      <c r="F3447">
        <v>2021</v>
      </c>
      <c r="G3447" t="s">
        <v>19</v>
      </c>
      <c r="H3447" s="21">
        <v>583.23</v>
      </c>
    </row>
    <row r="3448" spans="1:8">
      <c r="A3448">
        <v>2218</v>
      </c>
      <c r="B3448" t="s">
        <v>8</v>
      </c>
      <c r="C3448" s="123">
        <v>1907</v>
      </c>
      <c r="D3448" s="2">
        <v>144</v>
      </c>
      <c r="E3448" t="s">
        <v>24</v>
      </c>
      <c r="F3448">
        <v>2021</v>
      </c>
      <c r="G3448" t="s">
        <v>19</v>
      </c>
      <c r="H3448" s="21">
        <v>583.23</v>
      </c>
    </row>
    <row r="3449" spans="1:8">
      <c r="A3449">
        <v>2221</v>
      </c>
      <c r="B3449" t="s">
        <v>8</v>
      </c>
      <c r="C3449" s="123">
        <v>1907</v>
      </c>
      <c r="D3449" s="2">
        <v>144</v>
      </c>
      <c r="E3449" t="s">
        <v>24</v>
      </c>
      <c r="F3449">
        <v>2021</v>
      </c>
      <c r="G3449" t="s">
        <v>19</v>
      </c>
      <c r="H3449" s="21">
        <v>-194.87</v>
      </c>
    </row>
    <row r="3450" spans="1:8">
      <c r="A3450">
        <v>2237</v>
      </c>
      <c r="B3450" t="s">
        <v>9</v>
      </c>
      <c r="C3450" s="123">
        <v>1907</v>
      </c>
      <c r="D3450" s="2">
        <v>133</v>
      </c>
      <c r="E3450" t="s">
        <v>24</v>
      </c>
      <c r="F3450">
        <v>2021</v>
      </c>
      <c r="G3450" t="s">
        <v>19</v>
      </c>
      <c r="H3450" s="21">
        <v>-846.95</v>
      </c>
    </row>
    <row r="3451" spans="1:8">
      <c r="A3451">
        <v>2239</v>
      </c>
      <c r="B3451" t="s">
        <v>9</v>
      </c>
      <c r="C3451" s="123">
        <v>1907</v>
      </c>
      <c r="D3451" s="2">
        <v>133</v>
      </c>
      <c r="E3451" t="s">
        <v>24</v>
      </c>
      <c r="F3451">
        <v>2021</v>
      </c>
      <c r="G3451" t="s">
        <v>19</v>
      </c>
      <c r="H3451" s="21">
        <v>3862.96</v>
      </c>
    </row>
    <row r="3452" spans="1:8">
      <c r="A3452">
        <v>2244</v>
      </c>
      <c r="B3452" t="s">
        <v>9</v>
      </c>
      <c r="C3452" s="123">
        <v>1907</v>
      </c>
      <c r="D3452" s="2">
        <v>133</v>
      </c>
      <c r="E3452" t="s">
        <v>24</v>
      </c>
      <c r="F3452">
        <v>2021</v>
      </c>
      <c r="G3452" t="s">
        <v>19</v>
      </c>
      <c r="H3452" s="21">
        <v>215.86</v>
      </c>
    </row>
    <row r="3453" spans="1:8">
      <c r="A3453">
        <v>2250</v>
      </c>
      <c r="B3453" t="s">
        <v>9</v>
      </c>
      <c r="C3453" s="123">
        <v>1907</v>
      </c>
      <c r="D3453" s="2">
        <v>133</v>
      </c>
      <c r="E3453" t="s">
        <v>24</v>
      </c>
      <c r="F3453">
        <v>2021</v>
      </c>
      <c r="G3453" t="s">
        <v>19</v>
      </c>
      <c r="H3453" s="21">
        <v>827.09</v>
      </c>
    </row>
    <row r="3454" spans="1:8">
      <c r="A3454">
        <v>2260</v>
      </c>
      <c r="B3454" t="s">
        <v>9</v>
      </c>
      <c r="C3454" s="123">
        <v>1907</v>
      </c>
      <c r="D3454" s="2">
        <v>133</v>
      </c>
      <c r="E3454" t="s">
        <v>24</v>
      </c>
      <c r="F3454">
        <v>2021</v>
      </c>
      <c r="G3454" t="s">
        <v>19</v>
      </c>
      <c r="H3454" s="21">
        <v>214.06</v>
      </c>
    </row>
    <row r="3455" spans="1:8">
      <c r="A3455">
        <v>2263</v>
      </c>
      <c r="B3455" t="s">
        <v>9</v>
      </c>
      <c r="C3455" s="123">
        <v>1907</v>
      </c>
      <c r="D3455" s="2">
        <v>133</v>
      </c>
      <c r="E3455" t="s">
        <v>24</v>
      </c>
      <c r="F3455">
        <v>2021</v>
      </c>
      <c r="G3455" t="s">
        <v>19</v>
      </c>
      <c r="H3455" s="21">
        <v>217.68</v>
      </c>
    </row>
    <row r="3456" spans="1:8">
      <c r="A3456">
        <v>2272</v>
      </c>
      <c r="B3456" t="s">
        <v>9</v>
      </c>
      <c r="C3456" s="123">
        <v>1907</v>
      </c>
      <c r="D3456" s="2">
        <v>133</v>
      </c>
      <c r="E3456" t="s">
        <v>24</v>
      </c>
      <c r="F3456">
        <v>2021</v>
      </c>
      <c r="G3456" t="s">
        <v>19</v>
      </c>
      <c r="H3456" s="21">
        <v>4449.4799999999996</v>
      </c>
    </row>
    <row r="3457" spans="1:8">
      <c r="A3457">
        <v>2274</v>
      </c>
      <c r="B3457" t="s">
        <v>9</v>
      </c>
      <c r="C3457" s="123">
        <v>1907</v>
      </c>
      <c r="D3457" s="2">
        <v>133</v>
      </c>
      <c r="E3457" t="s">
        <v>24</v>
      </c>
      <c r="F3457">
        <v>2021</v>
      </c>
      <c r="G3457" t="s">
        <v>19</v>
      </c>
      <c r="H3457" s="21">
        <v>315.92</v>
      </c>
    </row>
    <row r="3458" spans="1:8">
      <c r="A3458">
        <v>2276</v>
      </c>
      <c r="B3458" t="s">
        <v>9</v>
      </c>
      <c r="C3458" s="123">
        <v>1907</v>
      </c>
      <c r="D3458" s="2">
        <v>133</v>
      </c>
      <c r="E3458" t="s">
        <v>24</v>
      </c>
      <c r="F3458">
        <v>2021</v>
      </c>
      <c r="G3458" t="s">
        <v>19</v>
      </c>
      <c r="H3458" s="21">
        <v>-111.91</v>
      </c>
    </row>
    <row r="3459" spans="1:8">
      <c r="A3459">
        <v>2278</v>
      </c>
      <c r="B3459" t="s">
        <v>9</v>
      </c>
      <c r="C3459" s="123">
        <v>1907</v>
      </c>
      <c r="D3459" s="2">
        <v>133</v>
      </c>
      <c r="E3459" t="s">
        <v>24</v>
      </c>
      <c r="F3459">
        <v>2021</v>
      </c>
      <c r="G3459" t="s">
        <v>19</v>
      </c>
      <c r="H3459" s="21">
        <v>4182.03</v>
      </c>
    </row>
    <row r="3460" spans="1:8">
      <c r="A3460">
        <v>2285</v>
      </c>
      <c r="B3460" t="s">
        <v>9</v>
      </c>
      <c r="C3460" s="123">
        <v>1907</v>
      </c>
      <c r="D3460" s="2">
        <v>133</v>
      </c>
      <c r="E3460" t="s">
        <v>24</v>
      </c>
      <c r="F3460">
        <v>2021</v>
      </c>
      <c r="G3460" t="s">
        <v>19</v>
      </c>
      <c r="H3460" s="21">
        <v>1023.5</v>
      </c>
    </row>
    <row r="3461" spans="1:8">
      <c r="A3461">
        <v>2292</v>
      </c>
      <c r="B3461" t="s">
        <v>9</v>
      </c>
      <c r="C3461" s="123">
        <v>1907</v>
      </c>
      <c r="D3461" s="2">
        <v>133</v>
      </c>
      <c r="E3461" t="s">
        <v>24</v>
      </c>
      <c r="F3461">
        <v>2021</v>
      </c>
      <c r="G3461" t="s">
        <v>19</v>
      </c>
      <c r="H3461" s="21">
        <v>925.33</v>
      </c>
    </row>
    <row r="3462" spans="1:8">
      <c r="A3462">
        <v>2293</v>
      </c>
      <c r="B3462" t="s">
        <v>9</v>
      </c>
      <c r="C3462" s="123">
        <v>1907</v>
      </c>
      <c r="D3462" s="2">
        <v>133</v>
      </c>
      <c r="E3462" t="s">
        <v>24</v>
      </c>
      <c r="F3462">
        <v>2021</v>
      </c>
      <c r="G3462" t="s">
        <v>19</v>
      </c>
      <c r="H3462" s="21">
        <v>314.58</v>
      </c>
    </row>
    <row r="3463" spans="1:8">
      <c r="A3463">
        <v>2298</v>
      </c>
      <c r="B3463" t="s">
        <v>9</v>
      </c>
      <c r="C3463" s="123">
        <v>1907</v>
      </c>
      <c r="D3463" s="2">
        <v>133</v>
      </c>
      <c r="E3463" t="s">
        <v>24</v>
      </c>
      <c r="F3463">
        <v>2021</v>
      </c>
      <c r="G3463" t="s">
        <v>19</v>
      </c>
      <c r="H3463" s="21">
        <v>217.7</v>
      </c>
    </row>
    <row r="3464" spans="1:8">
      <c r="A3464">
        <v>2299</v>
      </c>
      <c r="B3464" t="s">
        <v>9</v>
      </c>
      <c r="C3464" s="123">
        <v>1907</v>
      </c>
      <c r="D3464" s="2">
        <v>133</v>
      </c>
      <c r="E3464" t="s">
        <v>24</v>
      </c>
      <c r="F3464">
        <v>2021</v>
      </c>
      <c r="G3464" t="s">
        <v>19</v>
      </c>
      <c r="H3464" s="21">
        <v>4624.1000000000004</v>
      </c>
    </row>
    <row r="3465" spans="1:8">
      <c r="A3465">
        <v>2303</v>
      </c>
      <c r="B3465" t="s">
        <v>9</v>
      </c>
      <c r="C3465" s="123">
        <v>1907</v>
      </c>
      <c r="D3465" s="2">
        <v>133</v>
      </c>
      <c r="E3465" t="s">
        <v>24</v>
      </c>
      <c r="F3465">
        <v>2021</v>
      </c>
      <c r="G3465" t="s">
        <v>19</v>
      </c>
      <c r="H3465" s="21">
        <v>4490.8900000000003</v>
      </c>
    </row>
    <row r="3466" spans="1:8">
      <c r="A3466">
        <v>2318</v>
      </c>
      <c r="B3466" t="s">
        <v>9</v>
      </c>
      <c r="C3466" s="123">
        <v>1907</v>
      </c>
      <c r="D3466" s="2">
        <v>133</v>
      </c>
      <c r="E3466" t="s">
        <v>24</v>
      </c>
      <c r="F3466">
        <v>2021</v>
      </c>
      <c r="G3466" t="s">
        <v>19</v>
      </c>
      <c r="H3466" s="21">
        <v>4396.66</v>
      </c>
    </row>
    <row r="3467" spans="1:8">
      <c r="A3467">
        <v>2322</v>
      </c>
      <c r="B3467" t="s">
        <v>9</v>
      </c>
      <c r="C3467" s="123">
        <v>1907</v>
      </c>
      <c r="D3467" s="2">
        <v>133</v>
      </c>
      <c r="E3467" t="s">
        <v>24</v>
      </c>
      <c r="F3467">
        <v>2021</v>
      </c>
      <c r="G3467" t="s">
        <v>19</v>
      </c>
      <c r="H3467" s="21">
        <v>1694.91</v>
      </c>
    </row>
    <row r="3468" spans="1:8">
      <c r="A3468">
        <v>2340</v>
      </c>
      <c r="B3468" t="s">
        <v>9</v>
      </c>
      <c r="C3468" s="123">
        <v>1907</v>
      </c>
      <c r="D3468" s="2">
        <v>133</v>
      </c>
      <c r="E3468" t="s">
        <v>24</v>
      </c>
      <c r="F3468">
        <v>2021</v>
      </c>
      <c r="G3468" t="s">
        <v>19</v>
      </c>
      <c r="H3468" s="21">
        <v>194.7</v>
      </c>
    </row>
    <row r="3469" spans="1:8">
      <c r="A3469">
        <v>2346</v>
      </c>
      <c r="B3469" t="s">
        <v>9</v>
      </c>
      <c r="C3469" s="123">
        <v>1907</v>
      </c>
      <c r="D3469" s="2">
        <v>133</v>
      </c>
      <c r="E3469" t="s">
        <v>24</v>
      </c>
      <c r="F3469">
        <v>2021</v>
      </c>
      <c r="G3469" t="s">
        <v>19</v>
      </c>
      <c r="H3469" s="21">
        <v>4038.24</v>
      </c>
    </row>
    <row r="3470" spans="1:8">
      <c r="A3470">
        <v>2355</v>
      </c>
      <c r="B3470" t="s">
        <v>9</v>
      </c>
      <c r="C3470" s="123">
        <v>1907</v>
      </c>
      <c r="D3470" s="2">
        <v>133</v>
      </c>
      <c r="E3470" t="s">
        <v>24</v>
      </c>
      <c r="F3470">
        <v>2021</v>
      </c>
      <c r="G3470" t="s">
        <v>19</v>
      </c>
      <c r="H3470" s="21">
        <v>2540.46</v>
      </c>
    </row>
    <row r="3471" spans="1:8">
      <c r="A3471">
        <v>2364</v>
      </c>
      <c r="B3471" t="s">
        <v>9</v>
      </c>
      <c r="C3471" s="123">
        <v>1907</v>
      </c>
      <c r="D3471" s="2">
        <v>133</v>
      </c>
      <c r="E3471" t="s">
        <v>24</v>
      </c>
      <c r="F3471">
        <v>2021</v>
      </c>
      <c r="G3471" t="s">
        <v>19</v>
      </c>
      <c r="H3471" s="21">
        <v>761.76</v>
      </c>
    </row>
    <row r="3472" spans="1:8">
      <c r="A3472">
        <v>2393</v>
      </c>
      <c r="B3472" t="s">
        <v>9</v>
      </c>
      <c r="C3472" s="123">
        <v>1907</v>
      </c>
      <c r="D3472" s="2">
        <v>133</v>
      </c>
      <c r="E3472" t="s">
        <v>24</v>
      </c>
      <c r="F3472">
        <v>2021</v>
      </c>
      <c r="G3472" t="s">
        <v>19</v>
      </c>
      <c r="H3472" s="21">
        <v>3997.88</v>
      </c>
    </row>
    <row r="3473" spans="1:8">
      <c r="A3473">
        <v>2397</v>
      </c>
      <c r="B3473" t="s">
        <v>9</v>
      </c>
      <c r="C3473" s="123">
        <v>1907</v>
      </c>
      <c r="D3473" s="2">
        <v>133</v>
      </c>
      <c r="E3473" t="s">
        <v>24</v>
      </c>
      <c r="F3473">
        <v>2021</v>
      </c>
      <c r="G3473" t="s">
        <v>19</v>
      </c>
      <c r="H3473" s="21">
        <v>1234.23</v>
      </c>
    </row>
    <row r="3474" spans="1:8">
      <c r="A3474">
        <v>2437</v>
      </c>
      <c r="B3474" t="s">
        <v>9</v>
      </c>
      <c r="C3474" s="123">
        <v>1907</v>
      </c>
      <c r="D3474" s="2">
        <v>133</v>
      </c>
      <c r="E3474" t="s">
        <v>24</v>
      </c>
      <c r="F3474">
        <v>2021</v>
      </c>
      <c r="G3474" t="s">
        <v>19</v>
      </c>
      <c r="H3474" s="21">
        <v>827.09</v>
      </c>
    </row>
    <row r="3475" spans="1:8">
      <c r="A3475">
        <v>2441</v>
      </c>
      <c r="B3475" t="s">
        <v>9</v>
      </c>
      <c r="C3475" s="123">
        <v>1907</v>
      </c>
      <c r="D3475" s="2">
        <v>133</v>
      </c>
      <c r="E3475" t="s">
        <v>24</v>
      </c>
      <c r="F3475">
        <v>2021</v>
      </c>
      <c r="G3475" t="s">
        <v>19</v>
      </c>
      <c r="H3475" s="21">
        <v>7203.4</v>
      </c>
    </row>
    <row r="3476" spans="1:8">
      <c r="A3476">
        <v>2472</v>
      </c>
      <c r="B3476" t="s">
        <v>9</v>
      </c>
      <c r="C3476" s="123">
        <v>1907</v>
      </c>
      <c r="D3476" s="2">
        <v>133</v>
      </c>
      <c r="E3476" t="s">
        <v>24</v>
      </c>
      <c r="F3476">
        <v>2021</v>
      </c>
      <c r="G3476" t="s">
        <v>19</v>
      </c>
      <c r="H3476" s="21">
        <v>495.14</v>
      </c>
    </row>
    <row r="3477" spans="1:8">
      <c r="A3477">
        <v>2477</v>
      </c>
      <c r="B3477" t="s">
        <v>9</v>
      </c>
      <c r="C3477" s="123">
        <v>1907</v>
      </c>
      <c r="D3477" s="2">
        <v>133</v>
      </c>
      <c r="E3477" t="s">
        <v>24</v>
      </c>
      <c r="F3477">
        <v>2021</v>
      </c>
      <c r="G3477" t="s">
        <v>19</v>
      </c>
      <c r="H3477" s="21">
        <v>3986.85</v>
      </c>
    </row>
    <row r="3478" spans="1:8">
      <c r="A3478">
        <v>2485</v>
      </c>
      <c r="B3478" t="s">
        <v>9</v>
      </c>
      <c r="C3478" s="123">
        <v>1907</v>
      </c>
      <c r="D3478" s="2">
        <v>133</v>
      </c>
      <c r="E3478" t="s">
        <v>24</v>
      </c>
      <c r="F3478">
        <v>2021</v>
      </c>
      <c r="G3478" t="s">
        <v>19</v>
      </c>
      <c r="H3478" s="21">
        <v>18</v>
      </c>
    </row>
    <row r="3479" spans="1:8">
      <c r="A3479">
        <v>2502</v>
      </c>
      <c r="B3479" t="s">
        <v>9</v>
      </c>
      <c r="C3479" s="123">
        <v>1907</v>
      </c>
      <c r="D3479" s="2">
        <v>133</v>
      </c>
      <c r="E3479" t="s">
        <v>24</v>
      </c>
      <c r="F3479">
        <v>2021</v>
      </c>
      <c r="G3479" t="s">
        <v>19</v>
      </c>
      <c r="H3479" s="21">
        <v>285.49</v>
      </c>
    </row>
    <row r="3480" spans="1:8">
      <c r="A3480">
        <v>2516</v>
      </c>
      <c r="B3480" t="s">
        <v>9</v>
      </c>
      <c r="C3480" s="123">
        <v>1907</v>
      </c>
      <c r="D3480" s="2">
        <v>133</v>
      </c>
      <c r="E3480" t="s">
        <v>24</v>
      </c>
      <c r="F3480">
        <v>2021</v>
      </c>
      <c r="G3480" t="s">
        <v>19</v>
      </c>
      <c r="H3480" s="21">
        <v>3635.36</v>
      </c>
    </row>
    <row r="3481" spans="1:8">
      <c r="A3481">
        <v>2518</v>
      </c>
      <c r="B3481" t="s">
        <v>9</v>
      </c>
      <c r="C3481" s="123">
        <v>1907</v>
      </c>
      <c r="D3481" s="2">
        <v>133</v>
      </c>
      <c r="E3481" t="s">
        <v>24</v>
      </c>
      <c r="F3481">
        <v>2021</v>
      </c>
      <c r="G3481" t="s">
        <v>19</v>
      </c>
      <c r="H3481" s="21">
        <v>1666.02</v>
      </c>
    </row>
    <row r="3482" spans="1:8">
      <c r="A3482">
        <v>2520</v>
      </c>
      <c r="B3482" t="s">
        <v>9</v>
      </c>
      <c r="C3482" s="123">
        <v>1907</v>
      </c>
      <c r="D3482" s="2">
        <v>133</v>
      </c>
      <c r="E3482" t="s">
        <v>24</v>
      </c>
      <c r="F3482">
        <v>2021</v>
      </c>
      <c r="G3482" t="s">
        <v>19</v>
      </c>
      <c r="H3482" s="21">
        <v>754.8</v>
      </c>
    </row>
    <row r="3483" spans="1:8">
      <c r="A3483">
        <v>2524</v>
      </c>
      <c r="B3483" t="s">
        <v>9</v>
      </c>
      <c r="C3483" s="123">
        <v>1907</v>
      </c>
      <c r="D3483" s="2">
        <v>133</v>
      </c>
      <c r="E3483" t="s">
        <v>24</v>
      </c>
      <c r="F3483">
        <v>2021</v>
      </c>
      <c r="G3483" t="s">
        <v>19</v>
      </c>
      <c r="H3483" s="21">
        <v>3833.94</v>
      </c>
    </row>
    <row r="3484" spans="1:8">
      <c r="A3484">
        <v>2526</v>
      </c>
      <c r="B3484" t="s">
        <v>9</v>
      </c>
      <c r="C3484" s="123">
        <v>1907</v>
      </c>
      <c r="D3484" s="2">
        <v>133</v>
      </c>
      <c r="E3484" t="s">
        <v>24</v>
      </c>
      <c r="F3484">
        <v>2021</v>
      </c>
      <c r="G3484" t="s">
        <v>19</v>
      </c>
      <c r="H3484" s="21">
        <v>2900.13</v>
      </c>
    </row>
    <row r="3485" spans="1:8">
      <c r="A3485">
        <v>2528</v>
      </c>
      <c r="B3485" t="s">
        <v>9</v>
      </c>
      <c r="C3485" s="123">
        <v>1907</v>
      </c>
      <c r="D3485" s="2">
        <v>133</v>
      </c>
      <c r="E3485" t="s">
        <v>24</v>
      </c>
      <c r="F3485">
        <v>2021</v>
      </c>
      <c r="G3485" t="s">
        <v>19</v>
      </c>
      <c r="H3485" s="21">
        <v>433.74</v>
      </c>
    </row>
    <row r="3486" spans="1:8">
      <c r="A3486">
        <v>2533</v>
      </c>
      <c r="B3486" t="s">
        <v>9</v>
      </c>
      <c r="C3486" s="123">
        <v>1907</v>
      </c>
      <c r="D3486" s="2">
        <v>133</v>
      </c>
      <c r="E3486" t="s">
        <v>24</v>
      </c>
      <c r="F3486">
        <v>2021</v>
      </c>
      <c r="G3486" t="s">
        <v>19</v>
      </c>
      <c r="H3486" s="21">
        <v>3525</v>
      </c>
    </row>
    <row r="3487" spans="1:8">
      <c r="A3487">
        <v>2561</v>
      </c>
      <c r="B3487" t="s">
        <v>9</v>
      </c>
      <c r="C3487" s="123">
        <v>1907</v>
      </c>
      <c r="D3487" s="2">
        <v>144</v>
      </c>
      <c r="E3487" t="s">
        <v>24</v>
      </c>
      <c r="F3487">
        <v>2021</v>
      </c>
      <c r="G3487" t="s">
        <v>19</v>
      </c>
      <c r="H3487" s="21">
        <v>2120.2800000000002</v>
      </c>
    </row>
    <row r="3488" spans="1:8">
      <c r="A3488">
        <v>2572</v>
      </c>
      <c r="B3488" t="s">
        <v>9</v>
      </c>
      <c r="C3488" s="123">
        <v>1907</v>
      </c>
      <c r="D3488" s="2">
        <v>144</v>
      </c>
      <c r="E3488" t="s">
        <v>24</v>
      </c>
      <c r="F3488">
        <v>2021</v>
      </c>
      <c r="G3488" t="s">
        <v>19</v>
      </c>
      <c r="H3488" s="21">
        <v>1392.45</v>
      </c>
    </row>
    <row r="3489" spans="1:8">
      <c r="A3489">
        <v>2620</v>
      </c>
      <c r="B3489" t="s">
        <v>9</v>
      </c>
      <c r="C3489" s="123">
        <v>1907</v>
      </c>
      <c r="D3489" s="2">
        <v>144</v>
      </c>
      <c r="E3489" t="s">
        <v>24</v>
      </c>
      <c r="F3489">
        <v>2021</v>
      </c>
      <c r="G3489" t="s">
        <v>19</v>
      </c>
      <c r="H3489" s="21">
        <v>1337.01</v>
      </c>
    </row>
    <row r="3490" spans="1:8">
      <c r="A3490">
        <v>2642</v>
      </c>
      <c r="B3490" t="s">
        <v>9</v>
      </c>
      <c r="C3490" s="123">
        <v>1907</v>
      </c>
      <c r="D3490" s="2">
        <v>144</v>
      </c>
      <c r="E3490" t="s">
        <v>24</v>
      </c>
      <c r="F3490">
        <v>2021</v>
      </c>
      <c r="G3490" t="s">
        <v>19</v>
      </c>
      <c r="H3490" s="21">
        <v>38212.1</v>
      </c>
    </row>
    <row r="3491" spans="1:8">
      <c r="A3491">
        <v>2644</v>
      </c>
      <c r="B3491" t="s">
        <v>9</v>
      </c>
      <c r="C3491" s="123">
        <v>1907</v>
      </c>
      <c r="D3491" s="2">
        <v>144</v>
      </c>
      <c r="E3491" t="s">
        <v>24</v>
      </c>
      <c r="F3491">
        <v>2021</v>
      </c>
      <c r="G3491" t="s">
        <v>19</v>
      </c>
      <c r="H3491" s="21">
        <v>38897.449999999997</v>
      </c>
    </row>
    <row r="3492" spans="1:8">
      <c r="A3492">
        <v>2647</v>
      </c>
      <c r="B3492" t="s">
        <v>9</v>
      </c>
      <c r="C3492" s="123">
        <v>1907</v>
      </c>
      <c r="D3492" s="2">
        <v>144</v>
      </c>
      <c r="E3492" t="s">
        <v>24</v>
      </c>
      <c r="F3492">
        <v>2021</v>
      </c>
      <c r="G3492" t="s">
        <v>19</v>
      </c>
      <c r="H3492" s="21">
        <v>19429.38</v>
      </c>
    </row>
    <row r="3493" spans="1:8">
      <c r="A3493">
        <v>2657</v>
      </c>
      <c r="B3493" t="s">
        <v>9</v>
      </c>
      <c r="C3493" s="123">
        <v>1907</v>
      </c>
      <c r="D3493" s="2">
        <v>144</v>
      </c>
      <c r="E3493" t="s">
        <v>24</v>
      </c>
      <c r="F3493">
        <v>2021</v>
      </c>
      <c r="G3493" t="s">
        <v>19</v>
      </c>
      <c r="H3493" s="21">
        <v>1418.81</v>
      </c>
    </row>
    <row r="3494" spans="1:8">
      <c r="A3494">
        <v>2667</v>
      </c>
      <c r="B3494" t="s">
        <v>9</v>
      </c>
      <c r="C3494" s="123">
        <v>1907</v>
      </c>
      <c r="D3494" s="2">
        <v>144</v>
      </c>
      <c r="E3494" t="s">
        <v>24</v>
      </c>
      <c r="F3494">
        <v>2021</v>
      </c>
      <c r="G3494" t="s">
        <v>19</v>
      </c>
      <c r="H3494" s="21">
        <v>2147.42</v>
      </c>
    </row>
    <row r="3495" spans="1:8">
      <c r="A3495">
        <v>2669</v>
      </c>
      <c r="B3495" t="s">
        <v>9</v>
      </c>
      <c r="C3495" s="123">
        <v>1907</v>
      </c>
      <c r="D3495" s="2">
        <v>144</v>
      </c>
      <c r="E3495" t="s">
        <v>24</v>
      </c>
      <c r="F3495">
        <v>2021</v>
      </c>
      <c r="G3495" t="s">
        <v>19</v>
      </c>
      <c r="H3495" s="21">
        <v>5220.92</v>
      </c>
    </row>
    <row r="3496" spans="1:8">
      <c r="A3496">
        <v>2682</v>
      </c>
      <c r="B3496" t="s">
        <v>9</v>
      </c>
      <c r="C3496" s="123">
        <v>1907</v>
      </c>
      <c r="D3496" s="2">
        <v>144</v>
      </c>
      <c r="E3496" t="s">
        <v>24</v>
      </c>
      <c r="F3496">
        <v>2021</v>
      </c>
      <c r="G3496" t="s">
        <v>19</v>
      </c>
      <c r="H3496" s="21">
        <v>38190.080000000002</v>
      </c>
    </row>
    <row r="3497" spans="1:8">
      <c r="A3497">
        <v>2683</v>
      </c>
      <c r="B3497" t="s">
        <v>9</v>
      </c>
      <c r="C3497" s="123">
        <v>1907</v>
      </c>
      <c r="D3497" s="2">
        <v>144</v>
      </c>
      <c r="E3497" t="s">
        <v>24</v>
      </c>
      <c r="F3497">
        <v>2021</v>
      </c>
      <c r="G3497" t="s">
        <v>19</v>
      </c>
      <c r="H3497" s="21">
        <v>1971.45</v>
      </c>
    </row>
    <row r="3498" spans="1:8">
      <c r="A3498">
        <v>2691</v>
      </c>
      <c r="B3498" t="s">
        <v>9</v>
      </c>
      <c r="C3498" s="123">
        <v>1907</v>
      </c>
      <c r="D3498" s="2">
        <v>144</v>
      </c>
      <c r="E3498" t="s">
        <v>24</v>
      </c>
      <c r="F3498">
        <v>2021</v>
      </c>
      <c r="G3498" t="s">
        <v>19</v>
      </c>
      <c r="H3498" s="21">
        <v>897.9</v>
      </c>
    </row>
    <row r="3499" spans="1:8">
      <c r="A3499">
        <v>2705</v>
      </c>
      <c r="B3499" t="s">
        <v>9</v>
      </c>
      <c r="C3499" s="123">
        <v>1907</v>
      </c>
      <c r="D3499" s="2">
        <v>144</v>
      </c>
      <c r="E3499" t="s">
        <v>24</v>
      </c>
      <c r="F3499">
        <v>2021</v>
      </c>
      <c r="G3499" t="s">
        <v>19</v>
      </c>
      <c r="H3499" s="21">
        <v>1348.29</v>
      </c>
    </row>
    <row r="3500" spans="1:8">
      <c r="A3500">
        <v>2714</v>
      </c>
      <c r="B3500" t="s">
        <v>9</v>
      </c>
      <c r="C3500" s="123">
        <v>1907</v>
      </c>
      <c r="D3500" s="2">
        <v>144</v>
      </c>
      <c r="E3500" t="s">
        <v>24</v>
      </c>
      <c r="F3500">
        <v>2021</v>
      </c>
      <c r="G3500" t="s">
        <v>19</v>
      </c>
      <c r="H3500" s="21">
        <v>3097.13</v>
      </c>
    </row>
    <row r="3501" spans="1:8">
      <c r="A3501">
        <v>2719</v>
      </c>
      <c r="B3501" t="s">
        <v>9</v>
      </c>
      <c r="C3501" s="123">
        <v>1907</v>
      </c>
      <c r="D3501" s="2">
        <v>144</v>
      </c>
      <c r="E3501" t="s">
        <v>24</v>
      </c>
      <c r="F3501">
        <v>2021</v>
      </c>
      <c r="G3501" t="s">
        <v>19</v>
      </c>
      <c r="H3501" s="21">
        <v>1338.17</v>
      </c>
    </row>
    <row r="3502" spans="1:8">
      <c r="A3502">
        <v>2720</v>
      </c>
      <c r="B3502" t="s">
        <v>9</v>
      </c>
      <c r="C3502" s="123">
        <v>1907</v>
      </c>
      <c r="D3502" s="2">
        <v>144</v>
      </c>
      <c r="E3502" t="s">
        <v>24</v>
      </c>
      <c r="F3502">
        <v>2021</v>
      </c>
      <c r="G3502" t="s">
        <v>19</v>
      </c>
      <c r="H3502" s="21">
        <v>37973.9</v>
      </c>
    </row>
    <row r="3503" spans="1:8">
      <c r="A3503">
        <v>2725</v>
      </c>
      <c r="B3503" t="s">
        <v>9</v>
      </c>
      <c r="C3503" s="123">
        <v>1907</v>
      </c>
      <c r="D3503" s="2">
        <v>144</v>
      </c>
      <c r="E3503" t="s">
        <v>24</v>
      </c>
      <c r="F3503">
        <v>2021</v>
      </c>
      <c r="G3503" t="s">
        <v>19</v>
      </c>
      <c r="H3503" s="21">
        <v>37571.01</v>
      </c>
    </row>
    <row r="3504" spans="1:8">
      <c r="A3504">
        <v>2751</v>
      </c>
      <c r="B3504" t="s">
        <v>9</v>
      </c>
      <c r="C3504" s="123">
        <v>1907</v>
      </c>
      <c r="D3504" s="2">
        <v>144</v>
      </c>
      <c r="E3504" t="s">
        <v>24</v>
      </c>
      <c r="F3504">
        <v>2021</v>
      </c>
      <c r="G3504" t="s">
        <v>19</v>
      </c>
      <c r="H3504" s="21">
        <v>37089.629999999997</v>
      </c>
    </row>
    <row r="3505" spans="1:8">
      <c r="A3505">
        <v>2769</v>
      </c>
      <c r="B3505" t="s">
        <v>9</v>
      </c>
      <c r="C3505" s="123">
        <v>1907</v>
      </c>
      <c r="D3505" s="2">
        <v>144</v>
      </c>
      <c r="E3505" t="s">
        <v>24</v>
      </c>
      <c r="F3505">
        <v>2021</v>
      </c>
      <c r="G3505" t="s">
        <v>19</v>
      </c>
      <c r="H3505" s="21">
        <v>1579.04</v>
      </c>
    </row>
    <row r="3506" spans="1:8">
      <c r="A3506">
        <v>2772</v>
      </c>
      <c r="B3506" t="s">
        <v>9</v>
      </c>
      <c r="C3506" s="123">
        <v>1907</v>
      </c>
      <c r="D3506" s="2">
        <v>144</v>
      </c>
      <c r="E3506" t="s">
        <v>24</v>
      </c>
      <c r="F3506">
        <v>2021</v>
      </c>
      <c r="G3506" t="s">
        <v>19</v>
      </c>
      <c r="H3506" s="21">
        <v>1127.28</v>
      </c>
    </row>
    <row r="3507" spans="1:8">
      <c r="A3507">
        <v>2779</v>
      </c>
      <c r="B3507" t="s">
        <v>9</v>
      </c>
      <c r="C3507" s="123">
        <v>1907</v>
      </c>
      <c r="D3507" s="2">
        <v>144</v>
      </c>
      <c r="E3507" t="s">
        <v>24</v>
      </c>
      <c r="F3507">
        <v>2021</v>
      </c>
      <c r="G3507" t="s">
        <v>19</v>
      </c>
      <c r="H3507" s="21">
        <v>1715.55</v>
      </c>
    </row>
    <row r="3508" spans="1:8">
      <c r="A3508">
        <v>2795</v>
      </c>
      <c r="B3508" t="s">
        <v>9</v>
      </c>
      <c r="C3508" s="123">
        <v>1907</v>
      </c>
      <c r="D3508" s="2">
        <v>144</v>
      </c>
      <c r="E3508" t="s">
        <v>24</v>
      </c>
      <c r="F3508">
        <v>2021</v>
      </c>
      <c r="G3508" t="s">
        <v>19</v>
      </c>
      <c r="H3508" s="21">
        <v>1348.29</v>
      </c>
    </row>
    <row r="3509" spans="1:8">
      <c r="A3509">
        <v>2827</v>
      </c>
      <c r="B3509" t="s">
        <v>9</v>
      </c>
      <c r="C3509" s="123">
        <v>1907</v>
      </c>
      <c r="D3509" s="2">
        <v>144</v>
      </c>
      <c r="E3509" t="s">
        <v>24</v>
      </c>
      <c r="F3509">
        <v>2021</v>
      </c>
      <c r="G3509" t="s">
        <v>19</v>
      </c>
      <c r="H3509" s="21">
        <v>1293.8900000000001</v>
      </c>
    </row>
    <row r="3510" spans="1:8">
      <c r="A3510">
        <v>2838</v>
      </c>
      <c r="B3510" t="s">
        <v>9</v>
      </c>
      <c r="C3510" s="123">
        <v>1907</v>
      </c>
      <c r="D3510" s="2">
        <v>144</v>
      </c>
      <c r="E3510" t="s">
        <v>24</v>
      </c>
      <c r="F3510">
        <v>2021</v>
      </c>
      <c r="G3510" t="s">
        <v>19</v>
      </c>
      <c r="H3510" s="21">
        <v>444.95</v>
      </c>
    </row>
    <row r="3511" spans="1:8">
      <c r="A3511">
        <v>2842</v>
      </c>
      <c r="B3511" t="s">
        <v>9</v>
      </c>
      <c r="C3511" s="123">
        <v>1907</v>
      </c>
      <c r="D3511" s="2">
        <v>144</v>
      </c>
      <c r="E3511" t="s">
        <v>24</v>
      </c>
      <c r="F3511">
        <v>2021</v>
      </c>
      <c r="G3511" t="s">
        <v>19</v>
      </c>
      <c r="H3511" s="21">
        <v>1715.56</v>
      </c>
    </row>
    <row r="3512" spans="1:8">
      <c r="A3512">
        <v>2864</v>
      </c>
      <c r="B3512" t="s">
        <v>9</v>
      </c>
      <c r="C3512" s="123">
        <v>1907</v>
      </c>
      <c r="D3512" s="2">
        <v>144</v>
      </c>
      <c r="E3512" t="s">
        <v>24</v>
      </c>
      <c r="F3512">
        <v>2021</v>
      </c>
      <c r="G3512" t="s">
        <v>19</v>
      </c>
      <c r="H3512" s="21">
        <v>260.14</v>
      </c>
    </row>
    <row r="3513" spans="1:8">
      <c r="A3513">
        <v>2870</v>
      </c>
      <c r="B3513" t="s">
        <v>9</v>
      </c>
      <c r="C3513" s="123">
        <v>1907</v>
      </c>
      <c r="D3513" s="2">
        <v>144</v>
      </c>
      <c r="E3513" t="s">
        <v>24</v>
      </c>
      <c r="F3513">
        <v>2021</v>
      </c>
      <c r="G3513" t="s">
        <v>19</v>
      </c>
      <c r="H3513" s="21">
        <v>35657.1</v>
      </c>
    </row>
    <row r="3514" spans="1:8">
      <c r="A3514">
        <v>2871</v>
      </c>
      <c r="B3514" t="s">
        <v>9</v>
      </c>
      <c r="C3514" s="123">
        <v>1907</v>
      </c>
      <c r="D3514" s="2">
        <v>144</v>
      </c>
      <c r="E3514" t="s">
        <v>24</v>
      </c>
      <c r="F3514">
        <v>2021</v>
      </c>
      <c r="G3514" t="s">
        <v>19</v>
      </c>
      <c r="H3514" s="21">
        <v>1507.57</v>
      </c>
    </row>
    <row r="3515" spans="1:8">
      <c r="A3515">
        <v>2872</v>
      </c>
      <c r="B3515" t="s">
        <v>9</v>
      </c>
      <c r="C3515" s="123">
        <v>1907</v>
      </c>
      <c r="D3515" s="2">
        <v>144</v>
      </c>
      <c r="E3515" t="s">
        <v>24</v>
      </c>
      <c r="F3515">
        <v>2021</v>
      </c>
      <c r="G3515" t="s">
        <v>19</v>
      </c>
      <c r="H3515" s="21">
        <v>1348.3</v>
      </c>
    </row>
    <row r="3516" spans="1:8">
      <c r="A3516">
        <v>2875</v>
      </c>
      <c r="B3516" t="s">
        <v>9</v>
      </c>
      <c r="C3516" s="123">
        <v>1907</v>
      </c>
      <c r="D3516" s="2">
        <v>144</v>
      </c>
      <c r="E3516" t="s">
        <v>24</v>
      </c>
      <c r="F3516">
        <v>2021</v>
      </c>
      <c r="G3516" t="s">
        <v>19</v>
      </c>
      <c r="H3516" s="21">
        <v>15426.35</v>
      </c>
    </row>
    <row r="3517" spans="1:8">
      <c r="A3517">
        <v>2882</v>
      </c>
      <c r="B3517" t="s">
        <v>9</v>
      </c>
      <c r="C3517" s="123">
        <v>1907</v>
      </c>
      <c r="D3517" s="2">
        <v>144</v>
      </c>
      <c r="E3517" t="s">
        <v>24</v>
      </c>
      <c r="F3517">
        <v>2021</v>
      </c>
      <c r="G3517" t="s">
        <v>19</v>
      </c>
      <c r="H3517" s="21">
        <v>2200.13</v>
      </c>
    </row>
    <row r="3518" spans="1:8">
      <c r="A3518">
        <v>2886</v>
      </c>
      <c r="B3518" t="s">
        <v>9</v>
      </c>
      <c r="C3518" s="123">
        <v>1907</v>
      </c>
      <c r="D3518" s="2">
        <v>144</v>
      </c>
      <c r="E3518" t="s">
        <v>24</v>
      </c>
      <c r="F3518">
        <v>2021</v>
      </c>
      <c r="G3518" t="s">
        <v>19</v>
      </c>
      <c r="H3518" s="21">
        <v>1589.63</v>
      </c>
    </row>
    <row r="3519" spans="1:8">
      <c r="A3519">
        <v>2924</v>
      </c>
      <c r="B3519" t="s">
        <v>9</v>
      </c>
      <c r="C3519" s="123">
        <v>1907</v>
      </c>
      <c r="D3519" s="2">
        <v>144</v>
      </c>
      <c r="E3519" t="s">
        <v>24</v>
      </c>
      <c r="F3519">
        <v>2021</v>
      </c>
      <c r="G3519" t="s">
        <v>19</v>
      </c>
      <c r="H3519" s="21">
        <v>40994.31</v>
      </c>
    </row>
    <row r="3520" spans="1:8">
      <c r="A3520">
        <v>2940</v>
      </c>
      <c r="B3520" t="s">
        <v>9</v>
      </c>
      <c r="C3520" s="123">
        <v>1907</v>
      </c>
      <c r="D3520" s="2">
        <v>144</v>
      </c>
      <c r="E3520" t="s">
        <v>24</v>
      </c>
      <c r="F3520">
        <v>2021</v>
      </c>
      <c r="G3520" t="s">
        <v>19</v>
      </c>
      <c r="H3520" s="21">
        <v>4445.99</v>
      </c>
    </row>
    <row r="3521" spans="1:8">
      <c r="A3521">
        <v>2946</v>
      </c>
      <c r="B3521" t="s">
        <v>9</v>
      </c>
      <c r="C3521" s="123">
        <v>1907</v>
      </c>
      <c r="D3521" s="2">
        <v>144</v>
      </c>
      <c r="E3521" t="s">
        <v>24</v>
      </c>
      <c r="F3521">
        <v>2021</v>
      </c>
      <c r="G3521" t="s">
        <v>19</v>
      </c>
      <c r="H3521" s="21">
        <v>1716.35</v>
      </c>
    </row>
    <row r="3522" spans="1:8">
      <c r="A3522">
        <v>2969</v>
      </c>
      <c r="B3522" t="s">
        <v>9</v>
      </c>
      <c r="C3522" s="123">
        <v>1907</v>
      </c>
      <c r="D3522" s="2">
        <v>144</v>
      </c>
      <c r="E3522" t="s">
        <v>24</v>
      </c>
      <c r="F3522">
        <v>2021</v>
      </c>
      <c r="G3522" t="s">
        <v>19</v>
      </c>
      <c r="H3522" s="21">
        <v>1282.08</v>
      </c>
    </row>
    <row r="3523" spans="1:8">
      <c r="A3523">
        <v>2981</v>
      </c>
      <c r="B3523" t="s">
        <v>9</v>
      </c>
      <c r="C3523" s="123">
        <v>1907</v>
      </c>
      <c r="D3523" s="2">
        <v>144</v>
      </c>
      <c r="E3523" t="s">
        <v>24</v>
      </c>
      <c r="F3523">
        <v>2021</v>
      </c>
      <c r="G3523" t="s">
        <v>19</v>
      </c>
      <c r="H3523" s="21">
        <v>1184.44</v>
      </c>
    </row>
    <row r="3524" spans="1:8">
      <c r="A3524">
        <v>2986</v>
      </c>
      <c r="B3524" t="s">
        <v>9</v>
      </c>
      <c r="C3524" s="123">
        <v>1907</v>
      </c>
      <c r="D3524" s="2">
        <v>144</v>
      </c>
      <c r="E3524" t="s">
        <v>24</v>
      </c>
      <c r="F3524">
        <v>2021</v>
      </c>
      <c r="G3524" t="s">
        <v>19</v>
      </c>
      <c r="H3524" s="21">
        <v>34897.599999999999</v>
      </c>
    </row>
    <row r="3525" spans="1:8">
      <c r="A3525">
        <v>2992</v>
      </c>
      <c r="B3525" t="s">
        <v>9</v>
      </c>
      <c r="C3525" s="123">
        <v>1907</v>
      </c>
      <c r="D3525" s="2">
        <v>144</v>
      </c>
      <c r="E3525" t="s">
        <v>24</v>
      </c>
      <c r="F3525">
        <v>2021</v>
      </c>
      <c r="G3525" t="s">
        <v>19</v>
      </c>
      <c r="H3525" s="21">
        <v>35765.050000000003</v>
      </c>
    </row>
    <row r="3526" spans="1:8">
      <c r="A3526">
        <v>2999</v>
      </c>
      <c r="B3526" t="s">
        <v>10</v>
      </c>
      <c r="C3526" s="123">
        <v>1907</v>
      </c>
      <c r="D3526" s="2">
        <v>133</v>
      </c>
      <c r="E3526" t="s">
        <v>24</v>
      </c>
      <c r="F3526">
        <v>2021</v>
      </c>
      <c r="G3526" t="s">
        <v>19</v>
      </c>
      <c r="H3526" s="21">
        <v>107.28</v>
      </c>
    </row>
    <row r="3527" spans="1:8">
      <c r="A3527">
        <v>3013</v>
      </c>
      <c r="B3527" t="s">
        <v>10</v>
      </c>
      <c r="C3527" s="123">
        <v>1907</v>
      </c>
      <c r="D3527" s="2">
        <v>133</v>
      </c>
      <c r="E3527" t="s">
        <v>24</v>
      </c>
      <c r="F3527">
        <v>2021</v>
      </c>
      <c r="G3527" t="s">
        <v>19</v>
      </c>
      <c r="H3527" s="21">
        <v>540.39</v>
      </c>
    </row>
    <row r="3528" spans="1:8">
      <c r="A3528">
        <v>3014</v>
      </c>
      <c r="B3528" t="s">
        <v>10</v>
      </c>
      <c r="C3528" s="123">
        <v>1907</v>
      </c>
      <c r="D3528" s="2">
        <v>133</v>
      </c>
      <c r="E3528" t="s">
        <v>24</v>
      </c>
      <c r="F3528">
        <v>2021</v>
      </c>
      <c r="G3528" t="s">
        <v>19</v>
      </c>
      <c r="H3528" s="21">
        <v>113.03</v>
      </c>
    </row>
    <row r="3529" spans="1:8">
      <c r="A3529">
        <v>3017</v>
      </c>
      <c r="B3529" t="s">
        <v>10</v>
      </c>
      <c r="C3529" s="123">
        <v>1907</v>
      </c>
      <c r="D3529" s="2">
        <v>133</v>
      </c>
      <c r="E3529" t="s">
        <v>24</v>
      </c>
      <c r="F3529">
        <v>2021</v>
      </c>
      <c r="G3529" t="s">
        <v>19</v>
      </c>
      <c r="H3529" s="21">
        <v>31.65</v>
      </c>
    </row>
    <row r="3530" spans="1:8">
      <c r="A3530">
        <v>3022</v>
      </c>
      <c r="B3530" t="s">
        <v>10</v>
      </c>
      <c r="C3530" s="123">
        <v>1907</v>
      </c>
      <c r="D3530" s="2">
        <v>133</v>
      </c>
      <c r="E3530" t="s">
        <v>24</v>
      </c>
      <c r="F3530">
        <v>2021</v>
      </c>
      <c r="G3530" t="s">
        <v>19</v>
      </c>
      <c r="H3530" s="21">
        <v>31.65</v>
      </c>
    </row>
    <row r="3531" spans="1:8">
      <c r="A3531">
        <v>3033</v>
      </c>
      <c r="B3531" t="s">
        <v>10</v>
      </c>
      <c r="C3531" s="123">
        <v>1907</v>
      </c>
      <c r="D3531" s="2">
        <v>133</v>
      </c>
      <c r="E3531" t="s">
        <v>24</v>
      </c>
      <c r="F3531">
        <v>2021</v>
      </c>
      <c r="G3531" t="s">
        <v>19</v>
      </c>
      <c r="H3531" s="21">
        <v>831.9</v>
      </c>
    </row>
    <row r="3532" spans="1:8">
      <c r="A3532">
        <v>3052</v>
      </c>
      <c r="B3532" t="s">
        <v>10</v>
      </c>
      <c r="C3532" s="123">
        <v>1907</v>
      </c>
      <c r="D3532" s="2">
        <v>133</v>
      </c>
      <c r="E3532" t="s">
        <v>24</v>
      </c>
      <c r="F3532">
        <v>2021</v>
      </c>
      <c r="G3532" t="s">
        <v>19</v>
      </c>
      <c r="H3532" s="21">
        <v>114.07</v>
      </c>
    </row>
    <row r="3533" spans="1:8">
      <c r="A3533">
        <v>3054</v>
      </c>
      <c r="B3533" t="s">
        <v>10</v>
      </c>
      <c r="C3533" s="123">
        <v>1907</v>
      </c>
      <c r="D3533" s="2">
        <v>133</v>
      </c>
      <c r="E3533" t="s">
        <v>24</v>
      </c>
      <c r="F3533">
        <v>2021</v>
      </c>
      <c r="G3533" t="s">
        <v>19</v>
      </c>
      <c r="H3533" s="21">
        <v>882.28</v>
      </c>
    </row>
    <row r="3534" spans="1:8">
      <c r="A3534">
        <v>3057</v>
      </c>
      <c r="B3534" t="s">
        <v>10</v>
      </c>
      <c r="C3534" s="123">
        <v>1907</v>
      </c>
      <c r="D3534" s="2">
        <v>133</v>
      </c>
      <c r="E3534" t="s">
        <v>24</v>
      </c>
      <c r="F3534">
        <v>2021</v>
      </c>
      <c r="G3534" t="s">
        <v>19</v>
      </c>
      <c r="H3534" s="21">
        <v>882.28</v>
      </c>
    </row>
    <row r="3535" spans="1:8">
      <c r="A3535">
        <v>3059</v>
      </c>
      <c r="B3535" t="s">
        <v>10</v>
      </c>
      <c r="C3535" s="123">
        <v>1907</v>
      </c>
      <c r="D3535" s="2">
        <v>133</v>
      </c>
      <c r="E3535" t="s">
        <v>24</v>
      </c>
      <c r="F3535">
        <v>2021</v>
      </c>
      <c r="G3535" t="s">
        <v>22</v>
      </c>
      <c r="H3535" s="21">
        <v>76.05</v>
      </c>
    </row>
    <row r="3536" spans="1:8">
      <c r="A3536">
        <v>3065</v>
      </c>
      <c r="B3536" t="s">
        <v>10</v>
      </c>
      <c r="C3536" s="123">
        <v>1907</v>
      </c>
      <c r="D3536" s="2">
        <v>133</v>
      </c>
      <c r="E3536" t="s">
        <v>24</v>
      </c>
      <c r="F3536">
        <v>2021</v>
      </c>
      <c r="G3536" t="s">
        <v>19</v>
      </c>
      <c r="H3536" s="21">
        <v>209.88</v>
      </c>
    </row>
    <row r="3537" spans="1:8">
      <c r="A3537">
        <v>3067</v>
      </c>
      <c r="B3537" t="s">
        <v>10</v>
      </c>
      <c r="C3537" s="123">
        <v>1907</v>
      </c>
      <c r="D3537" s="2">
        <v>133</v>
      </c>
      <c r="E3537" t="s">
        <v>24</v>
      </c>
      <c r="F3537">
        <v>2021</v>
      </c>
      <c r="G3537" t="s">
        <v>19</v>
      </c>
      <c r="H3537" s="21">
        <v>31.64</v>
      </c>
    </row>
    <row r="3538" spans="1:8">
      <c r="A3538">
        <v>3068</v>
      </c>
      <c r="B3538" t="s">
        <v>10</v>
      </c>
      <c r="C3538" s="123">
        <v>1907</v>
      </c>
      <c r="D3538" s="2">
        <v>133</v>
      </c>
      <c r="E3538" t="s">
        <v>24</v>
      </c>
      <c r="F3538">
        <v>2021</v>
      </c>
      <c r="G3538" t="s">
        <v>19</v>
      </c>
      <c r="H3538" s="21">
        <v>31.65</v>
      </c>
    </row>
    <row r="3539" spans="1:8">
      <c r="A3539">
        <v>3073</v>
      </c>
      <c r="B3539" t="s">
        <v>10</v>
      </c>
      <c r="C3539" s="123">
        <v>1907</v>
      </c>
      <c r="D3539" s="2">
        <v>133</v>
      </c>
      <c r="E3539" t="s">
        <v>24</v>
      </c>
      <c r="F3539">
        <v>2021</v>
      </c>
      <c r="G3539" t="s">
        <v>22</v>
      </c>
      <c r="H3539" s="21">
        <v>-76.05</v>
      </c>
    </row>
    <row r="3540" spans="1:8">
      <c r="A3540">
        <v>3074</v>
      </c>
      <c r="B3540" t="s">
        <v>10</v>
      </c>
      <c r="C3540" s="123">
        <v>1907</v>
      </c>
      <c r="D3540" s="2">
        <v>133</v>
      </c>
      <c r="E3540" t="s">
        <v>24</v>
      </c>
      <c r="F3540">
        <v>2021</v>
      </c>
      <c r="G3540" t="s">
        <v>19</v>
      </c>
      <c r="H3540" s="21">
        <v>-1281.72</v>
      </c>
    </row>
    <row r="3541" spans="1:8">
      <c r="A3541">
        <v>3076</v>
      </c>
      <c r="B3541" t="s">
        <v>10</v>
      </c>
      <c r="C3541" s="123">
        <v>1907</v>
      </c>
      <c r="D3541" s="2">
        <v>133</v>
      </c>
      <c r="E3541" t="s">
        <v>24</v>
      </c>
      <c r="F3541">
        <v>2021</v>
      </c>
      <c r="G3541" t="s">
        <v>19</v>
      </c>
      <c r="H3541" s="21">
        <v>1835.65</v>
      </c>
    </row>
    <row r="3542" spans="1:8">
      <c r="A3542">
        <v>3079</v>
      </c>
      <c r="B3542" t="s">
        <v>10</v>
      </c>
      <c r="C3542" s="123">
        <v>1907</v>
      </c>
      <c r="D3542" s="2">
        <v>133</v>
      </c>
      <c r="E3542" t="s">
        <v>24</v>
      </c>
      <c r="F3542">
        <v>2021</v>
      </c>
      <c r="G3542" t="s">
        <v>19</v>
      </c>
      <c r="H3542" s="21">
        <v>882.28</v>
      </c>
    </row>
    <row r="3543" spans="1:8">
      <c r="A3543">
        <v>3080</v>
      </c>
      <c r="B3543" t="s">
        <v>10</v>
      </c>
      <c r="C3543" s="123">
        <v>1907</v>
      </c>
      <c r="D3543" s="2">
        <v>133</v>
      </c>
      <c r="E3543" t="s">
        <v>24</v>
      </c>
      <c r="F3543">
        <v>2021</v>
      </c>
      <c r="G3543" t="s">
        <v>19</v>
      </c>
      <c r="H3543" s="21">
        <v>31.65</v>
      </c>
    </row>
    <row r="3544" spans="1:8">
      <c r="A3544">
        <v>3084</v>
      </c>
      <c r="B3544" t="s">
        <v>10</v>
      </c>
      <c r="C3544" s="123">
        <v>1907</v>
      </c>
      <c r="D3544" s="2">
        <v>133</v>
      </c>
      <c r="E3544" t="s">
        <v>24</v>
      </c>
      <c r="F3544">
        <v>2021</v>
      </c>
      <c r="G3544" t="s">
        <v>19</v>
      </c>
      <c r="H3544" s="21">
        <v>-1998.53</v>
      </c>
    </row>
    <row r="3545" spans="1:8">
      <c r="A3545">
        <v>3085</v>
      </c>
      <c r="B3545" t="s">
        <v>10</v>
      </c>
      <c r="C3545" s="123">
        <v>1907</v>
      </c>
      <c r="D3545" s="2">
        <v>133</v>
      </c>
      <c r="E3545" t="s">
        <v>24</v>
      </c>
      <c r="F3545">
        <v>2021</v>
      </c>
      <c r="G3545" t="s">
        <v>19</v>
      </c>
      <c r="H3545" s="21">
        <v>515.39</v>
      </c>
    </row>
    <row r="3546" spans="1:8">
      <c r="A3546">
        <v>3088</v>
      </c>
      <c r="B3546" t="s">
        <v>10</v>
      </c>
      <c r="C3546" s="123">
        <v>1907</v>
      </c>
      <c r="D3546" s="2">
        <v>133</v>
      </c>
      <c r="E3546" t="s">
        <v>24</v>
      </c>
      <c r="F3546">
        <v>2021</v>
      </c>
      <c r="G3546" t="s">
        <v>19</v>
      </c>
      <c r="H3546" s="21">
        <v>1024.05</v>
      </c>
    </row>
    <row r="3547" spans="1:8">
      <c r="A3547">
        <v>3089</v>
      </c>
      <c r="B3547" t="s">
        <v>10</v>
      </c>
      <c r="C3547" s="123">
        <v>1907</v>
      </c>
      <c r="D3547" s="2">
        <v>133</v>
      </c>
      <c r="E3547" t="s">
        <v>24</v>
      </c>
      <c r="F3547">
        <v>2021</v>
      </c>
      <c r="G3547" t="s">
        <v>19</v>
      </c>
      <c r="H3547" s="21">
        <v>114.07</v>
      </c>
    </row>
    <row r="3548" spans="1:8">
      <c r="A3548">
        <v>3091</v>
      </c>
      <c r="B3548" t="s">
        <v>10</v>
      </c>
      <c r="C3548" s="123">
        <v>1907</v>
      </c>
      <c r="D3548" s="2">
        <v>133</v>
      </c>
      <c r="E3548" t="s">
        <v>24</v>
      </c>
      <c r="F3548">
        <v>2021</v>
      </c>
      <c r="G3548" t="s">
        <v>19</v>
      </c>
      <c r="H3548" s="21">
        <v>27.38</v>
      </c>
    </row>
    <row r="3549" spans="1:8">
      <c r="A3549">
        <v>3096</v>
      </c>
      <c r="B3549" t="s">
        <v>10</v>
      </c>
      <c r="C3549" s="123">
        <v>1907</v>
      </c>
      <c r="D3549" s="2">
        <v>133</v>
      </c>
      <c r="E3549" t="s">
        <v>24</v>
      </c>
      <c r="F3549">
        <v>2021</v>
      </c>
      <c r="G3549" t="s">
        <v>19</v>
      </c>
      <c r="H3549" s="21">
        <v>31.65</v>
      </c>
    </row>
    <row r="3550" spans="1:8">
      <c r="A3550">
        <v>3125</v>
      </c>
      <c r="B3550" t="s">
        <v>10</v>
      </c>
      <c r="C3550" s="123">
        <v>1907</v>
      </c>
      <c r="D3550" s="2">
        <v>144</v>
      </c>
      <c r="E3550" t="s">
        <v>24</v>
      </c>
      <c r="F3550">
        <v>2021</v>
      </c>
      <c r="G3550" t="s">
        <v>19</v>
      </c>
      <c r="H3550" s="21">
        <v>3686.66</v>
      </c>
    </row>
    <row r="3551" spans="1:8">
      <c r="A3551">
        <v>3128</v>
      </c>
      <c r="B3551" t="s">
        <v>10</v>
      </c>
      <c r="C3551" s="123">
        <v>1907</v>
      </c>
      <c r="D3551" s="2">
        <v>144</v>
      </c>
      <c r="E3551" t="s">
        <v>24</v>
      </c>
      <c r="F3551">
        <v>2021</v>
      </c>
      <c r="G3551" t="s">
        <v>19</v>
      </c>
      <c r="H3551" s="21">
        <v>67.81</v>
      </c>
    </row>
    <row r="3552" spans="1:8">
      <c r="A3552">
        <v>3140</v>
      </c>
      <c r="B3552" t="s">
        <v>10</v>
      </c>
      <c r="C3552" s="123">
        <v>1907</v>
      </c>
      <c r="D3552" s="2">
        <v>144</v>
      </c>
      <c r="E3552" t="s">
        <v>24</v>
      </c>
      <c r="F3552">
        <v>2021</v>
      </c>
      <c r="G3552" t="s">
        <v>19</v>
      </c>
      <c r="H3552" s="21">
        <v>67.81</v>
      </c>
    </row>
    <row r="3553" spans="1:8">
      <c r="A3553">
        <v>3141</v>
      </c>
      <c r="B3553" t="s">
        <v>10</v>
      </c>
      <c r="C3553" s="123">
        <v>1907</v>
      </c>
      <c r="D3553" s="2">
        <v>144</v>
      </c>
      <c r="E3553" t="s">
        <v>24</v>
      </c>
      <c r="F3553">
        <v>2021</v>
      </c>
      <c r="G3553" t="s">
        <v>19</v>
      </c>
      <c r="H3553" s="21">
        <v>2263.58</v>
      </c>
    </row>
    <row r="3554" spans="1:8">
      <c r="A3554">
        <v>3152</v>
      </c>
      <c r="B3554" t="s">
        <v>10</v>
      </c>
      <c r="C3554" s="123">
        <v>1907</v>
      </c>
      <c r="D3554" s="2">
        <v>144</v>
      </c>
      <c r="E3554" t="s">
        <v>24</v>
      </c>
      <c r="F3554">
        <v>2021</v>
      </c>
      <c r="G3554" t="s">
        <v>19</v>
      </c>
      <c r="H3554" s="21">
        <v>623.61</v>
      </c>
    </row>
    <row r="3555" spans="1:8">
      <c r="A3555">
        <v>3174</v>
      </c>
      <c r="B3555" t="s">
        <v>10</v>
      </c>
      <c r="C3555" s="123">
        <v>1907</v>
      </c>
      <c r="D3555" s="2">
        <v>144</v>
      </c>
      <c r="E3555" t="s">
        <v>24</v>
      </c>
      <c r="F3555">
        <v>2021</v>
      </c>
      <c r="G3555" t="s">
        <v>19</v>
      </c>
      <c r="H3555" s="21">
        <v>67.81</v>
      </c>
    </row>
    <row r="3556" spans="1:8">
      <c r="A3556">
        <v>3178</v>
      </c>
      <c r="B3556" t="s">
        <v>10</v>
      </c>
      <c r="C3556" s="123">
        <v>1907</v>
      </c>
      <c r="D3556" s="2">
        <v>144</v>
      </c>
      <c r="E3556" t="s">
        <v>24</v>
      </c>
      <c r="F3556">
        <v>2021</v>
      </c>
      <c r="G3556" t="s">
        <v>19</v>
      </c>
      <c r="H3556" s="21">
        <v>67.81</v>
      </c>
    </row>
    <row r="3557" spans="1:8">
      <c r="A3557">
        <v>3187</v>
      </c>
      <c r="B3557" t="s">
        <v>10</v>
      </c>
      <c r="C3557" s="123">
        <v>1907</v>
      </c>
      <c r="D3557" s="2">
        <v>144</v>
      </c>
      <c r="E3557" t="s">
        <v>24</v>
      </c>
      <c r="F3557">
        <v>2021</v>
      </c>
      <c r="G3557" t="s">
        <v>19</v>
      </c>
      <c r="H3557" s="21">
        <v>1897.88</v>
      </c>
    </row>
    <row r="3558" spans="1:8">
      <c r="A3558">
        <v>3204</v>
      </c>
      <c r="B3558" t="s">
        <v>10</v>
      </c>
      <c r="C3558" s="123">
        <v>1907</v>
      </c>
      <c r="D3558" s="2">
        <v>144</v>
      </c>
      <c r="E3558" t="s">
        <v>24</v>
      </c>
      <c r="F3558">
        <v>2021</v>
      </c>
      <c r="G3558" t="s">
        <v>19</v>
      </c>
      <c r="H3558" s="21">
        <v>2602.04</v>
      </c>
    </row>
    <row r="3559" spans="1:8">
      <c r="A3559">
        <v>3214</v>
      </c>
      <c r="B3559" t="s">
        <v>10</v>
      </c>
      <c r="C3559" s="123">
        <v>1907</v>
      </c>
      <c r="D3559" s="2">
        <v>144</v>
      </c>
      <c r="E3559" t="s">
        <v>24</v>
      </c>
      <c r="F3559">
        <v>2021</v>
      </c>
      <c r="G3559" t="s">
        <v>19</v>
      </c>
      <c r="H3559" s="21">
        <v>2458.66</v>
      </c>
    </row>
    <row r="3560" spans="1:8">
      <c r="A3560">
        <v>3217</v>
      </c>
      <c r="B3560" t="s">
        <v>10</v>
      </c>
      <c r="C3560" s="123">
        <v>1907</v>
      </c>
      <c r="D3560" s="2">
        <v>144</v>
      </c>
      <c r="E3560" t="s">
        <v>24</v>
      </c>
      <c r="F3560">
        <v>2021</v>
      </c>
      <c r="G3560" t="s">
        <v>19</v>
      </c>
      <c r="H3560" s="21">
        <v>1617.45</v>
      </c>
    </row>
    <row r="3561" spans="1:8">
      <c r="A3561">
        <v>3223</v>
      </c>
      <c r="B3561" t="s">
        <v>10</v>
      </c>
      <c r="C3561" s="123">
        <v>1907</v>
      </c>
      <c r="D3561" s="2">
        <v>144</v>
      </c>
      <c r="E3561" t="s">
        <v>24</v>
      </c>
      <c r="F3561">
        <v>2021</v>
      </c>
      <c r="G3561" t="s">
        <v>19</v>
      </c>
      <c r="H3561" s="21">
        <v>67.81</v>
      </c>
    </row>
    <row r="3562" spans="1:8">
      <c r="A3562">
        <v>3230</v>
      </c>
      <c r="B3562" t="s">
        <v>10</v>
      </c>
      <c r="C3562" s="123">
        <v>1907</v>
      </c>
      <c r="D3562" s="2">
        <v>144</v>
      </c>
      <c r="E3562" t="s">
        <v>24</v>
      </c>
      <c r="F3562">
        <v>2021</v>
      </c>
      <c r="G3562" t="s">
        <v>19</v>
      </c>
      <c r="H3562" s="21">
        <v>4085.4</v>
      </c>
    </row>
    <row r="3563" spans="1:8">
      <c r="A3563">
        <v>3267</v>
      </c>
      <c r="B3563" t="s">
        <v>10</v>
      </c>
      <c r="C3563" s="123">
        <v>1907</v>
      </c>
      <c r="D3563" s="2">
        <v>144</v>
      </c>
      <c r="E3563" t="s">
        <v>24</v>
      </c>
      <c r="F3563">
        <v>2021</v>
      </c>
      <c r="G3563" t="s">
        <v>19</v>
      </c>
      <c r="H3563" s="21">
        <v>754.89</v>
      </c>
    </row>
    <row r="3564" spans="1:8">
      <c r="A3564">
        <v>3276</v>
      </c>
      <c r="B3564" t="s">
        <v>10</v>
      </c>
      <c r="C3564" s="123">
        <v>1907</v>
      </c>
      <c r="D3564" s="2">
        <v>144</v>
      </c>
      <c r="E3564" t="s">
        <v>24</v>
      </c>
      <c r="F3564">
        <v>2021</v>
      </c>
      <c r="G3564" t="s">
        <v>19</v>
      </c>
      <c r="H3564" s="21">
        <v>4752.2299999999996</v>
      </c>
    </row>
    <row r="3565" spans="1:8">
      <c r="A3565">
        <v>3279</v>
      </c>
      <c r="B3565" t="s">
        <v>10</v>
      </c>
      <c r="C3565" s="123">
        <v>1907</v>
      </c>
      <c r="D3565" s="2">
        <v>144</v>
      </c>
      <c r="E3565" t="s">
        <v>24</v>
      </c>
      <c r="F3565">
        <v>2021</v>
      </c>
      <c r="G3565" t="s">
        <v>19</v>
      </c>
      <c r="H3565" s="21">
        <v>68.44</v>
      </c>
    </row>
    <row r="3566" spans="1:8">
      <c r="A3566">
        <v>3286</v>
      </c>
      <c r="B3566" t="s">
        <v>10</v>
      </c>
      <c r="C3566" s="123">
        <v>1907</v>
      </c>
      <c r="D3566" s="2">
        <v>144</v>
      </c>
      <c r="E3566" t="s">
        <v>24</v>
      </c>
      <c r="F3566">
        <v>2021</v>
      </c>
      <c r="G3566" t="s">
        <v>19</v>
      </c>
      <c r="H3566" s="21">
        <v>2059.73</v>
      </c>
    </row>
    <row r="3567" spans="1:8">
      <c r="A3567">
        <v>3292</v>
      </c>
      <c r="B3567" t="s">
        <v>10</v>
      </c>
      <c r="C3567" s="123">
        <v>1907</v>
      </c>
      <c r="D3567" s="2">
        <v>144</v>
      </c>
      <c r="E3567" t="s">
        <v>24</v>
      </c>
      <c r="F3567">
        <v>2021</v>
      </c>
      <c r="G3567" t="s">
        <v>19</v>
      </c>
      <c r="H3567" s="21">
        <v>1805.41</v>
      </c>
    </row>
    <row r="3568" spans="1:8">
      <c r="A3568">
        <v>3303</v>
      </c>
      <c r="B3568" t="s">
        <v>10</v>
      </c>
      <c r="C3568" s="123">
        <v>1907</v>
      </c>
      <c r="D3568" s="2">
        <v>144</v>
      </c>
      <c r="E3568" t="s">
        <v>24</v>
      </c>
      <c r="F3568">
        <v>2021</v>
      </c>
      <c r="G3568" t="s">
        <v>19</v>
      </c>
      <c r="H3568" s="21">
        <v>2197.71</v>
      </c>
    </row>
    <row r="3569" spans="1:8">
      <c r="A3569">
        <v>3317</v>
      </c>
      <c r="B3569" t="s">
        <v>10</v>
      </c>
      <c r="C3569" s="123">
        <v>1907</v>
      </c>
      <c r="D3569" s="2">
        <v>144</v>
      </c>
      <c r="E3569" t="s">
        <v>24</v>
      </c>
      <c r="F3569">
        <v>2021</v>
      </c>
      <c r="G3569" t="s">
        <v>19</v>
      </c>
      <c r="H3569" s="21">
        <v>67.81</v>
      </c>
    </row>
    <row r="3570" spans="1:8">
      <c r="A3570">
        <v>3318</v>
      </c>
      <c r="B3570" t="s">
        <v>10</v>
      </c>
      <c r="C3570" s="123">
        <v>1907</v>
      </c>
      <c r="D3570" s="2">
        <v>144</v>
      </c>
      <c r="E3570" t="s">
        <v>24</v>
      </c>
      <c r="F3570">
        <v>2021</v>
      </c>
      <c r="G3570" t="s">
        <v>19</v>
      </c>
      <c r="H3570" s="21">
        <v>692.56</v>
      </c>
    </row>
    <row r="3571" spans="1:8">
      <c r="A3571">
        <v>3337</v>
      </c>
      <c r="B3571" t="s">
        <v>10</v>
      </c>
      <c r="C3571" s="123">
        <v>1907</v>
      </c>
      <c r="D3571" s="2">
        <v>144</v>
      </c>
      <c r="E3571" t="s">
        <v>24</v>
      </c>
      <c r="F3571">
        <v>2021</v>
      </c>
      <c r="G3571" t="s">
        <v>19</v>
      </c>
      <c r="H3571" s="21">
        <v>2602.04</v>
      </c>
    </row>
    <row r="3572" spans="1:8">
      <c r="A3572">
        <v>3339</v>
      </c>
      <c r="B3572" t="s">
        <v>10</v>
      </c>
      <c r="C3572" s="123">
        <v>1907</v>
      </c>
      <c r="D3572" s="2">
        <v>144</v>
      </c>
      <c r="E3572" t="s">
        <v>24</v>
      </c>
      <c r="F3572">
        <v>2021</v>
      </c>
      <c r="G3572" t="s">
        <v>19</v>
      </c>
      <c r="H3572" s="21">
        <v>67.81</v>
      </c>
    </row>
    <row r="3573" spans="1:8">
      <c r="A3573">
        <v>3343</v>
      </c>
      <c r="B3573" t="s">
        <v>11</v>
      </c>
      <c r="C3573" s="123">
        <v>1907</v>
      </c>
      <c r="D3573" s="2">
        <v>133</v>
      </c>
      <c r="E3573" t="s">
        <v>24</v>
      </c>
      <c r="F3573">
        <v>2021</v>
      </c>
      <c r="G3573" t="s">
        <v>19</v>
      </c>
      <c r="H3573" s="21">
        <v>2.68</v>
      </c>
    </row>
    <row r="3574" spans="1:8">
      <c r="A3574">
        <v>3345</v>
      </c>
      <c r="B3574" t="s">
        <v>11</v>
      </c>
      <c r="C3574" s="123">
        <v>1907</v>
      </c>
      <c r="D3574" s="2">
        <v>133</v>
      </c>
      <c r="E3574" t="s">
        <v>24</v>
      </c>
      <c r="F3574">
        <v>2021</v>
      </c>
      <c r="G3574" t="s">
        <v>19</v>
      </c>
      <c r="H3574" s="21">
        <v>-547.28</v>
      </c>
    </row>
    <row r="3575" spans="1:8">
      <c r="A3575">
        <v>3346</v>
      </c>
      <c r="B3575" t="s">
        <v>11</v>
      </c>
      <c r="C3575" s="123">
        <v>1907</v>
      </c>
      <c r="D3575" s="2">
        <v>133</v>
      </c>
      <c r="E3575" t="s">
        <v>24</v>
      </c>
      <c r="F3575">
        <v>2021</v>
      </c>
      <c r="G3575" t="s">
        <v>19</v>
      </c>
      <c r="H3575" s="21">
        <v>3302.17</v>
      </c>
    </row>
    <row r="3576" spans="1:8">
      <c r="A3576">
        <v>3347</v>
      </c>
      <c r="B3576" t="s">
        <v>11</v>
      </c>
      <c r="C3576" s="123">
        <v>1907</v>
      </c>
      <c r="D3576" s="2">
        <v>133</v>
      </c>
      <c r="E3576" t="s">
        <v>24</v>
      </c>
      <c r="F3576">
        <v>2021</v>
      </c>
      <c r="G3576" t="s">
        <v>19</v>
      </c>
      <c r="H3576" s="21">
        <v>587.89</v>
      </c>
    </row>
    <row r="3577" spans="1:8">
      <c r="A3577">
        <v>3348</v>
      </c>
      <c r="B3577" t="s">
        <v>11</v>
      </c>
      <c r="C3577" s="123">
        <v>1907</v>
      </c>
      <c r="D3577" s="2">
        <v>133</v>
      </c>
      <c r="E3577" t="s">
        <v>24</v>
      </c>
      <c r="F3577">
        <v>2021</v>
      </c>
      <c r="G3577" t="s">
        <v>19</v>
      </c>
      <c r="H3577" s="21">
        <v>277.2</v>
      </c>
    </row>
    <row r="3578" spans="1:8">
      <c r="A3578">
        <v>3355</v>
      </c>
      <c r="B3578" t="s">
        <v>11</v>
      </c>
      <c r="C3578" s="123">
        <v>1907</v>
      </c>
      <c r="D3578" s="2">
        <v>133</v>
      </c>
      <c r="E3578" t="s">
        <v>24</v>
      </c>
      <c r="F3578">
        <v>2021</v>
      </c>
      <c r="G3578" t="s">
        <v>19</v>
      </c>
      <c r="H3578" s="21">
        <v>27.09</v>
      </c>
    </row>
    <row r="3579" spans="1:8">
      <c r="A3579">
        <v>3367</v>
      </c>
      <c r="B3579" t="s">
        <v>11</v>
      </c>
      <c r="C3579" s="123">
        <v>1907</v>
      </c>
      <c r="D3579" s="2">
        <v>133</v>
      </c>
      <c r="E3579" t="s">
        <v>24</v>
      </c>
      <c r="F3579">
        <v>2021</v>
      </c>
      <c r="G3579" t="s">
        <v>19</v>
      </c>
      <c r="H3579" s="21">
        <v>39.42</v>
      </c>
    </row>
    <row r="3580" spans="1:8">
      <c r="A3580">
        <v>3375</v>
      </c>
      <c r="B3580" t="s">
        <v>11</v>
      </c>
      <c r="C3580" s="123">
        <v>1907</v>
      </c>
      <c r="D3580" s="2">
        <v>133</v>
      </c>
      <c r="E3580" t="s">
        <v>24</v>
      </c>
      <c r="F3580">
        <v>2021</v>
      </c>
      <c r="G3580" t="s">
        <v>19</v>
      </c>
      <c r="H3580" s="21">
        <v>-54.58</v>
      </c>
    </row>
    <row r="3581" spans="1:8">
      <c r="A3581">
        <v>3384</v>
      </c>
      <c r="B3581" t="s">
        <v>11</v>
      </c>
      <c r="C3581" s="123">
        <v>1907</v>
      </c>
      <c r="D3581" s="2">
        <v>133</v>
      </c>
      <c r="E3581" t="s">
        <v>24</v>
      </c>
      <c r="F3581">
        <v>2021</v>
      </c>
      <c r="G3581" t="s">
        <v>19</v>
      </c>
      <c r="H3581" s="21">
        <v>542.5</v>
      </c>
    </row>
    <row r="3582" spans="1:8">
      <c r="A3582">
        <v>3394</v>
      </c>
      <c r="B3582" t="s">
        <v>11</v>
      </c>
      <c r="C3582" s="123">
        <v>1907</v>
      </c>
      <c r="D3582" s="2">
        <v>133</v>
      </c>
      <c r="E3582" t="s">
        <v>24</v>
      </c>
      <c r="F3582">
        <v>2021</v>
      </c>
      <c r="G3582" t="s">
        <v>19</v>
      </c>
      <c r="H3582" s="21">
        <v>542.52</v>
      </c>
    </row>
    <row r="3583" spans="1:8">
      <c r="A3583">
        <v>3399</v>
      </c>
      <c r="B3583" t="s">
        <v>11</v>
      </c>
      <c r="C3583" s="123">
        <v>1907</v>
      </c>
      <c r="D3583" s="2">
        <v>133</v>
      </c>
      <c r="E3583" t="s">
        <v>24</v>
      </c>
      <c r="F3583">
        <v>2021</v>
      </c>
      <c r="G3583" t="s">
        <v>19</v>
      </c>
      <c r="H3583" s="21">
        <v>-39.42</v>
      </c>
    </row>
    <row r="3584" spans="1:8">
      <c r="A3584">
        <v>3403</v>
      </c>
      <c r="B3584" t="s">
        <v>11</v>
      </c>
      <c r="C3584" s="123">
        <v>1907</v>
      </c>
      <c r="D3584" s="2">
        <v>133</v>
      </c>
      <c r="E3584" t="s">
        <v>24</v>
      </c>
      <c r="F3584">
        <v>2021</v>
      </c>
      <c r="G3584" t="s">
        <v>19</v>
      </c>
      <c r="H3584" s="21">
        <v>251.3</v>
      </c>
    </row>
    <row r="3585" spans="1:8">
      <c r="A3585">
        <v>3410</v>
      </c>
      <c r="B3585" t="s">
        <v>11</v>
      </c>
      <c r="C3585" s="123">
        <v>1907</v>
      </c>
      <c r="D3585" s="2">
        <v>133</v>
      </c>
      <c r="E3585" t="s">
        <v>24</v>
      </c>
      <c r="F3585">
        <v>2021</v>
      </c>
      <c r="G3585" t="s">
        <v>19</v>
      </c>
      <c r="H3585" s="21">
        <v>542.5</v>
      </c>
    </row>
    <row r="3586" spans="1:8">
      <c r="A3586">
        <v>3412</v>
      </c>
      <c r="B3586" t="s">
        <v>11</v>
      </c>
      <c r="C3586" s="123">
        <v>1907</v>
      </c>
      <c r="D3586" s="2">
        <v>133</v>
      </c>
      <c r="E3586" t="s">
        <v>24</v>
      </c>
      <c r="F3586">
        <v>2021</v>
      </c>
      <c r="G3586" t="s">
        <v>19</v>
      </c>
      <c r="H3586" s="21">
        <v>-185.89</v>
      </c>
    </row>
    <row r="3587" spans="1:8">
      <c r="A3587">
        <v>3413</v>
      </c>
      <c r="B3587" t="s">
        <v>11</v>
      </c>
      <c r="C3587" s="123">
        <v>1907</v>
      </c>
      <c r="D3587" s="2">
        <v>133</v>
      </c>
      <c r="E3587" t="s">
        <v>24</v>
      </c>
      <c r="F3587">
        <v>2021</v>
      </c>
      <c r="G3587" t="s">
        <v>19</v>
      </c>
      <c r="H3587" s="21">
        <v>542.5</v>
      </c>
    </row>
    <row r="3588" spans="1:8">
      <c r="A3588">
        <v>3417</v>
      </c>
      <c r="B3588" t="s">
        <v>11</v>
      </c>
      <c r="C3588" s="123">
        <v>1907</v>
      </c>
      <c r="D3588" s="2">
        <v>133</v>
      </c>
      <c r="E3588" t="s">
        <v>24</v>
      </c>
      <c r="F3588">
        <v>2021</v>
      </c>
      <c r="G3588" t="s">
        <v>19</v>
      </c>
      <c r="H3588" s="21">
        <v>118.49</v>
      </c>
    </row>
    <row r="3589" spans="1:8">
      <c r="A3589">
        <v>3422</v>
      </c>
      <c r="B3589" t="s">
        <v>11</v>
      </c>
      <c r="C3589" s="123">
        <v>1907</v>
      </c>
      <c r="D3589" s="2">
        <v>133</v>
      </c>
      <c r="E3589" t="s">
        <v>24</v>
      </c>
      <c r="F3589">
        <v>2021</v>
      </c>
      <c r="G3589" t="s">
        <v>19</v>
      </c>
      <c r="H3589" s="21">
        <v>732.23</v>
      </c>
    </row>
    <row r="3590" spans="1:8">
      <c r="A3590">
        <v>3423</v>
      </c>
      <c r="B3590" t="s">
        <v>11</v>
      </c>
      <c r="C3590" s="123">
        <v>1907</v>
      </c>
      <c r="D3590" s="2">
        <v>133</v>
      </c>
      <c r="E3590" t="s">
        <v>24</v>
      </c>
      <c r="F3590">
        <v>2021</v>
      </c>
      <c r="G3590" t="s">
        <v>19</v>
      </c>
      <c r="H3590" s="21">
        <v>492.31</v>
      </c>
    </row>
    <row r="3591" spans="1:8">
      <c r="A3591">
        <v>3430</v>
      </c>
      <c r="B3591" t="s">
        <v>11</v>
      </c>
      <c r="C3591" s="123">
        <v>1907</v>
      </c>
      <c r="D3591" s="2">
        <v>133</v>
      </c>
      <c r="E3591" t="s">
        <v>24</v>
      </c>
      <c r="F3591">
        <v>2021</v>
      </c>
      <c r="G3591" t="s">
        <v>19</v>
      </c>
      <c r="H3591" s="21">
        <v>199.62</v>
      </c>
    </row>
    <row r="3592" spans="1:8">
      <c r="A3592">
        <v>3431</v>
      </c>
      <c r="B3592" t="s">
        <v>11</v>
      </c>
      <c r="C3592" s="123">
        <v>1907</v>
      </c>
      <c r="D3592" s="2">
        <v>133</v>
      </c>
      <c r="E3592" t="s">
        <v>24</v>
      </c>
      <c r="F3592">
        <v>2021</v>
      </c>
      <c r="G3592" t="s">
        <v>19</v>
      </c>
      <c r="H3592" s="21">
        <v>28.06</v>
      </c>
    </row>
    <row r="3593" spans="1:8">
      <c r="A3593">
        <v>3432</v>
      </c>
      <c r="B3593" t="s">
        <v>11</v>
      </c>
      <c r="C3593" s="123">
        <v>1907</v>
      </c>
      <c r="D3593" s="2">
        <v>133</v>
      </c>
      <c r="E3593" t="s">
        <v>24</v>
      </c>
      <c r="F3593">
        <v>2021</v>
      </c>
      <c r="G3593" t="s">
        <v>19</v>
      </c>
      <c r="H3593" s="21">
        <v>291.93</v>
      </c>
    </row>
    <row r="3594" spans="1:8">
      <c r="A3594">
        <v>3454</v>
      </c>
      <c r="B3594" t="s">
        <v>11</v>
      </c>
      <c r="C3594" s="123">
        <v>1907</v>
      </c>
      <c r="D3594" s="2">
        <v>144</v>
      </c>
      <c r="E3594" t="s">
        <v>24</v>
      </c>
      <c r="F3594">
        <v>2021</v>
      </c>
      <c r="G3594" t="s">
        <v>19</v>
      </c>
      <c r="H3594" s="21">
        <v>3344.21</v>
      </c>
    </row>
    <row r="3595" spans="1:8">
      <c r="A3595">
        <v>3461</v>
      </c>
      <c r="B3595" t="s">
        <v>11</v>
      </c>
      <c r="C3595" s="123">
        <v>1907</v>
      </c>
      <c r="D3595" s="2">
        <v>144</v>
      </c>
      <c r="E3595" t="s">
        <v>24</v>
      </c>
      <c r="F3595">
        <v>2021</v>
      </c>
      <c r="G3595" t="s">
        <v>19</v>
      </c>
      <c r="H3595" s="21">
        <v>756.47</v>
      </c>
    </row>
    <row r="3596" spans="1:8">
      <c r="A3596">
        <v>3477</v>
      </c>
      <c r="B3596" t="s">
        <v>11</v>
      </c>
      <c r="C3596" s="123">
        <v>1907</v>
      </c>
      <c r="D3596" s="2">
        <v>144</v>
      </c>
      <c r="E3596" t="s">
        <v>24</v>
      </c>
      <c r="F3596">
        <v>2021</v>
      </c>
      <c r="G3596" t="s">
        <v>19</v>
      </c>
      <c r="H3596" s="21">
        <v>706.16</v>
      </c>
    </row>
    <row r="3597" spans="1:8">
      <c r="A3597">
        <v>3478</v>
      </c>
      <c r="B3597" t="s">
        <v>11</v>
      </c>
      <c r="C3597" s="123">
        <v>1907</v>
      </c>
      <c r="D3597" s="2">
        <v>144</v>
      </c>
      <c r="E3597" t="s">
        <v>24</v>
      </c>
      <c r="F3597">
        <v>2021</v>
      </c>
      <c r="G3597" t="s">
        <v>19</v>
      </c>
      <c r="H3597" s="21">
        <v>746.09</v>
      </c>
    </row>
    <row r="3598" spans="1:8">
      <c r="A3598">
        <v>3479</v>
      </c>
      <c r="B3598" t="s">
        <v>11</v>
      </c>
      <c r="C3598" s="123">
        <v>1907</v>
      </c>
      <c r="D3598" s="2">
        <v>144</v>
      </c>
      <c r="E3598" t="s">
        <v>24</v>
      </c>
      <c r="F3598">
        <v>2021</v>
      </c>
      <c r="G3598" t="s">
        <v>19</v>
      </c>
      <c r="H3598" s="21">
        <v>706.16</v>
      </c>
    </row>
    <row r="3599" spans="1:8">
      <c r="A3599">
        <v>3492</v>
      </c>
      <c r="B3599" t="s">
        <v>11</v>
      </c>
      <c r="C3599" s="123">
        <v>1907</v>
      </c>
      <c r="D3599" s="2">
        <v>144</v>
      </c>
      <c r="E3599" t="s">
        <v>24</v>
      </c>
      <c r="F3599">
        <v>2021</v>
      </c>
      <c r="G3599" t="s">
        <v>19</v>
      </c>
      <c r="H3599" s="21">
        <v>3597.78</v>
      </c>
    </row>
    <row r="3600" spans="1:8">
      <c r="A3600">
        <v>3495</v>
      </c>
      <c r="B3600" t="s">
        <v>11</v>
      </c>
      <c r="C3600" s="123">
        <v>1907</v>
      </c>
      <c r="D3600" s="2">
        <v>144</v>
      </c>
      <c r="E3600" t="s">
        <v>24</v>
      </c>
      <c r="F3600">
        <v>2021</v>
      </c>
      <c r="G3600" t="s">
        <v>19</v>
      </c>
      <c r="H3600" s="21">
        <v>816.83</v>
      </c>
    </row>
    <row r="3601" spans="1:8">
      <c r="A3601">
        <v>3504</v>
      </c>
      <c r="B3601" t="s">
        <v>11</v>
      </c>
      <c r="C3601" s="123">
        <v>1907</v>
      </c>
      <c r="D3601" s="2">
        <v>144</v>
      </c>
      <c r="E3601" t="s">
        <v>24</v>
      </c>
      <c r="F3601">
        <v>2021</v>
      </c>
      <c r="G3601" t="s">
        <v>19</v>
      </c>
      <c r="H3601" s="21">
        <v>602.25</v>
      </c>
    </row>
    <row r="3602" spans="1:8">
      <c r="A3602">
        <v>3514</v>
      </c>
      <c r="B3602" t="s">
        <v>11</v>
      </c>
      <c r="C3602" s="123">
        <v>1907</v>
      </c>
      <c r="D3602" s="2">
        <v>144</v>
      </c>
      <c r="E3602" t="s">
        <v>24</v>
      </c>
      <c r="F3602">
        <v>2021</v>
      </c>
      <c r="G3602" t="s">
        <v>19</v>
      </c>
      <c r="H3602" s="21">
        <v>1057.08</v>
      </c>
    </row>
    <row r="3603" spans="1:8">
      <c r="A3603">
        <v>3560</v>
      </c>
      <c r="B3603" t="s">
        <v>11</v>
      </c>
      <c r="C3603" s="123">
        <v>1907</v>
      </c>
      <c r="D3603" s="2">
        <v>144</v>
      </c>
      <c r="E3603" t="s">
        <v>24</v>
      </c>
      <c r="F3603">
        <v>2021</v>
      </c>
      <c r="G3603" t="s">
        <v>19</v>
      </c>
      <c r="H3603" s="21">
        <v>5001.8</v>
      </c>
    </row>
    <row r="3604" spans="1:8">
      <c r="A3604">
        <v>3569</v>
      </c>
      <c r="B3604" t="s">
        <v>11</v>
      </c>
      <c r="C3604" s="123">
        <v>1907</v>
      </c>
      <c r="D3604" s="2">
        <v>144</v>
      </c>
      <c r="E3604" t="s">
        <v>24</v>
      </c>
      <c r="F3604">
        <v>2021</v>
      </c>
      <c r="G3604" t="s">
        <v>19</v>
      </c>
      <c r="H3604" s="21">
        <v>2052.25</v>
      </c>
    </row>
    <row r="3605" spans="1:8">
      <c r="A3605">
        <v>3585</v>
      </c>
      <c r="B3605" t="s">
        <v>11</v>
      </c>
      <c r="C3605" s="123">
        <v>1907</v>
      </c>
      <c r="D3605" s="2">
        <v>144</v>
      </c>
      <c r="E3605" t="s">
        <v>24</v>
      </c>
      <c r="F3605">
        <v>2021</v>
      </c>
      <c r="G3605" t="s">
        <v>19</v>
      </c>
      <c r="H3605" s="21">
        <v>3095.19</v>
      </c>
    </row>
    <row r="3606" spans="1:8">
      <c r="A3606">
        <v>3590</v>
      </c>
      <c r="B3606" t="s">
        <v>11</v>
      </c>
      <c r="C3606" s="123">
        <v>1907</v>
      </c>
      <c r="D3606" s="2">
        <v>144</v>
      </c>
      <c r="E3606" t="s">
        <v>24</v>
      </c>
      <c r="F3606">
        <v>2021</v>
      </c>
      <c r="G3606" t="s">
        <v>19</v>
      </c>
      <c r="H3606" s="21">
        <v>1466.79</v>
      </c>
    </row>
    <row r="3607" spans="1:8">
      <c r="A3607">
        <v>3598</v>
      </c>
      <c r="B3607" t="s">
        <v>11</v>
      </c>
      <c r="C3607" s="123">
        <v>1907</v>
      </c>
      <c r="D3607" s="2">
        <v>144</v>
      </c>
      <c r="E3607" t="s">
        <v>24</v>
      </c>
      <c r="F3607">
        <v>2021</v>
      </c>
      <c r="G3607" t="s">
        <v>19</v>
      </c>
      <c r="H3607" s="21">
        <v>3212.21</v>
      </c>
    </row>
    <row r="3608" spans="1:8">
      <c r="A3608">
        <v>3604</v>
      </c>
      <c r="B3608" t="s">
        <v>11</v>
      </c>
      <c r="C3608" s="123">
        <v>1907</v>
      </c>
      <c r="D3608" s="2">
        <v>144</v>
      </c>
      <c r="E3608" t="s">
        <v>24</v>
      </c>
      <c r="F3608">
        <v>2021</v>
      </c>
      <c r="G3608" t="s">
        <v>19</v>
      </c>
      <c r="H3608" s="21">
        <v>919.95</v>
      </c>
    </row>
    <row r="3609" spans="1:8">
      <c r="A3609">
        <v>3607</v>
      </c>
      <c r="B3609" t="s">
        <v>11</v>
      </c>
      <c r="C3609" s="123">
        <v>1907</v>
      </c>
      <c r="D3609" s="2">
        <v>144</v>
      </c>
      <c r="E3609" t="s">
        <v>24</v>
      </c>
      <c r="F3609">
        <v>2021</v>
      </c>
      <c r="G3609" t="s">
        <v>19</v>
      </c>
      <c r="H3609" s="21">
        <v>3091.64</v>
      </c>
    </row>
    <row r="3610" spans="1:8">
      <c r="A3610">
        <v>3619</v>
      </c>
      <c r="B3610" t="s">
        <v>11</v>
      </c>
      <c r="C3610" s="123">
        <v>1907</v>
      </c>
      <c r="D3610" s="2">
        <v>144</v>
      </c>
      <c r="E3610" t="s">
        <v>24</v>
      </c>
      <c r="F3610">
        <v>2021</v>
      </c>
      <c r="G3610" t="s">
        <v>19</v>
      </c>
      <c r="H3610" s="21">
        <v>713.71</v>
      </c>
    </row>
    <row r="3611" spans="1:8">
      <c r="A3611">
        <v>3628</v>
      </c>
      <c r="B3611" t="s">
        <v>11</v>
      </c>
      <c r="C3611" s="123">
        <v>1907</v>
      </c>
      <c r="D3611" s="2">
        <v>144</v>
      </c>
      <c r="E3611" t="s">
        <v>24</v>
      </c>
      <c r="F3611">
        <v>2021</v>
      </c>
      <c r="G3611" t="s">
        <v>19</v>
      </c>
      <c r="H3611" s="21">
        <v>-21.03</v>
      </c>
    </row>
    <row r="3612" spans="1:8">
      <c r="A3612">
        <v>3630</v>
      </c>
      <c r="B3612" t="s">
        <v>11</v>
      </c>
      <c r="C3612" s="123">
        <v>1907</v>
      </c>
      <c r="D3612" s="2">
        <v>144</v>
      </c>
      <c r="E3612" t="s">
        <v>24</v>
      </c>
      <c r="F3612">
        <v>2021</v>
      </c>
      <c r="G3612" t="s">
        <v>19</v>
      </c>
      <c r="H3612" s="21">
        <v>4969.3599999999997</v>
      </c>
    </row>
    <row r="3613" spans="1:8">
      <c r="A3613">
        <v>3645</v>
      </c>
      <c r="B3613" t="s">
        <v>11</v>
      </c>
      <c r="C3613" s="123">
        <v>1907</v>
      </c>
      <c r="D3613" s="2">
        <v>144</v>
      </c>
      <c r="E3613" t="s">
        <v>24</v>
      </c>
      <c r="F3613">
        <v>2021</v>
      </c>
      <c r="G3613" t="s">
        <v>19</v>
      </c>
      <c r="H3613" s="21">
        <v>5673.4</v>
      </c>
    </row>
    <row r="3614" spans="1:8">
      <c r="A3614">
        <v>3656</v>
      </c>
      <c r="B3614" t="s">
        <v>11</v>
      </c>
      <c r="C3614" s="123">
        <v>1907</v>
      </c>
      <c r="D3614" s="2">
        <v>144</v>
      </c>
      <c r="E3614" t="s">
        <v>24</v>
      </c>
      <c r="F3614">
        <v>2021</v>
      </c>
      <c r="G3614" t="s">
        <v>19</v>
      </c>
      <c r="H3614" s="21">
        <v>5273.59</v>
      </c>
    </row>
    <row r="3615" spans="1:8">
      <c r="A3615">
        <v>3659</v>
      </c>
      <c r="B3615" t="s">
        <v>11</v>
      </c>
      <c r="C3615" s="123">
        <v>1907</v>
      </c>
      <c r="D3615" s="2">
        <v>144</v>
      </c>
      <c r="E3615" t="s">
        <v>24</v>
      </c>
      <c r="F3615">
        <v>2021</v>
      </c>
      <c r="G3615" t="s">
        <v>19</v>
      </c>
      <c r="H3615" s="21">
        <v>2693.51</v>
      </c>
    </row>
    <row r="3616" spans="1:8">
      <c r="A3616">
        <v>3680</v>
      </c>
      <c r="B3616" t="s">
        <v>11</v>
      </c>
      <c r="C3616" s="123">
        <v>1907</v>
      </c>
      <c r="D3616" s="2">
        <v>144</v>
      </c>
      <c r="E3616" t="s">
        <v>24</v>
      </c>
      <c r="F3616">
        <v>2021</v>
      </c>
      <c r="G3616" t="s">
        <v>19</v>
      </c>
      <c r="H3616" s="21">
        <v>706.16</v>
      </c>
    </row>
    <row r="3617" spans="1:8">
      <c r="A3617">
        <v>3681</v>
      </c>
      <c r="B3617" t="s">
        <v>11</v>
      </c>
      <c r="C3617" s="123">
        <v>1907</v>
      </c>
      <c r="D3617" s="2">
        <v>144</v>
      </c>
      <c r="E3617" t="s">
        <v>24</v>
      </c>
      <c r="F3617">
        <v>2021</v>
      </c>
      <c r="G3617" t="s">
        <v>19</v>
      </c>
      <c r="H3617" s="21">
        <v>706.16</v>
      </c>
    </row>
    <row r="3618" spans="1:8">
      <c r="A3618">
        <v>3698</v>
      </c>
      <c r="B3618" t="s">
        <v>11</v>
      </c>
      <c r="C3618" s="123">
        <v>1907</v>
      </c>
      <c r="D3618" s="2">
        <v>144</v>
      </c>
      <c r="E3618" t="s">
        <v>24</v>
      </c>
      <c r="F3618">
        <v>2021</v>
      </c>
      <c r="G3618" t="s">
        <v>19</v>
      </c>
      <c r="H3618" s="21">
        <v>-120.61</v>
      </c>
    </row>
    <row r="3619" spans="1:8">
      <c r="A3619">
        <v>3713</v>
      </c>
      <c r="B3619" t="s">
        <v>11</v>
      </c>
      <c r="C3619" s="123">
        <v>1907</v>
      </c>
      <c r="D3619" s="2">
        <v>144</v>
      </c>
      <c r="E3619" t="s">
        <v>24</v>
      </c>
      <c r="F3619">
        <v>2021</v>
      </c>
      <c r="G3619" t="s">
        <v>22</v>
      </c>
      <c r="H3619" s="21">
        <v>602.25</v>
      </c>
    </row>
    <row r="3620" spans="1:8">
      <c r="A3620">
        <v>3728</v>
      </c>
      <c r="B3620" t="s">
        <v>11</v>
      </c>
      <c r="C3620" s="123">
        <v>1907</v>
      </c>
      <c r="D3620" s="2">
        <v>144</v>
      </c>
      <c r="E3620" t="s">
        <v>24</v>
      </c>
      <c r="F3620">
        <v>2021</v>
      </c>
      <c r="G3620" t="s">
        <v>19</v>
      </c>
      <c r="H3620" s="21">
        <v>2.67</v>
      </c>
    </row>
    <row r="3621" spans="1:8">
      <c r="A3621">
        <v>3756</v>
      </c>
      <c r="B3621" t="s">
        <v>11</v>
      </c>
      <c r="C3621" s="123">
        <v>1907</v>
      </c>
      <c r="D3621" s="2">
        <v>144</v>
      </c>
      <c r="E3621" t="s">
        <v>24</v>
      </c>
      <c r="F3621">
        <v>2021</v>
      </c>
      <c r="G3621" t="s">
        <v>19</v>
      </c>
      <c r="H3621" s="21">
        <v>3916.17</v>
      </c>
    </row>
    <row r="3622" spans="1:8">
      <c r="A3622">
        <v>3760</v>
      </c>
      <c r="B3622" t="s">
        <v>11</v>
      </c>
      <c r="C3622" s="123">
        <v>1907</v>
      </c>
      <c r="D3622" s="2">
        <v>144</v>
      </c>
      <c r="E3622" t="s">
        <v>24</v>
      </c>
      <c r="F3622">
        <v>2021</v>
      </c>
      <c r="G3622" t="s">
        <v>19</v>
      </c>
      <c r="H3622" s="21">
        <v>6016.1</v>
      </c>
    </row>
    <row r="3623" spans="1:8">
      <c r="A3623">
        <v>3772</v>
      </c>
      <c r="B3623" t="s">
        <v>11</v>
      </c>
      <c r="C3623" s="123">
        <v>1907</v>
      </c>
      <c r="D3623" s="2">
        <v>144</v>
      </c>
      <c r="E3623" t="s">
        <v>24</v>
      </c>
      <c r="F3623">
        <v>2021</v>
      </c>
      <c r="G3623" t="s">
        <v>19</v>
      </c>
      <c r="H3623" s="21">
        <v>2815.68</v>
      </c>
    </row>
    <row r="3624" spans="1:8">
      <c r="A3624">
        <v>3774</v>
      </c>
      <c r="B3624" t="s">
        <v>11</v>
      </c>
      <c r="C3624" s="123">
        <v>1907</v>
      </c>
      <c r="D3624" s="2">
        <v>144</v>
      </c>
      <c r="E3624" t="s">
        <v>24</v>
      </c>
      <c r="F3624">
        <v>2021</v>
      </c>
      <c r="G3624" t="s">
        <v>19</v>
      </c>
      <c r="H3624" s="21">
        <v>680.75</v>
      </c>
    </row>
    <row r="3625" spans="1:8">
      <c r="A3625">
        <v>3781</v>
      </c>
      <c r="B3625" t="s">
        <v>11</v>
      </c>
      <c r="C3625" s="123">
        <v>1907</v>
      </c>
      <c r="D3625" s="2">
        <v>144</v>
      </c>
      <c r="E3625" t="s">
        <v>24</v>
      </c>
      <c r="F3625">
        <v>2021</v>
      </c>
      <c r="G3625" t="s">
        <v>19</v>
      </c>
      <c r="H3625" s="21">
        <v>2359.02</v>
      </c>
    </row>
    <row r="3626" spans="1:8">
      <c r="A3626">
        <v>3804</v>
      </c>
      <c r="B3626" t="s">
        <v>12</v>
      </c>
      <c r="C3626" s="123">
        <v>1907</v>
      </c>
      <c r="D3626" s="2">
        <v>133</v>
      </c>
      <c r="E3626" t="s">
        <v>24</v>
      </c>
      <c r="F3626">
        <v>2021</v>
      </c>
      <c r="G3626" t="s">
        <v>19</v>
      </c>
      <c r="H3626" s="21">
        <v>617.38</v>
      </c>
    </row>
    <row r="3627" spans="1:8">
      <c r="A3627">
        <v>3818</v>
      </c>
      <c r="B3627" t="s">
        <v>12</v>
      </c>
      <c r="C3627" s="123">
        <v>1907</v>
      </c>
      <c r="D3627" s="2">
        <v>133</v>
      </c>
      <c r="E3627" t="s">
        <v>24</v>
      </c>
      <c r="F3627">
        <v>2021</v>
      </c>
      <c r="G3627" t="s">
        <v>22</v>
      </c>
      <c r="H3627" s="21">
        <v>141.05000000000001</v>
      </c>
    </row>
    <row r="3628" spans="1:8">
      <c r="A3628">
        <v>3824</v>
      </c>
      <c r="B3628" t="s">
        <v>12</v>
      </c>
      <c r="C3628" s="123">
        <v>1907</v>
      </c>
      <c r="D3628" s="2">
        <v>133</v>
      </c>
      <c r="E3628" t="s">
        <v>24</v>
      </c>
      <c r="F3628">
        <v>2021</v>
      </c>
      <c r="G3628" t="s">
        <v>19</v>
      </c>
      <c r="H3628" s="21">
        <v>508.9</v>
      </c>
    </row>
    <row r="3629" spans="1:8">
      <c r="A3629">
        <v>3835</v>
      </c>
      <c r="B3629" t="s">
        <v>12</v>
      </c>
      <c r="C3629" s="123">
        <v>1907</v>
      </c>
      <c r="D3629" s="2">
        <v>133</v>
      </c>
      <c r="E3629" t="s">
        <v>24</v>
      </c>
      <c r="F3629">
        <v>2021</v>
      </c>
      <c r="G3629" t="s">
        <v>19</v>
      </c>
      <c r="H3629" s="21">
        <v>240.9</v>
      </c>
    </row>
    <row r="3630" spans="1:8">
      <c r="A3630">
        <v>3839</v>
      </c>
      <c r="B3630" t="s">
        <v>12</v>
      </c>
      <c r="C3630" s="123">
        <v>1907</v>
      </c>
      <c r="D3630" s="2">
        <v>133</v>
      </c>
      <c r="E3630" t="s">
        <v>24</v>
      </c>
      <c r="F3630">
        <v>2021</v>
      </c>
      <c r="G3630" t="s">
        <v>22</v>
      </c>
      <c r="H3630" s="21">
        <v>27.38</v>
      </c>
    </row>
    <row r="3631" spans="1:8">
      <c r="A3631">
        <v>3841</v>
      </c>
      <c r="B3631" t="s">
        <v>12</v>
      </c>
      <c r="C3631" s="123">
        <v>1907</v>
      </c>
      <c r="D3631" s="2">
        <v>133</v>
      </c>
      <c r="E3631" t="s">
        <v>24</v>
      </c>
      <c r="F3631">
        <v>2021</v>
      </c>
      <c r="G3631" t="s">
        <v>19</v>
      </c>
      <c r="H3631" s="21">
        <v>508.89</v>
      </c>
    </row>
    <row r="3632" spans="1:8">
      <c r="A3632">
        <v>3845</v>
      </c>
      <c r="B3632" t="s">
        <v>12</v>
      </c>
      <c r="C3632" s="123">
        <v>1907</v>
      </c>
      <c r="D3632" s="2">
        <v>133</v>
      </c>
      <c r="E3632" t="s">
        <v>24</v>
      </c>
      <c r="F3632">
        <v>2021</v>
      </c>
      <c r="G3632" t="s">
        <v>19</v>
      </c>
      <c r="H3632" s="21">
        <v>610.46</v>
      </c>
    </row>
    <row r="3633" spans="1:8">
      <c r="A3633">
        <v>3846</v>
      </c>
      <c r="B3633" t="s">
        <v>12</v>
      </c>
      <c r="C3633" s="123">
        <v>1907</v>
      </c>
      <c r="D3633" s="2">
        <v>133</v>
      </c>
      <c r="E3633" t="s">
        <v>24</v>
      </c>
      <c r="F3633">
        <v>2021</v>
      </c>
      <c r="G3633" t="s">
        <v>22</v>
      </c>
      <c r="H3633" s="21">
        <v>27.38</v>
      </c>
    </row>
    <row r="3634" spans="1:8">
      <c r="A3634">
        <v>3855</v>
      </c>
      <c r="B3634" t="s">
        <v>12</v>
      </c>
      <c r="C3634" s="123">
        <v>1907</v>
      </c>
      <c r="D3634" s="2">
        <v>133</v>
      </c>
      <c r="E3634" t="s">
        <v>24</v>
      </c>
      <c r="F3634">
        <v>2021</v>
      </c>
      <c r="G3634" t="s">
        <v>19</v>
      </c>
      <c r="H3634" s="21">
        <v>545.54</v>
      </c>
    </row>
    <row r="3635" spans="1:8">
      <c r="A3635">
        <v>3880</v>
      </c>
      <c r="B3635" t="s">
        <v>12</v>
      </c>
      <c r="C3635" s="123">
        <v>1907</v>
      </c>
      <c r="D3635" s="2">
        <v>133</v>
      </c>
      <c r="E3635" t="s">
        <v>24</v>
      </c>
      <c r="F3635">
        <v>2021</v>
      </c>
      <c r="G3635" t="s">
        <v>19</v>
      </c>
      <c r="H3635" s="21">
        <v>37.97</v>
      </c>
    </row>
    <row r="3636" spans="1:8">
      <c r="A3636">
        <v>3884</v>
      </c>
      <c r="B3636" t="s">
        <v>12</v>
      </c>
      <c r="C3636" s="123">
        <v>1907</v>
      </c>
      <c r="D3636" s="2">
        <v>133</v>
      </c>
      <c r="E3636" t="s">
        <v>24</v>
      </c>
      <c r="F3636">
        <v>2021</v>
      </c>
      <c r="G3636" t="s">
        <v>19</v>
      </c>
      <c r="H3636" s="21">
        <v>92.22</v>
      </c>
    </row>
    <row r="3637" spans="1:8">
      <c r="A3637">
        <v>3889</v>
      </c>
      <c r="B3637" t="s">
        <v>12</v>
      </c>
      <c r="C3637" s="123">
        <v>1907</v>
      </c>
      <c r="D3637" s="2">
        <v>133</v>
      </c>
      <c r="E3637" t="s">
        <v>24</v>
      </c>
      <c r="F3637">
        <v>2021</v>
      </c>
      <c r="G3637" t="s">
        <v>19</v>
      </c>
      <c r="H3637" s="21">
        <v>114.98</v>
      </c>
    </row>
    <row r="3638" spans="1:8">
      <c r="A3638">
        <v>3892</v>
      </c>
      <c r="B3638" t="s">
        <v>12</v>
      </c>
      <c r="C3638" s="123">
        <v>1907</v>
      </c>
      <c r="D3638" s="2">
        <v>133</v>
      </c>
      <c r="E3638" t="s">
        <v>24</v>
      </c>
      <c r="F3638">
        <v>2021</v>
      </c>
      <c r="G3638" t="s">
        <v>19</v>
      </c>
      <c r="H3638" s="21">
        <v>38.33</v>
      </c>
    </row>
    <row r="3639" spans="1:8">
      <c r="A3639">
        <v>3911</v>
      </c>
      <c r="B3639" t="s">
        <v>12</v>
      </c>
      <c r="C3639" s="123">
        <v>1907</v>
      </c>
      <c r="D3639" s="2">
        <v>133</v>
      </c>
      <c r="E3639" t="s">
        <v>24</v>
      </c>
      <c r="F3639">
        <v>2021</v>
      </c>
      <c r="G3639" t="s">
        <v>19</v>
      </c>
      <c r="H3639" s="21">
        <v>38.33</v>
      </c>
    </row>
    <row r="3640" spans="1:8">
      <c r="A3640">
        <v>3921</v>
      </c>
      <c r="B3640" t="s">
        <v>12</v>
      </c>
      <c r="C3640" s="123">
        <v>1907</v>
      </c>
      <c r="D3640" s="2">
        <v>133</v>
      </c>
      <c r="E3640" t="s">
        <v>24</v>
      </c>
      <c r="F3640">
        <v>2021</v>
      </c>
      <c r="G3640" t="s">
        <v>19</v>
      </c>
      <c r="H3640" s="21">
        <v>0.01</v>
      </c>
    </row>
    <row r="3641" spans="1:8">
      <c r="A3641">
        <v>3924</v>
      </c>
      <c r="B3641" t="s">
        <v>12</v>
      </c>
      <c r="C3641" s="123">
        <v>1907</v>
      </c>
      <c r="D3641" s="2">
        <v>133</v>
      </c>
      <c r="E3641" t="s">
        <v>24</v>
      </c>
      <c r="F3641">
        <v>2021</v>
      </c>
      <c r="G3641" t="s">
        <v>19</v>
      </c>
      <c r="H3641" s="21">
        <v>214.29</v>
      </c>
    </row>
    <row r="3642" spans="1:8">
      <c r="A3642">
        <v>3928</v>
      </c>
      <c r="B3642" t="s">
        <v>12</v>
      </c>
      <c r="C3642" s="123">
        <v>1907</v>
      </c>
      <c r="D3642" s="2">
        <v>133</v>
      </c>
      <c r="E3642" t="s">
        <v>24</v>
      </c>
      <c r="F3642">
        <v>2021</v>
      </c>
      <c r="G3642" t="s">
        <v>19</v>
      </c>
      <c r="H3642" s="21">
        <v>230.34</v>
      </c>
    </row>
    <row r="3643" spans="1:8">
      <c r="A3643">
        <v>3934</v>
      </c>
      <c r="B3643" t="s">
        <v>12</v>
      </c>
      <c r="C3643" s="123">
        <v>1907</v>
      </c>
      <c r="D3643" s="2">
        <v>133</v>
      </c>
      <c r="E3643" t="s">
        <v>24</v>
      </c>
      <c r="F3643">
        <v>2021</v>
      </c>
      <c r="G3643" t="s">
        <v>19</v>
      </c>
      <c r="H3643" s="21">
        <v>406.88</v>
      </c>
    </row>
    <row r="3644" spans="1:8">
      <c r="A3644">
        <v>3935</v>
      </c>
      <c r="B3644" t="s">
        <v>12</v>
      </c>
      <c r="C3644" s="123">
        <v>1907</v>
      </c>
      <c r="D3644" s="2">
        <v>133</v>
      </c>
      <c r="E3644" t="s">
        <v>24</v>
      </c>
      <c r="F3644">
        <v>2021</v>
      </c>
      <c r="G3644" t="s">
        <v>19</v>
      </c>
      <c r="H3644" s="21">
        <v>37.97</v>
      </c>
    </row>
    <row r="3645" spans="1:8">
      <c r="A3645">
        <v>3949</v>
      </c>
      <c r="B3645" t="s">
        <v>12</v>
      </c>
      <c r="C3645" s="123">
        <v>1907</v>
      </c>
      <c r="D3645" s="2">
        <v>133</v>
      </c>
      <c r="E3645" t="s">
        <v>24</v>
      </c>
      <c r="F3645">
        <v>2021</v>
      </c>
      <c r="G3645" t="s">
        <v>19</v>
      </c>
      <c r="H3645" s="21">
        <v>519.49</v>
      </c>
    </row>
    <row r="3646" spans="1:8">
      <c r="A3646">
        <v>3950</v>
      </c>
      <c r="B3646" t="s">
        <v>12</v>
      </c>
      <c r="C3646" s="123">
        <v>1907</v>
      </c>
      <c r="D3646" s="2">
        <v>133</v>
      </c>
      <c r="E3646" t="s">
        <v>24</v>
      </c>
      <c r="F3646">
        <v>2021</v>
      </c>
      <c r="G3646" t="s">
        <v>19</v>
      </c>
      <c r="H3646" s="21">
        <v>422.29</v>
      </c>
    </row>
    <row r="3647" spans="1:8">
      <c r="A3647">
        <v>3954</v>
      </c>
      <c r="B3647" t="s">
        <v>12</v>
      </c>
      <c r="C3647" s="123">
        <v>1907</v>
      </c>
      <c r="D3647" s="2">
        <v>133</v>
      </c>
      <c r="E3647" t="s">
        <v>24</v>
      </c>
      <c r="F3647">
        <v>2021</v>
      </c>
      <c r="G3647" t="s">
        <v>19</v>
      </c>
      <c r="H3647" s="21">
        <v>2142.54</v>
      </c>
    </row>
    <row r="3648" spans="1:8">
      <c r="A3648">
        <v>3955</v>
      </c>
      <c r="B3648" t="s">
        <v>12</v>
      </c>
      <c r="C3648" s="123">
        <v>1907</v>
      </c>
      <c r="D3648" s="2">
        <v>133</v>
      </c>
      <c r="E3648" t="s">
        <v>24</v>
      </c>
      <c r="F3648">
        <v>2021</v>
      </c>
      <c r="G3648" t="s">
        <v>19</v>
      </c>
      <c r="H3648" s="21">
        <v>27.38</v>
      </c>
    </row>
    <row r="3649" spans="1:8">
      <c r="A3649">
        <v>3957</v>
      </c>
      <c r="B3649" t="s">
        <v>12</v>
      </c>
      <c r="C3649" s="123">
        <v>1907</v>
      </c>
      <c r="D3649" s="2">
        <v>133</v>
      </c>
      <c r="E3649" t="s">
        <v>24</v>
      </c>
      <c r="F3649">
        <v>2021</v>
      </c>
      <c r="G3649" t="s">
        <v>19</v>
      </c>
      <c r="H3649" s="21">
        <v>37.97</v>
      </c>
    </row>
    <row r="3650" spans="1:8">
      <c r="A3650">
        <v>3961</v>
      </c>
      <c r="B3650" t="s">
        <v>12</v>
      </c>
      <c r="C3650" s="123">
        <v>1907</v>
      </c>
      <c r="D3650" s="2">
        <v>133</v>
      </c>
      <c r="E3650" t="s">
        <v>24</v>
      </c>
      <c r="F3650">
        <v>2021</v>
      </c>
      <c r="G3650" t="s">
        <v>19</v>
      </c>
      <c r="H3650" s="21">
        <v>214.28</v>
      </c>
    </row>
    <row r="3651" spans="1:8">
      <c r="A3651">
        <v>3966</v>
      </c>
      <c r="B3651" t="s">
        <v>12</v>
      </c>
      <c r="C3651" s="123">
        <v>1907</v>
      </c>
      <c r="D3651" s="2">
        <v>133</v>
      </c>
      <c r="E3651" t="s">
        <v>24</v>
      </c>
      <c r="F3651">
        <v>2021</v>
      </c>
      <c r="G3651" t="s">
        <v>19</v>
      </c>
      <c r="H3651" s="21">
        <v>1412.55</v>
      </c>
    </row>
    <row r="3652" spans="1:8">
      <c r="A3652">
        <v>3979</v>
      </c>
      <c r="B3652" t="s">
        <v>12</v>
      </c>
      <c r="C3652" s="123">
        <v>1907</v>
      </c>
      <c r="D3652" s="2">
        <v>133</v>
      </c>
      <c r="E3652" t="s">
        <v>24</v>
      </c>
      <c r="F3652">
        <v>2021</v>
      </c>
      <c r="G3652" t="s">
        <v>19</v>
      </c>
      <c r="H3652" s="21">
        <v>27.38</v>
      </c>
    </row>
    <row r="3653" spans="1:8">
      <c r="A3653">
        <v>3981</v>
      </c>
      <c r="B3653" t="s">
        <v>12</v>
      </c>
      <c r="C3653" s="123">
        <v>1907</v>
      </c>
      <c r="D3653" s="2">
        <v>133</v>
      </c>
      <c r="E3653" t="s">
        <v>24</v>
      </c>
      <c r="F3653">
        <v>2021</v>
      </c>
      <c r="G3653" t="s">
        <v>19</v>
      </c>
      <c r="H3653" s="21">
        <v>37.97</v>
      </c>
    </row>
    <row r="3654" spans="1:8">
      <c r="A3654">
        <v>3991</v>
      </c>
      <c r="B3654" t="s">
        <v>12</v>
      </c>
      <c r="C3654" s="123">
        <v>1907</v>
      </c>
      <c r="D3654" s="2">
        <v>144</v>
      </c>
      <c r="E3654" t="s">
        <v>24</v>
      </c>
      <c r="F3654">
        <v>2021</v>
      </c>
      <c r="G3654" t="s">
        <v>19</v>
      </c>
      <c r="H3654" s="21">
        <v>241.11</v>
      </c>
    </row>
    <row r="3655" spans="1:8">
      <c r="A3655">
        <v>4032</v>
      </c>
      <c r="B3655" t="s">
        <v>12</v>
      </c>
      <c r="C3655" s="123">
        <v>1907</v>
      </c>
      <c r="D3655" s="2">
        <v>144</v>
      </c>
      <c r="E3655" t="s">
        <v>24</v>
      </c>
      <c r="F3655">
        <v>2021</v>
      </c>
      <c r="G3655" t="s">
        <v>19</v>
      </c>
      <c r="H3655" s="21">
        <v>238.75</v>
      </c>
    </row>
    <row r="3656" spans="1:8">
      <c r="A3656">
        <v>4039</v>
      </c>
      <c r="B3656" t="s">
        <v>12</v>
      </c>
      <c r="C3656" s="123">
        <v>1907</v>
      </c>
      <c r="D3656" s="2">
        <v>144</v>
      </c>
      <c r="E3656" t="s">
        <v>24</v>
      </c>
      <c r="F3656">
        <v>2021</v>
      </c>
      <c r="G3656" t="s">
        <v>19</v>
      </c>
      <c r="H3656" s="21">
        <v>5918.61</v>
      </c>
    </row>
    <row r="3657" spans="1:8">
      <c r="A3657">
        <v>4045</v>
      </c>
      <c r="B3657" t="s">
        <v>12</v>
      </c>
      <c r="C3657" s="123">
        <v>1907</v>
      </c>
      <c r="D3657" s="2">
        <v>144</v>
      </c>
      <c r="E3657" t="s">
        <v>24</v>
      </c>
      <c r="F3657">
        <v>2021</v>
      </c>
      <c r="G3657" t="s">
        <v>19</v>
      </c>
      <c r="H3657" s="21">
        <v>20.260000000000002</v>
      </c>
    </row>
    <row r="3658" spans="1:8">
      <c r="A3658">
        <v>4056</v>
      </c>
      <c r="B3658" t="s">
        <v>12</v>
      </c>
      <c r="C3658" s="123">
        <v>1907</v>
      </c>
      <c r="D3658" s="2">
        <v>144</v>
      </c>
      <c r="E3658" t="s">
        <v>24</v>
      </c>
      <c r="F3658">
        <v>2021</v>
      </c>
      <c r="G3658" t="s">
        <v>19</v>
      </c>
      <c r="H3658" s="21">
        <v>5673.15</v>
      </c>
    </row>
    <row r="3659" spans="1:8">
      <c r="A3659">
        <v>4067</v>
      </c>
      <c r="B3659" t="s">
        <v>12</v>
      </c>
      <c r="C3659" s="123">
        <v>1907</v>
      </c>
      <c r="D3659" s="2">
        <v>144</v>
      </c>
      <c r="E3659" t="s">
        <v>24</v>
      </c>
      <c r="F3659">
        <v>2021</v>
      </c>
      <c r="G3659" t="s">
        <v>19</v>
      </c>
      <c r="H3659" s="21">
        <v>4907.28</v>
      </c>
    </row>
    <row r="3660" spans="1:8">
      <c r="A3660">
        <v>4076</v>
      </c>
      <c r="B3660" t="s">
        <v>12</v>
      </c>
      <c r="C3660" s="123">
        <v>1907</v>
      </c>
      <c r="D3660" s="2">
        <v>144</v>
      </c>
      <c r="E3660" t="s">
        <v>24</v>
      </c>
      <c r="F3660">
        <v>2021</v>
      </c>
      <c r="G3660" t="s">
        <v>19</v>
      </c>
      <c r="H3660" s="21">
        <v>317.11</v>
      </c>
    </row>
    <row r="3661" spans="1:8">
      <c r="A3661">
        <v>4085</v>
      </c>
      <c r="B3661" t="s">
        <v>12</v>
      </c>
      <c r="C3661" s="123">
        <v>1907</v>
      </c>
      <c r="D3661" s="2">
        <v>144</v>
      </c>
      <c r="E3661" t="s">
        <v>24</v>
      </c>
      <c r="F3661">
        <v>2021</v>
      </c>
      <c r="G3661" t="s">
        <v>19</v>
      </c>
      <c r="H3661" s="21">
        <v>1953.79</v>
      </c>
    </row>
    <row r="3662" spans="1:8">
      <c r="A3662">
        <v>4088</v>
      </c>
      <c r="B3662" t="s">
        <v>12</v>
      </c>
      <c r="C3662" s="123">
        <v>1907</v>
      </c>
      <c r="D3662" s="2">
        <v>144</v>
      </c>
      <c r="E3662" t="s">
        <v>24</v>
      </c>
      <c r="F3662">
        <v>2021</v>
      </c>
      <c r="G3662" t="s">
        <v>19</v>
      </c>
      <c r="H3662" s="21">
        <v>241.11</v>
      </c>
    </row>
    <row r="3663" spans="1:8">
      <c r="A3663">
        <v>4090</v>
      </c>
      <c r="B3663" t="s">
        <v>12</v>
      </c>
      <c r="C3663" s="123">
        <v>1907</v>
      </c>
      <c r="D3663" s="2">
        <v>144</v>
      </c>
      <c r="E3663" t="s">
        <v>24</v>
      </c>
      <c r="F3663">
        <v>2021</v>
      </c>
      <c r="G3663" t="s">
        <v>19</v>
      </c>
      <c r="H3663" s="21">
        <v>6460.91</v>
      </c>
    </row>
    <row r="3664" spans="1:8">
      <c r="A3664">
        <v>4110</v>
      </c>
      <c r="B3664" t="s">
        <v>12</v>
      </c>
      <c r="C3664" s="123">
        <v>1907</v>
      </c>
      <c r="D3664" s="2">
        <v>144</v>
      </c>
      <c r="E3664" t="s">
        <v>24</v>
      </c>
      <c r="F3664">
        <v>2021</v>
      </c>
      <c r="G3664" t="s">
        <v>19</v>
      </c>
      <c r="H3664" s="21">
        <v>235.79</v>
      </c>
    </row>
    <row r="3665" spans="1:8">
      <c r="A3665">
        <v>4111</v>
      </c>
      <c r="B3665" t="s">
        <v>12</v>
      </c>
      <c r="C3665" s="123">
        <v>1907</v>
      </c>
      <c r="D3665" s="2">
        <v>144</v>
      </c>
      <c r="E3665" t="s">
        <v>24</v>
      </c>
      <c r="F3665">
        <v>2021</v>
      </c>
      <c r="G3665" t="s">
        <v>19</v>
      </c>
      <c r="H3665" s="21">
        <v>3928.38</v>
      </c>
    </row>
    <row r="3666" spans="1:8">
      <c r="A3666">
        <v>4126</v>
      </c>
      <c r="B3666" t="s">
        <v>12</v>
      </c>
      <c r="C3666" s="123">
        <v>1907</v>
      </c>
      <c r="D3666" s="2">
        <v>144</v>
      </c>
      <c r="E3666" t="s">
        <v>24</v>
      </c>
      <c r="F3666">
        <v>2021</v>
      </c>
      <c r="G3666" t="s">
        <v>19</v>
      </c>
      <c r="H3666" s="21">
        <v>3917.63</v>
      </c>
    </row>
    <row r="3667" spans="1:8">
      <c r="A3667">
        <v>4130</v>
      </c>
      <c r="B3667" t="s">
        <v>12</v>
      </c>
      <c r="C3667" s="123">
        <v>1907</v>
      </c>
      <c r="D3667" s="2">
        <v>144</v>
      </c>
      <c r="E3667" t="s">
        <v>24</v>
      </c>
      <c r="F3667">
        <v>2021</v>
      </c>
      <c r="G3667" t="s">
        <v>19</v>
      </c>
      <c r="H3667" s="21">
        <v>783.63</v>
      </c>
    </row>
    <row r="3668" spans="1:8">
      <c r="A3668">
        <v>4135</v>
      </c>
      <c r="B3668" t="s">
        <v>12</v>
      </c>
      <c r="C3668" s="123">
        <v>1907</v>
      </c>
      <c r="D3668" s="2">
        <v>144</v>
      </c>
      <c r="E3668" t="s">
        <v>24</v>
      </c>
      <c r="F3668">
        <v>2021</v>
      </c>
      <c r="G3668" t="s">
        <v>19</v>
      </c>
      <c r="H3668" s="21">
        <v>312.18</v>
      </c>
    </row>
    <row r="3669" spans="1:8">
      <c r="A3669">
        <v>4137</v>
      </c>
      <c r="B3669" t="s">
        <v>12</v>
      </c>
      <c r="C3669" s="123">
        <v>1907</v>
      </c>
      <c r="D3669" s="2">
        <v>144</v>
      </c>
      <c r="E3669" t="s">
        <v>24</v>
      </c>
      <c r="F3669">
        <v>2021</v>
      </c>
      <c r="G3669" t="s">
        <v>19</v>
      </c>
      <c r="H3669" s="21">
        <v>4998.32</v>
      </c>
    </row>
    <row r="3670" spans="1:8">
      <c r="A3670">
        <v>4142</v>
      </c>
      <c r="B3670" t="s">
        <v>12</v>
      </c>
      <c r="C3670" s="123">
        <v>1907</v>
      </c>
      <c r="D3670" s="2">
        <v>144</v>
      </c>
      <c r="E3670" t="s">
        <v>24</v>
      </c>
      <c r="F3670">
        <v>2021</v>
      </c>
      <c r="G3670" t="s">
        <v>19</v>
      </c>
      <c r="H3670" s="21">
        <v>743.34</v>
      </c>
    </row>
    <row r="3671" spans="1:8">
      <c r="A3671">
        <v>4160</v>
      </c>
      <c r="B3671" t="s">
        <v>12</v>
      </c>
      <c r="C3671" s="123">
        <v>1907</v>
      </c>
      <c r="D3671" s="2">
        <v>144</v>
      </c>
      <c r="E3671" t="s">
        <v>24</v>
      </c>
      <c r="F3671">
        <v>2021</v>
      </c>
      <c r="G3671" t="s">
        <v>19</v>
      </c>
      <c r="H3671" s="21">
        <v>4388.5600000000004</v>
      </c>
    </row>
    <row r="3672" spans="1:8">
      <c r="A3672">
        <v>4174</v>
      </c>
      <c r="B3672" t="s">
        <v>12</v>
      </c>
      <c r="C3672" s="123">
        <v>1907</v>
      </c>
      <c r="D3672" s="2">
        <v>144</v>
      </c>
      <c r="E3672" t="s">
        <v>24</v>
      </c>
      <c r="F3672">
        <v>2021</v>
      </c>
      <c r="G3672" t="s">
        <v>19</v>
      </c>
      <c r="H3672" s="21">
        <v>5248.56</v>
      </c>
    </row>
    <row r="3673" spans="1:8">
      <c r="A3673">
        <v>4178</v>
      </c>
      <c r="B3673" t="s">
        <v>12</v>
      </c>
      <c r="C3673" s="123">
        <v>1907</v>
      </c>
      <c r="D3673" s="2">
        <v>144</v>
      </c>
      <c r="E3673" t="s">
        <v>24</v>
      </c>
      <c r="F3673">
        <v>2021</v>
      </c>
      <c r="G3673" t="s">
        <v>19</v>
      </c>
      <c r="H3673" s="21">
        <v>5450.29</v>
      </c>
    </row>
    <row r="3674" spans="1:8">
      <c r="A3674">
        <v>4181</v>
      </c>
      <c r="B3674" t="s">
        <v>12</v>
      </c>
      <c r="C3674" s="123">
        <v>1907</v>
      </c>
      <c r="D3674" s="2">
        <v>144</v>
      </c>
      <c r="E3674" t="s">
        <v>24</v>
      </c>
      <c r="F3674">
        <v>2021</v>
      </c>
      <c r="G3674" t="s">
        <v>19</v>
      </c>
      <c r="H3674" s="21">
        <v>238.56</v>
      </c>
    </row>
    <row r="3675" spans="1:8">
      <c r="A3675">
        <v>4198</v>
      </c>
      <c r="B3675" t="s">
        <v>12</v>
      </c>
      <c r="C3675" s="123">
        <v>1907</v>
      </c>
      <c r="D3675" s="2">
        <v>144</v>
      </c>
      <c r="E3675" t="s">
        <v>24</v>
      </c>
      <c r="F3675">
        <v>2021</v>
      </c>
      <c r="G3675" t="s">
        <v>19</v>
      </c>
      <c r="H3675" s="21">
        <v>5381.56</v>
      </c>
    </row>
    <row r="3676" spans="1:8">
      <c r="A3676">
        <v>4203</v>
      </c>
      <c r="B3676" t="s">
        <v>12</v>
      </c>
      <c r="C3676" s="123">
        <v>1907</v>
      </c>
      <c r="D3676" s="2">
        <v>144</v>
      </c>
      <c r="E3676" t="s">
        <v>24</v>
      </c>
      <c r="F3676">
        <v>2021</v>
      </c>
      <c r="G3676" t="s">
        <v>19</v>
      </c>
      <c r="H3676" s="21">
        <v>241.13</v>
      </c>
    </row>
    <row r="3677" spans="1:8">
      <c r="A3677">
        <v>4213</v>
      </c>
      <c r="B3677" t="s">
        <v>12</v>
      </c>
      <c r="C3677" s="123">
        <v>1907</v>
      </c>
      <c r="D3677" s="2">
        <v>144</v>
      </c>
      <c r="E3677" t="s">
        <v>24</v>
      </c>
      <c r="F3677">
        <v>2021</v>
      </c>
      <c r="G3677" t="s">
        <v>19</v>
      </c>
      <c r="H3677" s="21">
        <v>238.57</v>
      </c>
    </row>
    <row r="3678" spans="1:8">
      <c r="A3678">
        <v>4229</v>
      </c>
      <c r="B3678" t="s">
        <v>12</v>
      </c>
      <c r="C3678" s="123">
        <v>1907</v>
      </c>
      <c r="D3678" s="2">
        <v>144</v>
      </c>
      <c r="E3678" t="s">
        <v>24</v>
      </c>
      <c r="F3678">
        <v>2021</v>
      </c>
      <c r="G3678" t="s">
        <v>19</v>
      </c>
      <c r="H3678" s="21">
        <v>236.39</v>
      </c>
    </row>
    <row r="3679" spans="1:8">
      <c r="A3679">
        <v>4243</v>
      </c>
      <c r="B3679" t="s">
        <v>12</v>
      </c>
      <c r="C3679" s="123">
        <v>1907</v>
      </c>
      <c r="D3679" s="2">
        <v>144</v>
      </c>
      <c r="E3679" t="s">
        <v>24</v>
      </c>
      <c r="F3679">
        <v>2021</v>
      </c>
      <c r="G3679" t="s">
        <v>19</v>
      </c>
      <c r="H3679" s="21">
        <v>4206.17</v>
      </c>
    </row>
    <row r="3680" spans="1:8">
      <c r="A3680">
        <v>4244</v>
      </c>
      <c r="B3680" t="s">
        <v>12</v>
      </c>
      <c r="C3680" s="123">
        <v>1907</v>
      </c>
      <c r="D3680" s="2">
        <v>144</v>
      </c>
      <c r="E3680" t="s">
        <v>24</v>
      </c>
      <c r="F3680">
        <v>2021</v>
      </c>
      <c r="G3680" t="s">
        <v>19</v>
      </c>
      <c r="H3680" s="21">
        <v>4663.47</v>
      </c>
    </row>
    <row r="3681" spans="1:8">
      <c r="A3681">
        <v>4266</v>
      </c>
      <c r="B3681" t="s">
        <v>12</v>
      </c>
      <c r="C3681" s="123">
        <v>1907</v>
      </c>
      <c r="D3681" s="2">
        <v>144</v>
      </c>
      <c r="E3681" t="s">
        <v>24</v>
      </c>
      <c r="F3681">
        <v>2021</v>
      </c>
      <c r="G3681" t="s">
        <v>19</v>
      </c>
      <c r="H3681" s="21">
        <v>4671.38</v>
      </c>
    </row>
    <row r="3682" spans="1:8">
      <c r="A3682">
        <v>4268</v>
      </c>
      <c r="B3682" t="s">
        <v>12</v>
      </c>
      <c r="C3682" s="123">
        <v>1907</v>
      </c>
      <c r="D3682" s="2">
        <v>144</v>
      </c>
      <c r="E3682" t="s">
        <v>24</v>
      </c>
      <c r="F3682">
        <v>2021</v>
      </c>
      <c r="G3682" t="s">
        <v>19</v>
      </c>
      <c r="H3682" s="21">
        <v>6599.27</v>
      </c>
    </row>
    <row r="3683" spans="1:8">
      <c r="A3683">
        <v>4278</v>
      </c>
      <c r="B3683" t="s">
        <v>12</v>
      </c>
      <c r="C3683" s="123">
        <v>1907</v>
      </c>
      <c r="D3683" s="2">
        <v>144</v>
      </c>
      <c r="E3683" t="s">
        <v>24</v>
      </c>
      <c r="F3683">
        <v>2021</v>
      </c>
      <c r="G3683" t="s">
        <v>19</v>
      </c>
      <c r="H3683" s="21">
        <v>109.5</v>
      </c>
    </row>
    <row r="3684" spans="1:8">
      <c r="A3684">
        <v>4292</v>
      </c>
      <c r="B3684" t="s">
        <v>12</v>
      </c>
      <c r="C3684" s="123">
        <v>1907</v>
      </c>
      <c r="D3684" s="2">
        <v>144</v>
      </c>
      <c r="E3684" t="s">
        <v>24</v>
      </c>
      <c r="F3684">
        <v>2021</v>
      </c>
      <c r="G3684" t="s">
        <v>19</v>
      </c>
      <c r="H3684" s="21">
        <v>18.329999999999998</v>
      </c>
    </row>
    <row r="3685" spans="1:8">
      <c r="A3685">
        <v>4313</v>
      </c>
      <c r="B3685" t="s">
        <v>13</v>
      </c>
      <c r="C3685" s="123">
        <v>1907</v>
      </c>
      <c r="D3685" s="2">
        <v>133</v>
      </c>
      <c r="E3685" t="s">
        <v>24</v>
      </c>
      <c r="F3685">
        <v>2021</v>
      </c>
      <c r="G3685" t="s">
        <v>19</v>
      </c>
      <c r="H3685" s="21">
        <v>935.61</v>
      </c>
    </row>
    <row r="3686" spans="1:8">
      <c r="A3686">
        <v>4336</v>
      </c>
      <c r="B3686" t="s">
        <v>13</v>
      </c>
      <c r="C3686" s="123">
        <v>1907</v>
      </c>
      <c r="D3686" s="2">
        <v>133</v>
      </c>
      <c r="E3686" t="s">
        <v>24</v>
      </c>
      <c r="F3686">
        <v>2021</v>
      </c>
      <c r="G3686" t="s">
        <v>19</v>
      </c>
      <c r="H3686" s="21">
        <v>27.38</v>
      </c>
    </row>
    <row r="3687" spans="1:8">
      <c r="A3687">
        <v>4342</v>
      </c>
      <c r="B3687" t="s">
        <v>13</v>
      </c>
      <c r="C3687" s="123">
        <v>1907</v>
      </c>
      <c r="D3687" s="2">
        <v>133</v>
      </c>
      <c r="E3687" t="s">
        <v>24</v>
      </c>
      <c r="F3687">
        <v>2021</v>
      </c>
      <c r="G3687" t="s">
        <v>19</v>
      </c>
      <c r="H3687" s="21">
        <v>561</v>
      </c>
    </row>
    <row r="3688" spans="1:8">
      <c r="A3688">
        <v>4349</v>
      </c>
      <c r="B3688" t="s">
        <v>13</v>
      </c>
      <c r="C3688" s="123">
        <v>1907</v>
      </c>
      <c r="D3688" s="2">
        <v>133</v>
      </c>
      <c r="E3688" t="s">
        <v>24</v>
      </c>
      <c r="F3688">
        <v>2021</v>
      </c>
      <c r="G3688" t="s">
        <v>19</v>
      </c>
      <c r="H3688" s="21">
        <v>707.43</v>
      </c>
    </row>
    <row r="3689" spans="1:8">
      <c r="A3689">
        <v>4352</v>
      </c>
      <c r="B3689" t="s">
        <v>13</v>
      </c>
      <c r="C3689" s="123">
        <v>1907</v>
      </c>
      <c r="D3689" s="2">
        <v>133</v>
      </c>
      <c r="E3689" t="s">
        <v>24</v>
      </c>
      <c r="F3689">
        <v>2021</v>
      </c>
      <c r="G3689" t="s">
        <v>19</v>
      </c>
      <c r="H3689" s="21">
        <v>1616.23</v>
      </c>
    </row>
    <row r="3690" spans="1:8">
      <c r="A3690">
        <v>4353</v>
      </c>
      <c r="B3690" t="s">
        <v>13</v>
      </c>
      <c r="C3690" s="123">
        <v>1907</v>
      </c>
      <c r="D3690" s="2">
        <v>133</v>
      </c>
      <c r="E3690" t="s">
        <v>24</v>
      </c>
      <c r="F3690">
        <v>2021</v>
      </c>
      <c r="G3690" t="s">
        <v>19</v>
      </c>
      <c r="H3690" s="21">
        <v>787.41</v>
      </c>
    </row>
    <row r="3691" spans="1:8">
      <c r="A3691">
        <v>4376</v>
      </c>
      <c r="B3691" t="s">
        <v>13</v>
      </c>
      <c r="C3691" s="123">
        <v>1907</v>
      </c>
      <c r="D3691" s="2">
        <v>133</v>
      </c>
      <c r="E3691" t="s">
        <v>24</v>
      </c>
      <c r="F3691">
        <v>2021</v>
      </c>
      <c r="G3691" t="s">
        <v>19</v>
      </c>
      <c r="H3691" s="21">
        <v>1203.08</v>
      </c>
    </row>
    <row r="3692" spans="1:8">
      <c r="A3692">
        <v>4385</v>
      </c>
      <c r="B3692" t="s">
        <v>13</v>
      </c>
      <c r="C3692" s="123">
        <v>1907</v>
      </c>
      <c r="D3692" s="2">
        <v>133</v>
      </c>
      <c r="E3692" t="s">
        <v>24</v>
      </c>
      <c r="F3692">
        <v>2021</v>
      </c>
      <c r="G3692" t="s">
        <v>19</v>
      </c>
      <c r="H3692" s="21">
        <v>922.9</v>
      </c>
    </row>
    <row r="3693" spans="1:8">
      <c r="A3693">
        <v>4413</v>
      </c>
      <c r="B3693" t="s">
        <v>13</v>
      </c>
      <c r="C3693" s="123">
        <v>1907</v>
      </c>
      <c r="D3693" s="2">
        <v>133</v>
      </c>
      <c r="E3693" t="s">
        <v>24</v>
      </c>
      <c r="F3693">
        <v>2021</v>
      </c>
      <c r="G3693" t="s">
        <v>19</v>
      </c>
      <c r="H3693" s="21">
        <v>2036.54</v>
      </c>
    </row>
    <row r="3694" spans="1:8">
      <c r="A3694">
        <v>4417</v>
      </c>
      <c r="B3694" t="s">
        <v>13</v>
      </c>
      <c r="C3694" s="123">
        <v>1907</v>
      </c>
      <c r="D3694" s="2">
        <v>133</v>
      </c>
      <c r="E3694" t="s">
        <v>24</v>
      </c>
      <c r="F3694">
        <v>2021</v>
      </c>
      <c r="G3694" t="s">
        <v>19</v>
      </c>
      <c r="H3694" s="21">
        <v>2811.51</v>
      </c>
    </row>
    <row r="3695" spans="1:8">
      <c r="A3695">
        <v>4425</v>
      </c>
      <c r="B3695" t="s">
        <v>13</v>
      </c>
      <c r="C3695" s="123">
        <v>1907</v>
      </c>
      <c r="D3695" s="2">
        <v>133</v>
      </c>
      <c r="E3695" t="s">
        <v>24</v>
      </c>
      <c r="F3695">
        <v>2021</v>
      </c>
      <c r="G3695" t="s">
        <v>19</v>
      </c>
      <c r="H3695" s="21">
        <v>804.89</v>
      </c>
    </row>
    <row r="3696" spans="1:8">
      <c r="A3696">
        <v>4426</v>
      </c>
      <c r="B3696" t="s">
        <v>13</v>
      </c>
      <c r="C3696" s="123">
        <v>1907</v>
      </c>
      <c r="D3696" s="2">
        <v>133</v>
      </c>
      <c r="E3696" t="s">
        <v>24</v>
      </c>
      <c r="F3696">
        <v>2021</v>
      </c>
      <c r="G3696" t="s">
        <v>19</v>
      </c>
      <c r="H3696" s="21">
        <v>1267.3699999999999</v>
      </c>
    </row>
    <row r="3697" spans="1:8">
      <c r="A3697">
        <v>4441</v>
      </c>
      <c r="B3697" t="s">
        <v>13</v>
      </c>
      <c r="C3697" s="123">
        <v>1907</v>
      </c>
      <c r="D3697" s="2">
        <v>133</v>
      </c>
      <c r="E3697" t="s">
        <v>24</v>
      </c>
      <c r="F3697">
        <v>2021</v>
      </c>
      <c r="G3697" t="s">
        <v>19</v>
      </c>
      <c r="H3697" s="21">
        <v>4495.01</v>
      </c>
    </row>
    <row r="3698" spans="1:8">
      <c r="A3698">
        <v>4444</v>
      </c>
      <c r="B3698" t="s">
        <v>13</v>
      </c>
      <c r="C3698" s="123">
        <v>1907</v>
      </c>
      <c r="D3698" s="2">
        <v>133</v>
      </c>
      <c r="E3698" t="s">
        <v>24</v>
      </c>
      <c r="F3698">
        <v>2021</v>
      </c>
      <c r="G3698" t="s">
        <v>19</v>
      </c>
      <c r="H3698" s="21">
        <v>952.68</v>
      </c>
    </row>
    <row r="3699" spans="1:8">
      <c r="A3699">
        <v>4446</v>
      </c>
      <c r="B3699" t="s">
        <v>13</v>
      </c>
      <c r="C3699" s="123">
        <v>1907</v>
      </c>
      <c r="D3699" s="2">
        <v>133</v>
      </c>
      <c r="E3699" t="s">
        <v>24</v>
      </c>
      <c r="F3699">
        <v>2021</v>
      </c>
      <c r="G3699" t="s">
        <v>19</v>
      </c>
      <c r="H3699" s="21">
        <v>1137.56</v>
      </c>
    </row>
    <row r="3700" spans="1:8">
      <c r="A3700">
        <v>4449</v>
      </c>
      <c r="B3700" t="s">
        <v>13</v>
      </c>
      <c r="C3700" s="123">
        <v>1907</v>
      </c>
      <c r="D3700" s="2">
        <v>133</v>
      </c>
      <c r="E3700" t="s">
        <v>24</v>
      </c>
      <c r="F3700">
        <v>2021</v>
      </c>
      <c r="G3700" t="s">
        <v>19</v>
      </c>
      <c r="H3700" s="21">
        <v>27.11</v>
      </c>
    </row>
    <row r="3701" spans="1:8">
      <c r="A3701">
        <v>4464</v>
      </c>
      <c r="B3701" t="s">
        <v>13</v>
      </c>
      <c r="C3701" s="123">
        <v>1907</v>
      </c>
      <c r="D3701" s="2">
        <v>133</v>
      </c>
      <c r="E3701" t="s">
        <v>24</v>
      </c>
      <c r="F3701">
        <v>2021</v>
      </c>
      <c r="G3701" t="s">
        <v>19</v>
      </c>
      <c r="H3701" s="21">
        <v>1070.48</v>
      </c>
    </row>
    <row r="3702" spans="1:8">
      <c r="A3702">
        <v>4466</v>
      </c>
      <c r="B3702" t="s">
        <v>13</v>
      </c>
      <c r="C3702" s="123">
        <v>1907</v>
      </c>
      <c r="D3702" s="2">
        <v>133</v>
      </c>
      <c r="E3702" t="s">
        <v>24</v>
      </c>
      <c r="F3702">
        <v>2021</v>
      </c>
      <c r="G3702" t="s">
        <v>19</v>
      </c>
      <c r="H3702" s="21">
        <v>2179.8200000000002</v>
      </c>
    </row>
    <row r="3703" spans="1:8">
      <c r="A3703">
        <v>4468</v>
      </c>
      <c r="B3703" t="s">
        <v>13</v>
      </c>
      <c r="C3703" s="123">
        <v>1907</v>
      </c>
      <c r="D3703" s="2">
        <v>133</v>
      </c>
      <c r="E3703" t="s">
        <v>24</v>
      </c>
      <c r="F3703">
        <v>2021</v>
      </c>
      <c r="G3703" t="s">
        <v>19</v>
      </c>
      <c r="H3703" s="21">
        <v>912.52</v>
      </c>
    </row>
    <row r="3704" spans="1:8">
      <c r="A3704">
        <v>4470</v>
      </c>
      <c r="B3704" t="s">
        <v>13</v>
      </c>
      <c r="C3704" s="123">
        <v>1907</v>
      </c>
      <c r="D3704" s="2">
        <v>133</v>
      </c>
      <c r="E3704" t="s">
        <v>24</v>
      </c>
      <c r="F3704">
        <v>2021</v>
      </c>
      <c r="G3704" t="s">
        <v>19</v>
      </c>
      <c r="H3704" s="21">
        <v>706.23</v>
      </c>
    </row>
    <row r="3705" spans="1:8">
      <c r="A3705">
        <v>4491</v>
      </c>
      <c r="B3705" t="s">
        <v>13</v>
      </c>
      <c r="C3705" s="123">
        <v>1907</v>
      </c>
      <c r="D3705" s="2">
        <v>133</v>
      </c>
      <c r="E3705" t="s">
        <v>24</v>
      </c>
      <c r="F3705">
        <v>2021</v>
      </c>
      <c r="G3705" t="s">
        <v>19</v>
      </c>
      <c r="H3705" s="21">
        <v>1018.6</v>
      </c>
    </row>
    <row r="3706" spans="1:8">
      <c r="A3706">
        <v>4493</v>
      </c>
      <c r="B3706" t="s">
        <v>13</v>
      </c>
      <c r="C3706" s="123">
        <v>1907</v>
      </c>
      <c r="D3706" s="2">
        <v>133</v>
      </c>
      <c r="E3706" t="s">
        <v>24</v>
      </c>
      <c r="F3706">
        <v>2021</v>
      </c>
      <c r="G3706" t="s">
        <v>19</v>
      </c>
      <c r="H3706" s="21">
        <v>622.22</v>
      </c>
    </row>
    <row r="3707" spans="1:8">
      <c r="A3707">
        <v>4511</v>
      </c>
      <c r="B3707" t="s">
        <v>13</v>
      </c>
      <c r="C3707" s="123">
        <v>1907</v>
      </c>
      <c r="D3707" s="2">
        <v>133</v>
      </c>
      <c r="E3707" t="s">
        <v>24</v>
      </c>
      <c r="F3707">
        <v>2021</v>
      </c>
      <c r="G3707" t="s">
        <v>19</v>
      </c>
      <c r="H3707" s="21">
        <v>2235.46</v>
      </c>
    </row>
    <row r="3708" spans="1:8">
      <c r="A3708">
        <v>4518</v>
      </c>
      <c r="B3708" t="s">
        <v>13</v>
      </c>
      <c r="C3708" s="123">
        <v>1907</v>
      </c>
      <c r="D3708" s="2">
        <v>133</v>
      </c>
      <c r="E3708" t="s">
        <v>24</v>
      </c>
      <c r="F3708">
        <v>2021</v>
      </c>
      <c r="G3708" t="s">
        <v>19</v>
      </c>
      <c r="H3708" s="21">
        <v>707.42</v>
      </c>
    </row>
    <row r="3709" spans="1:8">
      <c r="A3709">
        <v>4539</v>
      </c>
      <c r="B3709" t="s">
        <v>13</v>
      </c>
      <c r="C3709" s="123">
        <v>1907</v>
      </c>
      <c r="D3709" s="2">
        <v>133</v>
      </c>
      <c r="E3709" t="s">
        <v>24</v>
      </c>
      <c r="F3709">
        <v>2021</v>
      </c>
      <c r="G3709" t="s">
        <v>19</v>
      </c>
      <c r="H3709" s="21">
        <v>2193.38</v>
      </c>
    </row>
    <row r="3710" spans="1:8">
      <c r="A3710">
        <v>4553</v>
      </c>
      <c r="B3710" t="s">
        <v>13</v>
      </c>
      <c r="C3710" s="123">
        <v>1907</v>
      </c>
      <c r="D3710" s="2">
        <v>133</v>
      </c>
      <c r="E3710" t="s">
        <v>24</v>
      </c>
      <c r="F3710">
        <v>2021</v>
      </c>
      <c r="G3710" t="s">
        <v>19</v>
      </c>
      <c r="H3710" s="21">
        <v>734.99</v>
      </c>
    </row>
    <row r="3711" spans="1:8">
      <c r="A3711">
        <v>4556</v>
      </c>
      <c r="B3711" t="s">
        <v>13</v>
      </c>
      <c r="C3711" s="123">
        <v>1907</v>
      </c>
      <c r="D3711" s="2">
        <v>144</v>
      </c>
      <c r="E3711" t="s">
        <v>24</v>
      </c>
      <c r="F3711">
        <v>2021</v>
      </c>
      <c r="G3711" t="s">
        <v>19</v>
      </c>
      <c r="H3711" s="21">
        <v>12549.35</v>
      </c>
    </row>
    <row r="3712" spans="1:8">
      <c r="A3712">
        <v>4568</v>
      </c>
      <c r="B3712" t="s">
        <v>13</v>
      </c>
      <c r="C3712" s="123">
        <v>1907</v>
      </c>
      <c r="D3712" s="2">
        <v>144</v>
      </c>
      <c r="E3712" t="s">
        <v>24</v>
      </c>
      <c r="F3712">
        <v>2021</v>
      </c>
      <c r="G3712" t="s">
        <v>19</v>
      </c>
      <c r="H3712" s="21">
        <v>143.31</v>
      </c>
    </row>
    <row r="3713" spans="1:8">
      <c r="A3713">
        <v>4571</v>
      </c>
      <c r="B3713" t="s">
        <v>13</v>
      </c>
      <c r="C3713" s="123">
        <v>1907</v>
      </c>
      <c r="D3713" s="2">
        <v>144</v>
      </c>
      <c r="E3713" t="s">
        <v>24</v>
      </c>
      <c r="F3713">
        <v>2021</v>
      </c>
      <c r="G3713" t="s">
        <v>19</v>
      </c>
      <c r="H3713" s="21">
        <v>63.14</v>
      </c>
    </row>
    <row r="3714" spans="1:8">
      <c r="A3714">
        <v>4573</v>
      </c>
      <c r="B3714" t="s">
        <v>13</v>
      </c>
      <c r="C3714" s="123">
        <v>1907</v>
      </c>
      <c r="D3714" s="2">
        <v>144</v>
      </c>
      <c r="E3714" t="s">
        <v>24</v>
      </c>
      <c r="F3714">
        <v>2021</v>
      </c>
      <c r="G3714" t="s">
        <v>19</v>
      </c>
      <c r="H3714" s="21">
        <v>343.15</v>
      </c>
    </row>
    <row r="3715" spans="1:8">
      <c r="A3715">
        <v>4574</v>
      </c>
      <c r="B3715" t="s">
        <v>13</v>
      </c>
      <c r="C3715" s="123">
        <v>1907</v>
      </c>
      <c r="D3715" s="2">
        <v>144</v>
      </c>
      <c r="E3715" t="s">
        <v>24</v>
      </c>
      <c r="F3715">
        <v>2021</v>
      </c>
      <c r="G3715" t="s">
        <v>19</v>
      </c>
      <c r="H3715" s="21">
        <v>1562.49</v>
      </c>
    </row>
    <row r="3716" spans="1:8">
      <c r="A3716">
        <v>4590</v>
      </c>
      <c r="B3716" t="s">
        <v>13</v>
      </c>
      <c r="C3716" s="123">
        <v>1907</v>
      </c>
      <c r="D3716" s="2">
        <v>144</v>
      </c>
      <c r="E3716" t="s">
        <v>24</v>
      </c>
      <c r="F3716">
        <v>2021</v>
      </c>
      <c r="G3716" t="s">
        <v>19</v>
      </c>
      <c r="H3716" s="21">
        <v>1029.6400000000001</v>
      </c>
    </row>
    <row r="3717" spans="1:8">
      <c r="A3717">
        <v>4614</v>
      </c>
      <c r="B3717" t="s">
        <v>13</v>
      </c>
      <c r="C3717" s="123">
        <v>1907</v>
      </c>
      <c r="D3717" s="2">
        <v>144</v>
      </c>
      <c r="E3717" t="s">
        <v>24</v>
      </c>
      <c r="F3717">
        <v>2021</v>
      </c>
      <c r="G3717" t="s">
        <v>19</v>
      </c>
      <c r="H3717" s="21">
        <v>756.43</v>
      </c>
    </row>
    <row r="3718" spans="1:8">
      <c r="A3718">
        <v>4619</v>
      </c>
      <c r="B3718" t="s">
        <v>13</v>
      </c>
      <c r="C3718" s="123">
        <v>1907</v>
      </c>
      <c r="D3718" s="2">
        <v>144</v>
      </c>
      <c r="E3718" t="s">
        <v>24</v>
      </c>
      <c r="F3718">
        <v>2021</v>
      </c>
      <c r="G3718" t="s">
        <v>19</v>
      </c>
      <c r="H3718" s="21">
        <v>0.04</v>
      </c>
    </row>
    <row r="3719" spans="1:8">
      <c r="A3719">
        <v>4620</v>
      </c>
      <c r="B3719" t="s">
        <v>13</v>
      </c>
      <c r="C3719" s="123">
        <v>1907</v>
      </c>
      <c r="D3719" s="2">
        <v>144</v>
      </c>
      <c r="E3719" t="s">
        <v>24</v>
      </c>
      <c r="F3719">
        <v>2021</v>
      </c>
      <c r="G3719" t="s">
        <v>19</v>
      </c>
      <c r="H3719" s="21">
        <v>243.94</v>
      </c>
    </row>
    <row r="3720" spans="1:8">
      <c r="A3720">
        <v>4625</v>
      </c>
      <c r="B3720" t="s">
        <v>13</v>
      </c>
      <c r="C3720" s="123">
        <v>1907</v>
      </c>
      <c r="D3720" s="2">
        <v>144</v>
      </c>
      <c r="E3720" t="s">
        <v>24</v>
      </c>
      <c r="F3720">
        <v>2021</v>
      </c>
      <c r="G3720" t="s">
        <v>19</v>
      </c>
      <c r="H3720" s="21">
        <v>1081.0999999999999</v>
      </c>
    </row>
    <row r="3721" spans="1:8">
      <c r="A3721">
        <v>4636</v>
      </c>
      <c r="B3721" t="s">
        <v>13</v>
      </c>
      <c r="C3721" s="123">
        <v>1907</v>
      </c>
      <c r="D3721" s="2">
        <v>144</v>
      </c>
      <c r="E3721" t="s">
        <v>24</v>
      </c>
      <c r="F3721">
        <v>2021</v>
      </c>
      <c r="G3721" t="s">
        <v>19</v>
      </c>
      <c r="H3721" s="21">
        <v>10013</v>
      </c>
    </row>
    <row r="3722" spans="1:8">
      <c r="A3722">
        <v>4637</v>
      </c>
      <c r="B3722" t="s">
        <v>13</v>
      </c>
      <c r="C3722" s="123">
        <v>1907</v>
      </c>
      <c r="D3722" s="2">
        <v>144</v>
      </c>
      <c r="E3722" t="s">
        <v>24</v>
      </c>
      <c r="F3722">
        <v>2021</v>
      </c>
      <c r="G3722" t="s">
        <v>19</v>
      </c>
      <c r="H3722" s="21">
        <v>8304.7999999999993</v>
      </c>
    </row>
    <row r="3723" spans="1:8">
      <c r="A3723">
        <v>4654</v>
      </c>
      <c r="B3723" t="s">
        <v>13</v>
      </c>
      <c r="C3723" s="123">
        <v>1907</v>
      </c>
      <c r="D3723" s="2">
        <v>144</v>
      </c>
      <c r="E3723" t="s">
        <v>24</v>
      </c>
      <c r="F3723">
        <v>2021</v>
      </c>
      <c r="G3723" t="s">
        <v>19</v>
      </c>
      <c r="H3723" s="21">
        <v>1133.96</v>
      </c>
    </row>
    <row r="3724" spans="1:8">
      <c r="A3724">
        <v>4662</v>
      </c>
      <c r="B3724" t="s">
        <v>13</v>
      </c>
      <c r="C3724" s="123">
        <v>1907</v>
      </c>
      <c r="D3724" s="2">
        <v>144</v>
      </c>
      <c r="E3724" t="s">
        <v>24</v>
      </c>
      <c r="F3724">
        <v>2021</v>
      </c>
      <c r="G3724" t="s">
        <v>19</v>
      </c>
      <c r="H3724" s="21">
        <v>12211.92</v>
      </c>
    </row>
    <row r="3725" spans="1:8">
      <c r="A3725">
        <v>4681</v>
      </c>
      <c r="B3725" t="s">
        <v>13</v>
      </c>
      <c r="C3725" s="123">
        <v>1907</v>
      </c>
      <c r="D3725" s="2">
        <v>144</v>
      </c>
      <c r="E3725" t="s">
        <v>24</v>
      </c>
      <c r="F3725">
        <v>2021</v>
      </c>
      <c r="G3725" t="s">
        <v>19</v>
      </c>
      <c r="H3725" s="21">
        <v>11868.82</v>
      </c>
    </row>
    <row r="3726" spans="1:8">
      <c r="A3726">
        <v>4685</v>
      </c>
      <c r="B3726" t="s">
        <v>13</v>
      </c>
      <c r="C3726" s="123">
        <v>1907</v>
      </c>
      <c r="D3726" s="2">
        <v>144</v>
      </c>
      <c r="E3726" t="s">
        <v>24</v>
      </c>
      <c r="F3726">
        <v>2021</v>
      </c>
      <c r="G3726" t="s">
        <v>19</v>
      </c>
      <c r="H3726" s="21">
        <v>1678.73</v>
      </c>
    </row>
    <row r="3727" spans="1:8">
      <c r="A3727">
        <v>4689</v>
      </c>
      <c r="B3727" t="s">
        <v>13</v>
      </c>
      <c r="C3727" s="123">
        <v>1907</v>
      </c>
      <c r="D3727" s="2">
        <v>144</v>
      </c>
      <c r="E3727" t="s">
        <v>24</v>
      </c>
      <c r="F3727">
        <v>2021</v>
      </c>
      <c r="G3727" t="s">
        <v>19</v>
      </c>
      <c r="H3727" s="21">
        <v>11286.42</v>
      </c>
    </row>
    <row r="3728" spans="1:8">
      <c r="A3728">
        <v>4694</v>
      </c>
      <c r="B3728" t="s">
        <v>13</v>
      </c>
      <c r="C3728" s="123">
        <v>1907</v>
      </c>
      <c r="D3728" s="2">
        <v>144</v>
      </c>
      <c r="E3728" t="s">
        <v>24</v>
      </c>
      <c r="F3728">
        <v>2021</v>
      </c>
      <c r="G3728" t="s">
        <v>19</v>
      </c>
      <c r="H3728" s="21">
        <v>2108.34</v>
      </c>
    </row>
    <row r="3729" spans="1:8">
      <c r="A3729">
        <v>4704</v>
      </c>
      <c r="B3729" t="s">
        <v>13</v>
      </c>
      <c r="C3729" s="123">
        <v>1907</v>
      </c>
      <c r="D3729" s="2">
        <v>144</v>
      </c>
      <c r="E3729" t="s">
        <v>24</v>
      </c>
      <c r="F3729">
        <v>2021</v>
      </c>
      <c r="G3729" t="s">
        <v>19</v>
      </c>
      <c r="H3729" s="21">
        <v>143.30000000000001</v>
      </c>
    </row>
    <row r="3730" spans="1:8">
      <c r="A3730">
        <v>4715</v>
      </c>
      <c r="B3730" t="s">
        <v>13</v>
      </c>
      <c r="C3730" s="123">
        <v>1907</v>
      </c>
      <c r="D3730" s="2">
        <v>144</v>
      </c>
      <c r="E3730" t="s">
        <v>24</v>
      </c>
      <c r="F3730">
        <v>2021</v>
      </c>
      <c r="G3730" t="s">
        <v>19</v>
      </c>
      <c r="H3730" s="21">
        <v>2060.77</v>
      </c>
    </row>
    <row r="3731" spans="1:8">
      <c r="A3731">
        <v>4730</v>
      </c>
      <c r="B3731" t="s">
        <v>13</v>
      </c>
      <c r="C3731" s="123">
        <v>1907</v>
      </c>
      <c r="D3731" s="2">
        <v>144</v>
      </c>
      <c r="E3731" t="s">
        <v>24</v>
      </c>
      <c r="F3731">
        <v>2021</v>
      </c>
      <c r="G3731" t="s">
        <v>19</v>
      </c>
      <c r="H3731" s="21">
        <v>11062.85</v>
      </c>
    </row>
    <row r="3732" spans="1:8">
      <c r="A3732">
        <v>4731</v>
      </c>
      <c r="B3732" t="s">
        <v>13</v>
      </c>
      <c r="C3732" s="123">
        <v>1907</v>
      </c>
      <c r="D3732" s="2">
        <v>144</v>
      </c>
      <c r="E3732" t="s">
        <v>24</v>
      </c>
      <c r="F3732">
        <v>2021</v>
      </c>
      <c r="G3732" t="s">
        <v>19</v>
      </c>
      <c r="H3732" s="21">
        <v>1133.96</v>
      </c>
    </row>
    <row r="3733" spans="1:8">
      <c r="A3733">
        <v>4735</v>
      </c>
      <c r="B3733" t="s">
        <v>13</v>
      </c>
      <c r="C3733" s="123">
        <v>1907</v>
      </c>
      <c r="D3733" s="2">
        <v>144</v>
      </c>
      <c r="E3733" t="s">
        <v>24</v>
      </c>
      <c r="F3733">
        <v>2021</v>
      </c>
      <c r="G3733" t="s">
        <v>19</v>
      </c>
      <c r="H3733" s="21">
        <v>13387.78</v>
      </c>
    </row>
    <row r="3734" spans="1:8">
      <c r="A3734">
        <v>4737</v>
      </c>
      <c r="B3734" t="s">
        <v>13</v>
      </c>
      <c r="C3734" s="123">
        <v>1907</v>
      </c>
      <c r="D3734" s="2">
        <v>144</v>
      </c>
      <c r="E3734" t="s">
        <v>24</v>
      </c>
      <c r="F3734">
        <v>2021</v>
      </c>
      <c r="G3734" t="s">
        <v>19</v>
      </c>
      <c r="H3734" s="21">
        <v>1323.08</v>
      </c>
    </row>
    <row r="3735" spans="1:8">
      <c r="A3735">
        <v>4749</v>
      </c>
      <c r="B3735" t="s">
        <v>13</v>
      </c>
      <c r="C3735" s="123">
        <v>1907</v>
      </c>
      <c r="D3735" s="2">
        <v>144</v>
      </c>
      <c r="E3735" t="s">
        <v>24</v>
      </c>
      <c r="F3735">
        <v>2021</v>
      </c>
      <c r="G3735" t="s">
        <v>19</v>
      </c>
      <c r="H3735" s="21">
        <v>1033.82</v>
      </c>
    </row>
    <row r="3736" spans="1:8">
      <c r="A3736">
        <v>4776</v>
      </c>
      <c r="B3736" t="s">
        <v>13</v>
      </c>
      <c r="C3736" s="123">
        <v>1907</v>
      </c>
      <c r="D3736" s="2">
        <v>144</v>
      </c>
      <c r="E3736" t="s">
        <v>24</v>
      </c>
      <c r="F3736">
        <v>2021</v>
      </c>
      <c r="G3736" t="s">
        <v>19</v>
      </c>
      <c r="H3736" s="21">
        <v>346.31</v>
      </c>
    </row>
    <row r="3737" spans="1:8">
      <c r="A3737">
        <v>4782</v>
      </c>
      <c r="B3737" t="s">
        <v>13</v>
      </c>
      <c r="C3737" s="123">
        <v>1907</v>
      </c>
      <c r="D3737" s="2">
        <v>144</v>
      </c>
      <c r="E3737" t="s">
        <v>24</v>
      </c>
      <c r="F3737">
        <v>2021</v>
      </c>
      <c r="G3737" t="s">
        <v>19</v>
      </c>
      <c r="H3737" s="21">
        <v>1033.82</v>
      </c>
    </row>
    <row r="3738" spans="1:8">
      <c r="A3738">
        <v>4784</v>
      </c>
      <c r="B3738" t="s">
        <v>13</v>
      </c>
      <c r="C3738" s="123">
        <v>1907</v>
      </c>
      <c r="D3738" s="2">
        <v>144</v>
      </c>
      <c r="E3738" t="s">
        <v>24</v>
      </c>
      <c r="F3738">
        <v>2021</v>
      </c>
      <c r="G3738" t="s">
        <v>19</v>
      </c>
      <c r="H3738" s="21">
        <v>12127.59</v>
      </c>
    </row>
    <row r="3739" spans="1:8">
      <c r="A3739">
        <v>4791</v>
      </c>
      <c r="B3739" t="s">
        <v>13</v>
      </c>
      <c r="C3739" s="123">
        <v>1907</v>
      </c>
      <c r="D3739" s="2">
        <v>144</v>
      </c>
      <c r="E3739" t="s">
        <v>24</v>
      </c>
      <c r="F3739">
        <v>2021</v>
      </c>
      <c r="G3739" t="s">
        <v>19</v>
      </c>
      <c r="H3739" s="21">
        <v>11971.94</v>
      </c>
    </row>
    <row r="3740" spans="1:8">
      <c r="A3740">
        <v>4806</v>
      </c>
      <c r="B3740" t="s">
        <v>13</v>
      </c>
      <c r="C3740" s="123">
        <v>1907</v>
      </c>
      <c r="D3740" s="2">
        <v>144</v>
      </c>
      <c r="E3740" t="s">
        <v>24</v>
      </c>
      <c r="F3740">
        <v>2021</v>
      </c>
      <c r="G3740" t="s">
        <v>19</v>
      </c>
      <c r="H3740" s="21">
        <v>1194.72</v>
      </c>
    </row>
    <row r="3741" spans="1:8">
      <c r="A3741">
        <v>4867</v>
      </c>
      <c r="B3741" t="s">
        <v>13</v>
      </c>
      <c r="C3741" s="123">
        <v>1907</v>
      </c>
      <c r="D3741" s="2">
        <v>144</v>
      </c>
      <c r="E3741" t="s">
        <v>24</v>
      </c>
      <c r="F3741">
        <v>2021</v>
      </c>
      <c r="G3741" t="s">
        <v>19</v>
      </c>
      <c r="H3741" s="21">
        <v>1081.0899999999999</v>
      </c>
    </row>
    <row r="3742" spans="1:8">
      <c r="A3742">
        <v>4892</v>
      </c>
      <c r="B3742" t="s">
        <v>13</v>
      </c>
      <c r="C3742" s="123">
        <v>1907</v>
      </c>
      <c r="D3742" s="2">
        <v>144</v>
      </c>
      <c r="E3742" t="s">
        <v>24</v>
      </c>
      <c r="F3742">
        <v>2021</v>
      </c>
      <c r="G3742" t="s">
        <v>19</v>
      </c>
      <c r="H3742" s="21">
        <v>1224</v>
      </c>
    </row>
    <row r="3743" spans="1:8">
      <c r="A3743">
        <v>4909</v>
      </c>
      <c r="B3743" t="s">
        <v>13</v>
      </c>
      <c r="C3743" s="123">
        <v>1907</v>
      </c>
      <c r="D3743" s="2">
        <v>144</v>
      </c>
      <c r="E3743" t="s">
        <v>24</v>
      </c>
      <c r="F3743">
        <v>2021</v>
      </c>
      <c r="G3743" t="s">
        <v>19</v>
      </c>
      <c r="H3743" s="21">
        <v>1407.55</v>
      </c>
    </row>
    <row r="3744" spans="1:8">
      <c r="A3744">
        <v>4920</v>
      </c>
      <c r="B3744" t="s">
        <v>13</v>
      </c>
      <c r="C3744" s="123">
        <v>1907</v>
      </c>
      <c r="D3744" s="2">
        <v>144</v>
      </c>
      <c r="E3744" t="s">
        <v>24</v>
      </c>
      <c r="F3744">
        <v>2021</v>
      </c>
      <c r="G3744" t="s">
        <v>19</v>
      </c>
      <c r="H3744" s="21">
        <v>988.4</v>
      </c>
    </row>
    <row r="3745" spans="1:8">
      <c r="A3745">
        <v>4925</v>
      </c>
      <c r="B3745" t="s">
        <v>13</v>
      </c>
      <c r="C3745" s="123">
        <v>1907</v>
      </c>
      <c r="D3745" s="2">
        <v>144</v>
      </c>
      <c r="E3745" t="s">
        <v>24</v>
      </c>
      <c r="F3745">
        <v>2021</v>
      </c>
      <c r="G3745" t="s">
        <v>19</v>
      </c>
      <c r="H3745" s="21">
        <v>1713.32</v>
      </c>
    </row>
    <row r="3746" spans="1:8">
      <c r="A3746">
        <v>4930</v>
      </c>
      <c r="B3746" t="s">
        <v>13</v>
      </c>
      <c r="C3746" s="123">
        <v>1907</v>
      </c>
      <c r="D3746" s="2">
        <v>144</v>
      </c>
      <c r="E3746" t="s">
        <v>24</v>
      </c>
      <c r="F3746">
        <v>2021</v>
      </c>
      <c r="G3746" t="s">
        <v>19</v>
      </c>
      <c r="H3746" s="21">
        <v>1133.96</v>
      </c>
    </row>
    <row r="3747" spans="1:8">
      <c r="A3747">
        <v>4967</v>
      </c>
      <c r="B3747" t="s">
        <v>13</v>
      </c>
      <c r="C3747" s="123">
        <v>1907</v>
      </c>
      <c r="D3747" s="2">
        <v>144</v>
      </c>
      <c r="E3747" t="s">
        <v>24</v>
      </c>
      <c r="F3747">
        <v>2021</v>
      </c>
      <c r="G3747" t="s">
        <v>19</v>
      </c>
      <c r="H3747" s="21">
        <v>11712.62</v>
      </c>
    </row>
    <row r="3748" spans="1:8">
      <c r="A3748">
        <v>4970</v>
      </c>
      <c r="B3748" t="s">
        <v>13</v>
      </c>
      <c r="C3748" s="123">
        <v>1907</v>
      </c>
      <c r="D3748" s="2">
        <v>144</v>
      </c>
      <c r="E3748" t="s">
        <v>24</v>
      </c>
      <c r="F3748">
        <v>2021</v>
      </c>
      <c r="G3748" t="s">
        <v>19</v>
      </c>
      <c r="H3748" s="21">
        <v>11700.34</v>
      </c>
    </row>
    <row r="3749" spans="1:8">
      <c r="A3749">
        <v>5003</v>
      </c>
      <c r="B3749" t="s">
        <v>14</v>
      </c>
      <c r="C3749" s="123">
        <v>1907</v>
      </c>
      <c r="D3749" s="2">
        <v>133</v>
      </c>
      <c r="E3749" t="s">
        <v>24</v>
      </c>
      <c r="F3749">
        <v>2021</v>
      </c>
      <c r="G3749" t="s">
        <v>19</v>
      </c>
      <c r="H3749" s="21">
        <v>11331.21</v>
      </c>
    </row>
    <row r="3750" spans="1:8">
      <c r="A3750">
        <v>5008</v>
      </c>
      <c r="B3750" t="s">
        <v>14</v>
      </c>
      <c r="C3750" s="123">
        <v>1907</v>
      </c>
      <c r="D3750" s="2">
        <v>133</v>
      </c>
      <c r="E3750" t="s">
        <v>24</v>
      </c>
      <c r="F3750">
        <v>2021</v>
      </c>
      <c r="G3750" t="s">
        <v>19</v>
      </c>
      <c r="H3750" s="21">
        <v>9932.7199999999993</v>
      </c>
    </row>
    <row r="3751" spans="1:8">
      <c r="A3751">
        <v>5014</v>
      </c>
      <c r="B3751" t="s">
        <v>14</v>
      </c>
      <c r="C3751" s="123">
        <v>1907</v>
      </c>
      <c r="D3751" s="2">
        <v>133</v>
      </c>
      <c r="E3751" t="s">
        <v>24</v>
      </c>
      <c r="F3751">
        <v>2021</v>
      </c>
      <c r="G3751" t="s">
        <v>19</v>
      </c>
      <c r="H3751" s="21">
        <v>10107.6</v>
      </c>
    </row>
    <row r="3752" spans="1:8">
      <c r="A3752">
        <v>5019</v>
      </c>
      <c r="B3752" t="s">
        <v>14</v>
      </c>
      <c r="C3752" s="123">
        <v>1907</v>
      </c>
      <c r="D3752" s="2">
        <v>133</v>
      </c>
      <c r="E3752" t="s">
        <v>24</v>
      </c>
      <c r="F3752">
        <v>2021</v>
      </c>
      <c r="G3752" t="s">
        <v>19</v>
      </c>
      <c r="H3752" s="21">
        <v>460.86</v>
      </c>
    </row>
    <row r="3753" spans="1:8">
      <c r="A3753">
        <v>5029</v>
      </c>
      <c r="B3753" t="s">
        <v>14</v>
      </c>
      <c r="C3753" s="123">
        <v>1907</v>
      </c>
      <c r="D3753" s="2">
        <v>133</v>
      </c>
      <c r="E3753" t="s">
        <v>24</v>
      </c>
      <c r="F3753">
        <v>2021</v>
      </c>
      <c r="G3753" t="s">
        <v>19</v>
      </c>
      <c r="H3753" s="21">
        <v>563.73</v>
      </c>
    </row>
    <row r="3754" spans="1:8">
      <c r="A3754">
        <v>5043</v>
      </c>
      <c r="B3754" t="s">
        <v>14</v>
      </c>
      <c r="C3754" s="123">
        <v>1907</v>
      </c>
      <c r="D3754" s="2">
        <v>133</v>
      </c>
      <c r="E3754" t="s">
        <v>24</v>
      </c>
      <c r="F3754">
        <v>2021</v>
      </c>
      <c r="G3754" t="s">
        <v>19</v>
      </c>
      <c r="H3754" s="21">
        <v>10341.81</v>
      </c>
    </row>
    <row r="3755" spans="1:8">
      <c r="A3755">
        <v>5060</v>
      </c>
      <c r="B3755" t="s">
        <v>14</v>
      </c>
      <c r="C3755" s="123">
        <v>1907</v>
      </c>
      <c r="D3755" s="2">
        <v>133</v>
      </c>
      <c r="E3755" t="s">
        <v>24</v>
      </c>
      <c r="F3755">
        <v>2021</v>
      </c>
      <c r="G3755" t="s">
        <v>19</v>
      </c>
      <c r="H3755" s="21">
        <v>8644.84</v>
      </c>
    </row>
    <row r="3756" spans="1:8">
      <c r="A3756">
        <v>5080</v>
      </c>
      <c r="B3756" t="s">
        <v>14</v>
      </c>
      <c r="C3756" s="123">
        <v>1907</v>
      </c>
      <c r="D3756" s="2">
        <v>133</v>
      </c>
      <c r="E3756" t="s">
        <v>24</v>
      </c>
      <c r="F3756">
        <v>2021</v>
      </c>
      <c r="G3756" t="s">
        <v>22</v>
      </c>
      <c r="H3756" s="21">
        <v>54.75</v>
      </c>
    </row>
    <row r="3757" spans="1:8">
      <c r="A3757">
        <v>5091</v>
      </c>
      <c r="B3757" t="s">
        <v>14</v>
      </c>
      <c r="C3757" s="123">
        <v>1907</v>
      </c>
      <c r="D3757" s="2">
        <v>133</v>
      </c>
      <c r="E3757" t="s">
        <v>24</v>
      </c>
      <c r="F3757">
        <v>2021</v>
      </c>
      <c r="G3757" t="s">
        <v>19</v>
      </c>
      <c r="H3757" s="21">
        <v>10260.14</v>
      </c>
    </row>
    <row r="3758" spans="1:8">
      <c r="A3758">
        <v>5102</v>
      </c>
      <c r="B3758" t="s">
        <v>14</v>
      </c>
      <c r="C3758" s="123">
        <v>1907</v>
      </c>
      <c r="D3758" s="2">
        <v>133</v>
      </c>
      <c r="E3758" t="s">
        <v>24</v>
      </c>
      <c r="F3758">
        <v>2021</v>
      </c>
      <c r="G3758" t="s">
        <v>22</v>
      </c>
      <c r="H3758" s="21">
        <v>54.26</v>
      </c>
    </row>
    <row r="3759" spans="1:8">
      <c r="A3759">
        <v>5111</v>
      </c>
      <c r="B3759" t="s">
        <v>14</v>
      </c>
      <c r="C3759" s="123">
        <v>1907</v>
      </c>
      <c r="D3759" s="2">
        <v>133</v>
      </c>
      <c r="E3759" t="s">
        <v>24</v>
      </c>
      <c r="F3759">
        <v>2021</v>
      </c>
      <c r="G3759" t="s">
        <v>19</v>
      </c>
      <c r="H3759" s="21">
        <v>479.12</v>
      </c>
    </row>
    <row r="3760" spans="1:8">
      <c r="A3760">
        <v>5139</v>
      </c>
      <c r="B3760" t="s">
        <v>14</v>
      </c>
      <c r="C3760" s="123">
        <v>1907</v>
      </c>
      <c r="D3760" s="2">
        <v>133</v>
      </c>
      <c r="E3760" t="s">
        <v>24</v>
      </c>
      <c r="F3760">
        <v>2021</v>
      </c>
      <c r="G3760" t="s">
        <v>19</v>
      </c>
      <c r="H3760" s="21">
        <v>9510.6299999999992</v>
      </c>
    </row>
    <row r="3761" spans="1:8">
      <c r="A3761">
        <v>5143</v>
      </c>
      <c r="B3761" t="s">
        <v>14</v>
      </c>
      <c r="C3761" s="123">
        <v>1907</v>
      </c>
      <c r="D3761" s="2">
        <v>133</v>
      </c>
      <c r="E3761" t="s">
        <v>24</v>
      </c>
      <c r="F3761">
        <v>2021</v>
      </c>
      <c r="G3761" t="s">
        <v>19</v>
      </c>
      <c r="H3761" s="21">
        <v>28.41</v>
      </c>
    </row>
    <row r="3762" spans="1:8">
      <c r="A3762">
        <v>5149</v>
      </c>
      <c r="B3762" t="s">
        <v>14</v>
      </c>
      <c r="C3762" s="123">
        <v>1907</v>
      </c>
      <c r="D3762" s="2">
        <v>133</v>
      </c>
      <c r="E3762" t="s">
        <v>24</v>
      </c>
      <c r="F3762">
        <v>2021</v>
      </c>
      <c r="G3762" t="s">
        <v>19</v>
      </c>
      <c r="H3762" s="21">
        <v>462.83</v>
      </c>
    </row>
    <row r="3763" spans="1:8">
      <c r="A3763">
        <v>5151</v>
      </c>
      <c r="B3763" t="s">
        <v>14</v>
      </c>
      <c r="C3763" s="123">
        <v>1907</v>
      </c>
      <c r="D3763" s="2">
        <v>133</v>
      </c>
      <c r="E3763" t="s">
        <v>24</v>
      </c>
      <c r="F3763">
        <v>2021</v>
      </c>
      <c r="G3763" t="s">
        <v>19</v>
      </c>
      <c r="H3763" s="21">
        <v>12286.2</v>
      </c>
    </row>
    <row r="3764" spans="1:8">
      <c r="A3764">
        <v>5165</v>
      </c>
      <c r="B3764" t="s">
        <v>14</v>
      </c>
      <c r="C3764" s="123">
        <v>1907</v>
      </c>
      <c r="D3764" s="2">
        <v>133</v>
      </c>
      <c r="E3764" t="s">
        <v>24</v>
      </c>
      <c r="F3764">
        <v>2021</v>
      </c>
      <c r="G3764" t="s">
        <v>19</v>
      </c>
      <c r="H3764" s="21">
        <v>707.8</v>
      </c>
    </row>
    <row r="3765" spans="1:8">
      <c r="A3765">
        <v>5190</v>
      </c>
      <c r="B3765" t="s">
        <v>14</v>
      </c>
      <c r="C3765" s="123">
        <v>1907</v>
      </c>
      <c r="D3765" s="2">
        <v>133</v>
      </c>
      <c r="E3765" t="s">
        <v>24</v>
      </c>
      <c r="F3765">
        <v>2021</v>
      </c>
      <c r="G3765" t="s">
        <v>19</v>
      </c>
      <c r="H3765" s="21">
        <v>1053.27</v>
      </c>
    </row>
    <row r="3766" spans="1:8">
      <c r="A3766">
        <v>5204</v>
      </c>
      <c r="B3766" t="s">
        <v>14</v>
      </c>
      <c r="C3766" s="123">
        <v>1907</v>
      </c>
      <c r="D3766" s="2">
        <v>133</v>
      </c>
      <c r="E3766" t="s">
        <v>24</v>
      </c>
      <c r="F3766">
        <v>2021</v>
      </c>
      <c r="G3766" t="s">
        <v>19</v>
      </c>
      <c r="H3766" s="21">
        <v>9882.0499999999993</v>
      </c>
    </row>
    <row r="3767" spans="1:8">
      <c r="A3767">
        <v>5207</v>
      </c>
      <c r="B3767" t="s">
        <v>14</v>
      </c>
      <c r="C3767" s="123">
        <v>1907</v>
      </c>
      <c r="D3767" s="2">
        <v>133</v>
      </c>
      <c r="E3767" t="s">
        <v>24</v>
      </c>
      <c r="F3767">
        <v>2021</v>
      </c>
      <c r="G3767" t="s">
        <v>19</v>
      </c>
      <c r="H3767" s="21">
        <v>10310.19</v>
      </c>
    </row>
    <row r="3768" spans="1:8">
      <c r="A3768">
        <v>5236</v>
      </c>
      <c r="B3768" t="s">
        <v>14</v>
      </c>
      <c r="C3768" s="123">
        <v>1907</v>
      </c>
      <c r="D3768" s="2">
        <v>133</v>
      </c>
      <c r="E3768" t="s">
        <v>24</v>
      </c>
      <c r="F3768">
        <v>2021</v>
      </c>
      <c r="G3768" t="s">
        <v>19</v>
      </c>
      <c r="H3768" s="21">
        <v>9930.5</v>
      </c>
    </row>
    <row r="3769" spans="1:8">
      <c r="A3769">
        <v>5243</v>
      </c>
      <c r="B3769" t="s">
        <v>14</v>
      </c>
      <c r="C3769" s="123">
        <v>1907</v>
      </c>
      <c r="D3769" s="2">
        <v>133</v>
      </c>
      <c r="E3769" t="s">
        <v>24</v>
      </c>
      <c r="F3769">
        <v>2021</v>
      </c>
      <c r="G3769" t="s">
        <v>19</v>
      </c>
      <c r="H3769" s="21">
        <v>1224.58</v>
      </c>
    </row>
    <row r="3770" spans="1:8">
      <c r="A3770">
        <v>5254</v>
      </c>
      <c r="B3770" t="s">
        <v>14</v>
      </c>
      <c r="C3770" s="123">
        <v>1907</v>
      </c>
      <c r="D3770" s="2">
        <v>133</v>
      </c>
      <c r="E3770" t="s">
        <v>24</v>
      </c>
      <c r="F3770">
        <v>2021</v>
      </c>
      <c r="G3770" t="s">
        <v>19</v>
      </c>
      <c r="H3770" s="21">
        <v>10366.450000000001</v>
      </c>
    </row>
    <row r="3771" spans="1:8">
      <c r="A3771">
        <v>5272</v>
      </c>
      <c r="B3771" t="s">
        <v>14</v>
      </c>
      <c r="C3771" s="123">
        <v>1907</v>
      </c>
      <c r="D3771" s="2">
        <v>133</v>
      </c>
      <c r="E3771" t="s">
        <v>24</v>
      </c>
      <c r="F3771">
        <v>2021</v>
      </c>
      <c r="G3771" t="s">
        <v>19</v>
      </c>
      <c r="H3771" s="21">
        <v>266.75</v>
      </c>
    </row>
    <row r="3772" spans="1:8">
      <c r="A3772">
        <v>5278</v>
      </c>
      <c r="B3772" t="s">
        <v>14</v>
      </c>
      <c r="C3772" s="123">
        <v>1907</v>
      </c>
      <c r="D3772" s="2">
        <v>133</v>
      </c>
      <c r="E3772" t="s">
        <v>24</v>
      </c>
      <c r="F3772">
        <v>2021</v>
      </c>
      <c r="G3772" t="s">
        <v>22</v>
      </c>
      <c r="H3772" s="21">
        <v>10.95</v>
      </c>
    </row>
    <row r="3773" spans="1:8">
      <c r="A3773">
        <v>5285</v>
      </c>
      <c r="B3773" t="s">
        <v>14</v>
      </c>
      <c r="C3773" s="123">
        <v>1907</v>
      </c>
      <c r="D3773" s="2">
        <v>133</v>
      </c>
      <c r="E3773" t="s">
        <v>24</v>
      </c>
      <c r="F3773">
        <v>2021</v>
      </c>
      <c r="G3773" t="s">
        <v>19</v>
      </c>
      <c r="H3773" s="21">
        <v>882.21</v>
      </c>
    </row>
    <row r="3774" spans="1:8">
      <c r="A3774">
        <v>5288</v>
      </c>
      <c r="B3774" t="s">
        <v>14</v>
      </c>
      <c r="C3774" s="123">
        <v>1907</v>
      </c>
      <c r="D3774" s="2">
        <v>133</v>
      </c>
      <c r="E3774" t="s">
        <v>24</v>
      </c>
      <c r="F3774">
        <v>2021</v>
      </c>
      <c r="G3774" t="s">
        <v>19</v>
      </c>
      <c r="H3774" s="21">
        <v>293.83999999999997</v>
      </c>
    </row>
    <row r="3775" spans="1:8">
      <c r="A3775">
        <v>5291</v>
      </c>
      <c r="B3775" t="s">
        <v>14</v>
      </c>
      <c r="C3775" s="123">
        <v>1907</v>
      </c>
      <c r="D3775" s="2">
        <v>133</v>
      </c>
      <c r="E3775" t="s">
        <v>24</v>
      </c>
      <c r="F3775">
        <v>2021</v>
      </c>
      <c r="G3775" t="s">
        <v>19</v>
      </c>
      <c r="H3775" s="21">
        <v>2193.77</v>
      </c>
    </row>
    <row r="3776" spans="1:8">
      <c r="A3776">
        <v>5293</v>
      </c>
      <c r="B3776" t="s">
        <v>14</v>
      </c>
      <c r="C3776" s="123">
        <v>1907</v>
      </c>
      <c r="D3776" s="2">
        <v>133</v>
      </c>
      <c r="E3776" t="s">
        <v>24</v>
      </c>
      <c r="F3776">
        <v>2021</v>
      </c>
      <c r="G3776" t="s">
        <v>19</v>
      </c>
      <c r="H3776" s="21">
        <v>-541.79999999999995</v>
      </c>
    </row>
    <row r="3777" spans="1:8">
      <c r="A3777">
        <v>5300</v>
      </c>
      <c r="B3777" t="s">
        <v>14</v>
      </c>
      <c r="C3777" s="123">
        <v>1907</v>
      </c>
      <c r="D3777" s="2">
        <v>144</v>
      </c>
      <c r="E3777" t="s">
        <v>24</v>
      </c>
      <c r="F3777">
        <v>2021</v>
      </c>
      <c r="G3777" t="s">
        <v>22</v>
      </c>
      <c r="H3777" s="21">
        <v>76.42</v>
      </c>
    </row>
    <row r="3778" spans="1:8">
      <c r="A3778">
        <v>5310</v>
      </c>
      <c r="B3778" t="s">
        <v>14</v>
      </c>
      <c r="C3778" s="123">
        <v>1907</v>
      </c>
      <c r="D3778" s="2">
        <v>144</v>
      </c>
      <c r="E3778" t="s">
        <v>24</v>
      </c>
      <c r="F3778">
        <v>2021</v>
      </c>
      <c r="G3778" t="s">
        <v>22</v>
      </c>
      <c r="H3778" s="21">
        <v>54.25</v>
      </c>
    </row>
    <row r="3779" spans="1:8">
      <c r="A3779">
        <v>5353</v>
      </c>
      <c r="B3779" t="s">
        <v>14</v>
      </c>
      <c r="C3779" s="123">
        <v>1907</v>
      </c>
      <c r="D3779" s="2">
        <v>144</v>
      </c>
      <c r="E3779" t="s">
        <v>24</v>
      </c>
      <c r="F3779">
        <v>2021</v>
      </c>
      <c r="G3779" t="s">
        <v>19</v>
      </c>
      <c r="H3779" s="21">
        <v>2166.92</v>
      </c>
    </row>
    <row r="3780" spans="1:8">
      <c r="A3780">
        <v>5356</v>
      </c>
      <c r="B3780" t="s">
        <v>14</v>
      </c>
      <c r="C3780" s="123">
        <v>1907</v>
      </c>
      <c r="D3780" s="2">
        <v>144</v>
      </c>
      <c r="E3780" t="s">
        <v>24</v>
      </c>
      <c r="F3780">
        <v>2021</v>
      </c>
      <c r="G3780" t="s">
        <v>19</v>
      </c>
      <c r="H3780" s="21">
        <v>526.28</v>
      </c>
    </row>
    <row r="3781" spans="1:8">
      <c r="A3781">
        <v>5357</v>
      </c>
      <c r="B3781" t="s">
        <v>14</v>
      </c>
      <c r="C3781" s="123">
        <v>1907</v>
      </c>
      <c r="D3781" s="2">
        <v>144</v>
      </c>
      <c r="E3781" t="s">
        <v>24</v>
      </c>
      <c r="F3781">
        <v>2021</v>
      </c>
      <c r="G3781" t="s">
        <v>19</v>
      </c>
      <c r="H3781" s="21">
        <v>5427.8</v>
      </c>
    </row>
    <row r="3782" spans="1:8">
      <c r="A3782">
        <v>5367</v>
      </c>
      <c r="B3782" t="s">
        <v>14</v>
      </c>
      <c r="C3782" s="123">
        <v>1907</v>
      </c>
      <c r="D3782" s="2">
        <v>144</v>
      </c>
      <c r="E3782" t="s">
        <v>24</v>
      </c>
      <c r="F3782">
        <v>2021</v>
      </c>
      <c r="G3782" t="s">
        <v>19</v>
      </c>
      <c r="H3782" s="21">
        <v>70.94</v>
      </c>
    </row>
    <row r="3783" spans="1:8">
      <c r="A3783">
        <v>5368</v>
      </c>
      <c r="B3783" t="s">
        <v>14</v>
      </c>
      <c r="C3783" s="123">
        <v>1907</v>
      </c>
      <c r="D3783" s="2">
        <v>144</v>
      </c>
      <c r="E3783" t="s">
        <v>24</v>
      </c>
      <c r="F3783">
        <v>2021</v>
      </c>
      <c r="G3783" t="s">
        <v>19</v>
      </c>
      <c r="H3783" s="21">
        <v>3689.38</v>
      </c>
    </row>
    <row r="3784" spans="1:8">
      <c r="A3784">
        <v>5391</v>
      </c>
      <c r="B3784" t="s">
        <v>14</v>
      </c>
      <c r="C3784" s="123">
        <v>1907</v>
      </c>
      <c r="D3784" s="2">
        <v>144</v>
      </c>
      <c r="E3784" t="s">
        <v>24</v>
      </c>
      <c r="F3784">
        <v>2021</v>
      </c>
      <c r="G3784" t="s">
        <v>19</v>
      </c>
      <c r="H3784" s="21">
        <v>6621.52</v>
      </c>
    </row>
    <row r="3785" spans="1:8">
      <c r="A3785">
        <v>5399</v>
      </c>
      <c r="B3785" t="s">
        <v>14</v>
      </c>
      <c r="C3785" s="123">
        <v>1907</v>
      </c>
      <c r="D3785" s="2">
        <v>144</v>
      </c>
      <c r="E3785" t="s">
        <v>24</v>
      </c>
      <c r="F3785">
        <v>2021</v>
      </c>
      <c r="G3785" t="s">
        <v>19</v>
      </c>
      <c r="H3785" s="21">
        <v>6163.22</v>
      </c>
    </row>
    <row r="3786" spans="1:8">
      <c r="A3786">
        <v>5421</v>
      </c>
      <c r="B3786" t="s">
        <v>14</v>
      </c>
      <c r="C3786" s="123">
        <v>1907</v>
      </c>
      <c r="D3786" s="2">
        <v>144</v>
      </c>
      <c r="E3786" t="s">
        <v>24</v>
      </c>
      <c r="F3786">
        <v>2021</v>
      </c>
      <c r="G3786" t="s">
        <v>19</v>
      </c>
      <c r="H3786" s="21">
        <v>3473.13</v>
      </c>
    </row>
    <row r="3787" spans="1:8">
      <c r="A3787">
        <v>5455</v>
      </c>
      <c r="B3787" t="s">
        <v>14</v>
      </c>
      <c r="C3787" s="123">
        <v>1907</v>
      </c>
      <c r="D3787" s="2">
        <v>144</v>
      </c>
      <c r="E3787" t="s">
        <v>24</v>
      </c>
      <c r="F3787">
        <v>2021</v>
      </c>
      <c r="G3787" t="s">
        <v>22</v>
      </c>
      <c r="H3787" s="21">
        <v>192.58</v>
      </c>
    </row>
    <row r="3788" spans="1:8">
      <c r="A3788">
        <v>5456</v>
      </c>
      <c r="B3788" t="s">
        <v>14</v>
      </c>
      <c r="C3788" s="123">
        <v>1907</v>
      </c>
      <c r="D3788" s="2">
        <v>144</v>
      </c>
      <c r="E3788" t="s">
        <v>24</v>
      </c>
      <c r="F3788">
        <v>2021</v>
      </c>
      <c r="G3788" t="s">
        <v>22</v>
      </c>
      <c r="H3788" s="21">
        <v>96.38</v>
      </c>
    </row>
    <row r="3789" spans="1:8">
      <c r="A3789">
        <v>5460</v>
      </c>
      <c r="B3789" t="s">
        <v>14</v>
      </c>
      <c r="C3789" s="123">
        <v>1907</v>
      </c>
      <c r="D3789" s="2">
        <v>144</v>
      </c>
      <c r="E3789" t="s">
        <v>24</v>
      </c>
      <c r="F3789">
        <v>2021</v>
      </c>
      <c r="G3789" t="s">
        <v>19</v>
      </c>
      <c r="H3789" s="21">
        <v>75.61</v>
      </c>
    </row>
    <row r="3790" spans="1:8">
      <c r="A3790">
        <v>5463</v>
      </c>
      <c r="B3790" t="s">
        <v>14</v>
      </c>
      <c r="C3790" s="123">
        <v>1907</v>
      </c>
      <c r="D3790" s="2">
        <v>144</v>
      </c>
      <c r="E3790" t="s">
        <v>24</v>
      </c>
      <c r="F3790">
        <v>2021</v>
      </c>
      <c r="G3790" t="s">
        <v>19</v>
      </c>
      <c r="H3790" s="21">
        <v>3734.82</v>
      </c>
    </row>
    <row r="3791" spans="1:8">
      <c r="A3791">
        <v>5494</v>
      </c>
      <c r="B3791" t="s">
        <v>14</v>
      </c>
      <c r="C3791" s="123">
        <v>1907</v>
      </c>
      <c r="D3791" s="2">
        <v>144</v>
      </c>
      <c r="E3791" t="s">
        <v>24</v>
      </c>
      <c r="F3791">
        <v>2021</v>
      </c>
      <c r="G3791" t="s">
        <v>19</v>
      </c>
      <c r="H3791" s="21">
        <v>555.09</v>
      </c>
    </row>
    <row r="3792" spans="1:8">
      <c r="A3792">
        <v>5498</v>
      </c>
      <c r="B3792" t="s">
        <v>14</v>
      </c>
      <c r="C3792" s="123">
        <v>1907</v>
      </c>
      <c r="D3792" s="2">
        <v>144</v>
      </c>
      <c r="E3792" t="s">
        <v>24</v>
      </c>
      <c r="F3792">
        <v>2021</v>
      </c>
      <c r="G3792" t="s">
        <v>19</v>
      </c>
      <c r="H3792" s="21">
        <v>6540.72</v>
      </c>
    </row>
    <row r="3793" spans="1:8">
      <c r="A3793">
        <v>5504</v>
      </c>
      <c r="B3793" t="s">
        <v>14</v>
      </c>
      <c r="C3793" s="123">
        <v>1907</v>
      </c>
      <c r="D3793" s="2">
        <v>144</v>
      </c>
      <c r="E3793" t="s">
        <v>24</v>
      </c>
      <c r="F3793">
        <v>2021</v>
      </c>
      <c r="G3793" t="s">
        <v>19</v>
      </c>
      <c r="H3793" s="21">
        <v>358.81</v>
      </c>
    </row>
    <row r="3794" spans="1:8">
      <c r="A3794">
        <v>5507</v>
      </c>
      <c r="B3794" t="s">
        <v>14</v>
      </c>
      <c r="C3794" s="123">
        <v>1907</v>
      </c>
      <c r="D3794" s="2">
        <v>144</v>
      </c>
      <c r="E3794" t="s">
        <v>24</v>
      </c>
      <c r="F3794">
        <v>2021</v>
      </c>
      <c r="G3794" t="s">
        <v>22</v>
      </c>
      <c r="H3794" s="21">
        <v>384.08</v>
      </c>
    </row>
    <row r="3795" spans="1:8">
      <c r="A3795">
        <v>5510</v>
      </c>
      <c r="B3795" t="s">
        <v>14</v>
      </c>
      <c r="C3795" s="123">
        <v>1907</v>
      </c>
      <c r="D3795" s="2">
        <v>144</v>
      </c>
      <c r="E3795" t="s">
        <v>24</v>
      </c>
      <c r="F3795">
        <v>2021</v>
      </c>
      <c r="G3795" t="s">
        <v>22</v>
      </c>
      <c r="H3795" s="21">
        <v>582.01</v>
      </c>
    </row>
    <row r="3796" spans="1:8">
      <c r="A3796">
        <v>5515</v>
      </c>
      <c r="B3796" t="s">
        <v>14</v>
      </c>
      <c r="C3796" s="123">
        <v>1907</v>
      </c>
      <c r="D3796" s="2">
        <v>144</v>
      </c>
      <c r="E3796" t="s">
        <v>24</v>
      </c>
      <c r="F3796">
        <v>2021</v>
      </c>
      <c r="G3796" t="s">
        <v>19</v>
      </c>
      <c r="H3796" s="21">
        <v>70.95</v>
      </c>
    </row>
    <row r="3797" spans="1:8">
      <c r="A3797">
        <v>5522</v>
      </c>
      <c r="B3797" t="s">
        <v>14</v>
      </c>
      <c r="C3797" s="123">
        <v>1907</v>
      </c>
      <c r="D3797" s="2">
        <v>144</v>
      </c>
      <c r="E3797" t="s">
        <v>24</v>
      </c>
      <c r="F3797">
        <v>2021</v>
      </c>
      <c r="G3797" t="s">
        <v>19</v>
      </c>
      <c r="H3797" s="21">
        <v>4500.33</v>
      </c>
    </row>
    <row r="3798" spans="1:8">
      <c r="A3798">
        <v>5534</v>
      </c>
      <c r="B3798" t="s">
        <v>14</v>
      </c>
      <c r="C3798" s="123">
        <v>1907</v>
      </c>
      <c r="D3798" s="2">
        <v>144</v>
      </c>
      <c r="E3798" t="s">
        <v>24</v>
      </c>
      <c r="F3798">
        <v>2021</v>
      </c>
      <c r="G3798" t="s">
        <v>19</v>
      </c>
      <c r="H3798" s="21">
        <v>5771.4</v>
      </c>
    </row>
    <row r="3799" spans="1:8">
      <c r="A3799">
        <v>5592</v>
      </c>
      <c r="B3799" t="s">
        <v>14</v>
      </c>
      <c r="C3799" s="123">
        <v>1907</v>
      </c>
      <c r="D3799" s="2">
        <v>144</v>
      </c>
      <c r="E3799" t="s">
        <v>24</v>
      </c>
      <c r="F3799">
        <v>2021</v>
      </c>
      <c r="G3799" t="s">
        <v>19</v>
      </c>
      <c r="H3799" s="21">
        <v>4054.33</v>
      </c>
    </row>
    <row r="3800" spans="1:8">
      <c r="A3800">
        <v>5634</v>
      </c>
      <c r="B3800" t="s">
        <v>14</v>
      </c>
      <c r="C3800" s="123">
        <v>1907</v>
      </c>
      <c r="D3800" s="2">
        <v>144</v>
      </c>
      <c r="E3800" t="s">
        <v>24</v>
      </c>
      <c r="F3800">
        <v>2021</v>
      </c>
      <c r="G3800" t="s">
        <v>19</v>
      </c>
      <c r="H3800" s="21">
        <v>802.61</v>
      </c>
    </row>
    <row r="3801" spans="1:8">
      <c r="A3801">
        <v>5642</v>
      </c>
      <c r="B3801" t="s">
        <v>14</v>
      </c>
      <c r="C3801" s="123">
        <v>1907</v>
      </c>
      <c r="D3801" s="2">
        <v>144</v>
      </c>
      <c r="E3801" t="s">
        <v>24</v>
      </c>
      <c r="F3801">
        <v>2021</v>
      </c>
      <c r="G3801" t="s">
        <v>19</v>
      </c>
      <c r="H3801" s="21">
        <v>236.36</v>
      </c>
    </row>
    <row r="3802" spans="1:8">
      <c r="A3802">
        <v>5659</v>
      </c>
      <c r="B3802" t="s">
        <v>14</v>
      </c>
      <c r="C3802" s="123">
        <v>1907</v>
      </c>
      <c r="D3802" s="2">
        <v>144</v>
      </c>
      <c r="E3802" t="s">
        <v>24</v>
      </c>
      <c r="F3802">
        <v>2021</v>
      </c>
      <c r="G3802" t="s">
        <v>19</v>
      </c>
      <c r="H3802" s="21">
        <v>70.95</v>
      </c>
    </row>
    <row r="3803" spans="1:8">
      <c r="A3803">
        <v>5669</v>
      </c>
      <c r="B3803" t="s">
        <v>14</v>
      </c>
      <c r="C3803" s="123">
        <v>1907</v>
      </c>
      <c r="D3803" s="2">
        <v>144</v>
      </c>
      <c r="E3803" t="s">
        <v>24</v>
      </c>
      <c r="F3803">
        <v>2021</v>
      </c>
      <c r="G3803" t="s">
        <v>19</v>
      </c>
      <c r="H3803" s="21">
        <v>355.6</v>
      </c>
    </row>
    <row r="3804" spans="1:8">
      <c r="A3804">
        <v>5690</v>
      </c>
      <c r="B3804" t="s">
        <v>14</v>
      </c>
      <c r="C3804" s="123">
        <v>1907</v>
      </c>
      <c r="D3804" s="2">
        <v>144</v>
      </c>
      <c r="E3804" t="s">
        <v>24</v>
      </c>
      <c r="F3804">
        <v>2021</v>
      </c>
      <c r="G3804" t="s">
        <v>19</v>
      </c>
      <c r="H3804" s="21">
        <v>74.91</v>
      </c>
    </row>
    <row r="3805" spans="1:8">
      <c r="A3805">
        <v>5691</v>
      </c>
      <c r="B3805" t="s">
        <v>14</v>
      </c>
      <c r="C3805" s="123">
        <v>1907</v>
      </c>
      <c r="D3805" s="2">
        <v>144</v>
      </c>
      <c r="E3805" t="s">
        <v>24</v>
      </c>
      <c r="F3805">
        <v>2021</v>
      </c>
      <c r="G3805" t="s">
        <v>19</v>
      </c>
      <c r="H3805" s="21">
        <v>288.33999999999997</v>
      </c>
    </row>
    <row r="3806" spans="1:8">
      <c r="A3806">
        <v>5697</v>
      </c>
      <c r="B3806" t="s">
        <v>14</v>
      </c>
      <c r="C3806" s="123">
        <v>1907</v>
      </c>
      <c r="D3806" s="2">
        <v>144</v>
      </c>
      <c r="E3806" t="s">
        <v>24</v>
      </c>
      <c r="F3806">
        <v>2021</v>
      </c>
      <c r="G3806" t="s">
        <v>19</v>
      </c>
      <c r="H3806" s="21">
        <v>6995.13</v>
      </c>
    </row>
    <row r="3807" spans="1:8">
      <c r="A3807">
        <v>5706</v>
      </c>
      <c r="B3807" t="s">
        <v>14</v>
      </c>
      <c r="C3807" s="123">
        <v>1907</v>
      </c>
      <c r="D3807" s="2">
        <v>144</v>
      </c>
      <c r="E3807" t="s">
        <v>24</v>
      </c>
      <c r="F3807">
        <v>2021</v>
      </c>
      <c r="G3807" t="s">
        <v>19</v>
      </c>
      <c r="H3807" s="21">
        <v>4733.2700000000004</v>
      </c>
    </row>
    <row r="3808" spans="1:8">
      <c r="A3808">
        <v>5710</v>
      </c>
      <c r="B3808" t="s">
        <v>14</v>
      </c>
      <c r="C3808" s="123">
        <v>1907</v>
      </c>
      <c r="D3808" s="2">
        <v>144</v>
      </c>
      <c r="E3808" t="s">
        <v>24</v>
      </c>
      <c r="F3808">
        <v>2021</v>
      </c>
      <c r="G3808" t="s">
        <v>19</v>
      </c>
      <c r="H3808" s="21">
        <v>3754.15</v>
      </c>
    </row>
    <row r="3809" spans="1:8">
      <c r="A3809">
        <v>5742</v>
      </c>
      <c r="B3809" t="s">
        <v>14</v>
      </c>
      <c r="C3809" s="123">
        <v>1907</v>
      </c>
      <c r="D3809" s="2">
        <v>144</v>
      </c>
      <c r="E3809" t="s">
        <v>24</v>
      </c>
      <c r="F3809">
        <v>2021</v>
      </c>
      <c r="G3809" t="s">
        <v>19</v>
      </c>
      <c r="H3809" s="21">
        <v>75.61</v>
      </c>
    </row>
    <row r="3810" spans="1:8">
      <c r="A3810">
        <v>5743</v>
      </c>
      <c r="B3810" t="s">
        <v>14</v>
      </c>
      <c r="C3810" s="123">
        <v>1907</v>
      </c>
      <c r="D3810" s="2">
        <v>144</v>
      </c>
      <c r="E3810" t="s">
        <v>24</v>
      </c>
      <c r="F3810">
        <v>2021</v>
      </c>
      <c r="G3810" t="s">
        <v>19</v>
      </c>
      <c r="H3810" s="21">
        <v>4414.42</v>
      </c>
    </row>
    <row r="3811" spans="1:8">
      <c r="A3811">
        <v>5764</v>
      </c>
      <c r="B3811" t="s">
        <v>15</v>
      </c>
      <c r="C3811" s="123">
        <v>1907</v>
      </c>
      <c r="D3811" s="2">
        <v>133</v>
      </c>
      <c r="E3811" t="s">
        <v>24</v>
      </c>
      <c r="F3811">
        <v>2021</v>
      </c>
      <c r="G3811" t="s">
        <v>19</v>
      </c>
      <c r="H3811" s="21">
        <v>37.979999999999997</v>
      </c>
    </row>
    <row r="3812" spans="1:8">
      <c r="A3812">
        <v>5770</v>
      </c>
      <c r="B3812" t="s">
        <v>15</v>
      </c>
      <c r="C3812" s="123">
        <v>1907</v>
      </c>
      <c r="D3812" s="2">
        <v>133</v>
      </c>
      <c r="E3812" t="s">
        <v>24</v>
      </c>
      <c r="F3812">
        <v>2021</v>
      </c>
      <c r="G3812" t="s">
        <v>19</v>
      </c>
      <c r="H3812" s="21">
        <v>555.16999999999996</v>
      </c>
    </row>
    <row r="3813" spans="1:8">
      <c r="A3813">
        <v>5778</v>
      </c>
      <c r="B3813" t="s">
        <v>15</v>
      </c>
      <c r="C3813" s="123">
        <v>1907</v>
      </c>
      <c r="D3813" s="2">
        <v>133</v>
      </c>
      <c r="E3813" t="s">
        <v>24</v>
      </c>
      <c r="F3813">
        <v>2021</v>
      </c>
      <c r="G3813" t="s">
        <v>19</v>
      </c>
      <c r="H3813" s="21">
        <v>1073.81</v>
      </c>
    </row>
    <row r="3814" spans="1:8">
      <c r="A3814">
        <v>5779</v>
      </c>
      <c r="B3814" t="s">
        <v>15</v>
      </c>
      <c r="C3814" s="123">
        <v>1907</v>
      </c>
      <c r="D3814" s="2">
        <v>133</v>
      </c>
      <c r="E3814" t="s">
        <v>24</v>
      </c>
      <c r="F3814">
        <v>2021</v>
      </c>
      <c r="G3814" t="s">
        <v>19</v>
      </c>
      <c r="H3814" s="21">
        <v>1015.94</v>
      </c>
    </row>
    <row r="3815" spans="1:8">
      <c r="A3815">
        <v>5797</v>
      </c>
      <c r="B3815" t="s">
        <v>15</v>
      </c>
      <c r="C3815" s="123">
        <v>1907</v>
      </c>
      <c r="D3815" s="2">
        <v>133</v>
      </c>
      <c r="E3815" t="s">
        <v>24</v>
      </c>
      <c r="F3815">
        <v>2021</v>
      </c>
      <c r="G3815" t="s">
        <v>19</v>
      </c>
      <c r="H3815" s="21">
        <v>133.41</v>
      </c>
    </row>
    <row r="3816" spans="1:8">
      <c r="A3816">
        <v>5799</v>
      </c>
      <c r="B3816" t="s">
        <v>15</v>
      </c>
      <c r="C3816" s="123">
        <v>1907</v>
      </c>
      <c r="D3816" s="2">
        <v>133</v>
      </c>
      <c r="E3816" t="s">
        <v>24</v>
      </c>
      <c r="F3816">
        <v>2021</v>
      </c>
      <c r="G3816" t="s">
        <v>19</v>
      </c>
      <c r="H3816" s="21">
        <v>1346.2</v>
      </c>
    </row>
    <row r="3817" spans="1:8">
      <c r="A3817">
        <v>5810</v>
      </c>
      <c r="B3817" t="s">
        <v>15</v>
      </c>
      <c r="C3817" s="123">
        <v>1907</v>
      </c>
      <c r="D3817" s="2">
        <v>133</v>
      </c>
      <c r="E3817" t="s">
        <v>24</v>
      </c>
      <c r="F3817">
        <v>2021</v>
      </c>
      <c r="G3817" t="s">
        <v>19</v>
      </c>
      <c r="H3817" s="21">
        <v>712.36</v>
      </c>
    </row>
    <row r="3818" spans="1:8">
      <c r="A3818">
        <v>5813</v>
      </c>
      <c r="B3818" t="s">
        <v>15</v>
      </c>
      <c r="C3818" s="123">
        <v>1907</v>
      </c>
      <c r="D3818" s="2">
        <v>133</v>
      </c>
      <c r="E3818" t="s">
        <v>24</v>
      </c>
      <c r="F3818">
        <v>2021</v>
      </c>
      <c r="G3818" t="s">
        <v>19</v>
      </c>
      <c r="H3818" s="21">
        <v>44.44</v>
      </c>
    </row>
    <row r="3819" spans="1:8">
      <c r="A3819">
        <v>5818</v>
      </c>
      <c r="B3819" t="s">
        <v>15</v>
      </c>
      <c r="C3819" s="123">
        <v>1907</v>
      </c>
      <c r="D3819" s="2">
        <v>133</v>
      </c>
      <c r="E3819" t="s">
        <v>24</v>
      </c>
      <c r="F3819">
        <v>2021</v>
      </c>
      <c r="G3819" t="s">
        <v>19</v>
      </c>
      <c r="H3819" s="21">
        <v>328.51</v>
      </c>
    </row>
    <row r="3820" spans="1:8">
      <c r="A3820">
        <v>5822</v>
      </c>
      <c r="B3820" t="s">
        <v>15</v>
      </c>
      <c r="C3820" s="123">
        <v>1907</v>
      </c>
      <c r="D3820" s="2">
        <v>133</v>
      </c>
      <c r="E3820" t="s">
        <v>24</v>
      </c>
      <c r="F3820">
        <v>2021</v>
      </c>
      <c r="G3820" t="s">
        <v>19</v>
      </c>
      <c r="H3820" s="21">
        <v>465.18</v>
      </c>
    </row>
    <row r="3821" spans="1:8">
      <c r="A3821">
        <v>5823</v>
      </c>
      <c r="B3821" t="s">
        <v>15</v>
      </c>
      <c r="C3821" s="123">
        <v>1907</v>
      </c>
      <c r="D3821" s="2">
        <v>133</v>
      </c>
      <c r="E3821" t="s">
        <v>24</v>
      </c>
      <c r="F3821">
        <v>2021</v>
      </c>
      <c r="G3821" t="s">
        <v>19</v>
      </c>
      <c r="H3821" s="21">
        <v>187.17</v>
      </c>
    </row>
    <row r="3822" spans="1:8">
      <c r="A3822">
        <v>5831</v>
      </c>
      <c r="B3822" t="s">
        <v>15</v>
      </c>
      <c r="C3822" s="123">
        <v>1907</v>
      </c>
      <c r="D3822" s="2">
        <v>133</v>
      </c>
      <c r="E3822" t="s">
        <v>24</v>
      </c>
      <c r="F3822">
        <v>2021</v>
      </c>
      <c r="G3822" t="s">
        <v>19</v>
      </c>
      <c r="H3822" s="21">
        <v>783.67</v>
      </c>
    </row>
    <row r="3823" spans="1:8">
      <c r="A3823">
        <v>5846</v>
      </c>
      <c r="B3823" t="s">
        <v>15</v>
      </c>
      <c r="C3823" s="123">
        <v>1907</v>
      </c>
      <c r="D3823" s="2">
        <v>133</v>
      </c>
      <c r="E3823" t="s">
        <v>24</v>
      </c>
      <c r="F3823">
        <v>2021</v>
      </c>
      <c r="G3823" t="s">
        <v>19</v>
      </c>
      <c r="H3823" s="21">
        <v>-3.86</v>
      </c>
    </row>
    <row r="3824" spans="1:8">
      <c r="A3824">
        <v>5858</v>
      </c>
      <c r="B3824" t="s">
        <v>15</v>
      </c>
      <c r="C3824" s="123">
        <v>1907</v>
      </c>
      <c r="D3824" s="2">
        <v>133</v>
      </c>
      <c r="E3824" t="s">
        <v>24</v>
      </c>
      <c r="F3824">
        <v>2021</v>
      </c>
      <c r="G3824" t="s">
        <v>19</v>
      </c>
      <c r="H3824" s="21">
        <v>273.76</v>
      </c>
    </row>
    <row r="3825" spans="1:8">
      <c r="A3825">
        <v>5860</v>
      </c>
      <c r="B3825" t="s">
        <v>15</v>
      </c>
      <c r="C3825" s="123">
        <v>1907</v>
      </c>
      <c r="D3825" s="2">
        <v>133</v>
      </c>
      <c r="E3825" t="s">
        <v>24</v>
      </c>
      <c r="F3825">
        <v>2021</v>
      </c>
      <c r="G3825" t="s">
        <v>19</v>
      </c>
      <c r="H3825" s="21">
        <v>489.46</v>
      </c>
    </row>
    <row r="3826" spans="1:8">
      <c r="A3826">
        <v>5865</v>
      </c>
      <c r="B3826" t="s">
        <v>15</v>
      </c>
      <c r="C3826" s="123">
        <v>1907</v>
      </c>
      <c r="D3826" s="2">
        <v>133</v>
      </c>
      <c r="E3826" t="s">
        <v>24</v>
      </c>
      <c r="F3826">
        <v>2021</v>
      </c>
      <c r="G3826" t="s">
        <v>19</v>
      </c>
      <c r="H3826" s="21">
        <v>187.66</v>
      </c>
    </row>
    <row r="3827" spans="1:8">
      <c r="A3827">
        <v>5868</v>
      </c>
      <c r="B3827" t="s">
        <v>15</v>
      </c>
      <c r="C3827" s="123">
        <v>1907</v>
      </c>
      <c r="D3827" s="2">
        <v>133</v>
      </c>
      <c r="E3827" t="s">
        <v>24</v>
      </c>
      <c r="F3827">
        <v>2021</v>
      </c>
      <c r="G3827" t="s">
        <v>19</v>
      </c>
      <c r="H3827" s="21">
        <v>754.44</v>
      </c>
    </row>
    <row r="3828" spans="1:8">
      <c r="A3828">
        <v>5879</v>
      </c>
      <c r="B3828" t="s">
        <v>15</v>
      </c>
      <c r="C3828" s="123">
        <v>1907</v>
      </c>
      <c r="D3828" s="2">
        <v>133</v>
      </c>
      <c r="E3828" t="s">
        <v>24</v>
      </c>
      <c r="F3828">
        <v>2021</v>
      </c>
      <c r="G3828" t="s">
        <v>19</v>
      </c>
      <c r="H3828" s="21">
        <v>728.86</v>
      </c>
    </row>
    <row r="3829" spans="1:8">
      <c r="A3829">
        <v>5881</v>
      </c>
      <c r="B3829" t="s">
        <v>15</v>
      </c>
      <c r="C3829" s="123">
        <v>1907</v>
      </c>
      <c r="D3829" s="2">
        <v>133</v>
      </c>
      <c r="E3829" t="s">
        <v>24</v>
      </c>
      <c r="F3829">
        <v>2021</v>
      </c>
      <c r="G3829" t="s">
        <v>19</v>
      </c>
      <c r="H3829" s="21">
        <v>273.75</v>
      </c>
    </row>
    <row r="3830" spans="1:8">
      <c r="A3830">
        <v>5882</v>
      </c>
      <c r="B3830" t="s">
        <v>15</v>
      </c>
      <c r="C3830" s="123">
        <v>1907</v>
      </c>
      <c r="D3830" s="2">
        <v>133</v>
      </c>
      <c r="E3830" t="s">
        <v>24</v>
      </c>
      <c r="F3830">
        <v>2021</v>
      </c>
      <c r="G3830" t="s">
        <v>19</v>
      </c>
      <c r="H3830" s="21">
        <v>619.67999999999995</v>
      </c>
    </row>
    <row r="3831" spans="1:8">
      <c r="A3831">
        <v>5894</v>
      </c>
      <c r="B3831" t="s">
        <v>15</v>
      </c>
      <c r="C3831" s="123">
        <v>1907</v>
      </c>
      <c r="D3831" s="2">
        <v>133</v>
      </c>
      <c r="E3831" t="s">
        <v>24</v>
      </c>
      <c r="F3831">
        <v>2021</v>
      </c>
      <c r="G3831" t="s">
        <v>19</v>
      </c>
      <c r="H3831" s="21">
        <v>684.78</v>
      </c>
    </row>
    <row r="3832" spans="1:8">
      <c r="A3832">
        <v>5898</v>
      </c>
      <c r="B3832" t="s">
        <v>15</v>
      </c>
      <c r="C3832" s="123">
        <v>1907</v>
      </c>
      <c r="D3832" s="2">
        <v>133</v>
      </c>
      <c r="E3832" t="s">
        <v>24</v>
      </c>
      <c r="F3832">
        <v>2021</v>
      </c>
      <c r="G3832" t="s">
        <v>19</v>
      </c>
      <c r="H3832" s="21">
        <v>1013.53</v>
      </c>
    </row>
    <row r="3833" spans="1:8">
      <c r="A3833">
        <v>5907</v>
      </c>
      <c r="B3833" t="s">
        <v>15</v>
      </c>
      <c r="C3833" s="123">
        <v>1907</v>
      </c>
      <c r="D3833" s="2">
        <v>133</v>
      </c>
      <c r="E3833" t="s">
        <v>24</v>
      </c>
      <c r="F3833">
        <v>2021</v>
      </c>
      <c r="G3833" t="s">
        <v>19</v>
      </c>
      <c r="H3833" s="21">
        <v>562</v>
      </c>
    </row>
    <row r="3834" spans="1:8">
      <c r="A3834">
        <v>5930</v>
      </c>
      <c r="B3834" t="s">
        <v>15</v>
      </c>
      <c r="C3834" s="123">
        <v>1907</v>
      </c>
      <c r="D3834" s="2">
        <v>133</v>
      </c>
      <c r="E3834" t="s">
        <v>24</v>
      </c>
      <c r="F3834">
        <v>2021</v>
      </c>
      <c r="G3834" t="s">
        <v>19</v>
      </c>
      <c r="H3834" s="21">
        <v>855.59</v>
      </c>
    </row>
    <row r="3835" spans="1:8">
      <c r="A3835">
        <v>5931</v>
      </c>
      <c r="B3835" t="s">
        <v>15</v>
      </c>
      <c r="C3835" s="123">
        <v>1907</v>
      </c>
      <c r="D3835" s="2">
        <v>133</v>
      </c>
      <c r="E3835" t="s">
        <v>24</v>
      </c>
      <c r="F3835">
        <v>2021</v>
      </c>
      <c r="G3835" t="s">
        <v>19</v>
      </c>
      <c r="H3835" s="21">
        <v>157.35</v>
      </c>
    </row>
    <row r="3836" spans="1:8">
      <c r="A3836">
        <v>5942</v>
      </c>
      <c r="B3836" t="s">
        <v>15</v>
      </c>
      <c r="C3836" s="123">
        <v>1907</v>
      </c>
      <c r="D3836" s="2">
        <v>133</v>
      </c>
      <c r="E3836" t="s">
        <v>24</v>
      </c>
      <c r="F3836">
        <v>2021</v>
      </c>
      <c r="G3836" t="s">
        <v>19</v>
      </c>
      <c r="H3836" s="21">
        <v>580.20000000000005</v>
      </c>
    </row>
    <row r="3837" spans="1:8">
      <c r="A3837">
        <v>5946</v>
      </c>
      <c r="B3837" t="s">
        <v>15</v>
      </c>
      <c r="C3837" s="123">
        <v>1907</v>
      </c>
      <c r="D3837" s="2">
        <v>144</v>
      </c>
      <c r="E3837" t="s">
        <v>24</v>
      </c>
      <c r="F3837">
        <v>2021</v>
      </c>
      <c r="G3837" t="s">
        <v>19</v>
      </c>
      <c r="H3837" s="21">
        <v>8984</v>
      </c>
    </row>
    <row r="3838" spans="1:8">
      <c r="A3838">
        <v>5963</v>
      </c>
      <c r="B3838" t="s">
        <v>15</v>
      </c>
      <c r="C3838" s="123">
        <v>1907</v>
      </c>
      <c r="D3838" s="2">
        <v>144</v>
      </c>
      <c r="E3838" t="s">
        <v>24</v>
      </c>
      <c r="F3838">
        <v>2021</v>
      </c>
      <c r="G3838" t="s">
        <v>19</v>
      </c>
      <c r="H3838" s="21">
        <v>10279.98</v>
      </c>
    </row>
    <row r="3839" spans="1:8">
      <c r="A3839">
        <v>5977</v>
      </c>
      <c r="B3839" t="s">
        <v>15</v>
      </c>
      <c r="C3839" s="123">
        <v>1907</v>
      </c>
      <c r="D3839" s="2">
        <v>144</v>
      </c>
      <c r="E3839" t="s">
        <v>24</v>
      </c>
      <c r="F3839">
        <v>2021</v>
      </c>
      <c r="G3839" t="s">
        <v>19</v>
      </c>
      <c r="H3839" s="21">
        <v>12933.37</v>
      </c>
    </row>
    <row r="3840" spans="1:8">
      <c r="A3840">
        <v>5982</v>
      </c>
      <c r="B3840" t="s">
        <v>15</v>
      </c>
      <c r="C3840" s="123">
        <v>1907</v>
      </c>
      <c r="D3840" s="2">
        <v>144</v>
      </c>
      <c r="E3840" t="s">
        <v>24</v>
      </c>
      <c r="F3840">
        <v>2021</v>
      </c>
      <c r="G3840" t="s">
        <v>19</v>
      </c>
      <c r="H3840" s="21">
        <v>1085</v>
      </c>
    </row>
    <row r="3841" spans="1:8">
      <c r="A3841">
        <v>5989</v>
      </c>
      <c r="B3841" t="s">
        <v>15</v>
      </c>
      <c r="C3841" s="123">
        <v>1907</v>
      </c>
      <c r="D3841" s="2">
        <v>144</v>
      </c>
      <c r="E3841" t="s">
        <v>24</v>
      </c>
      <c r="F3841">
        <v>2021</v>
      </c>
      <c r="G3841" t="s">
        <v>19</v>
      </c>
      <c r="H3841" s="21">
        <v>3593.26</v>
      </c>
    </row>
    <row r="3842" spans="1:8">
      <c r="A3842">
        <v>5990</v>
      </c>
      <c r="B3842" t="s">
        <v>15</v>
      </c>
      <c r="C3842" s="123">
        <v>1907</v>
      </c>
      <c r="D3842" s="2">
        <v>144</v>
      </c>
      <c r="E3842" t="s">
        <v>24</v>
      </c>
      <c r="F3842">
        <v>2021</v>
      </c>
      <c r="G3842" t="s">
        <v>19</v>
      </c>
      <c r="H3842" s="21">
        <v>182.51</v>
      </c>
    </row>
    <row r="3843" spans="1:8">
      <c r="A3843">
        <v>5997</v>
      </c>
      <c r="B3843" t="s">
        <v>15</v>
      </c>
      <c r="C3843" s="123">
        <v>1907</v>
      </c>
      <c r="D3843" s="2">
        <v>144</v>
      </c>
      <c r="E3843" t="s">
        <v>24</v>
      </c>
      <c r="F3843">
        <v>2021</v>
      </c>
      <c r="G3843" t="s">
        <v>19</v>
      </c>
      <c r="H3843" s="21">
        <v>10588.57</v>
      </c>
    </row>
    <row r="3844" spans="1:8">
      <c r="A3844">
        <v>6007</v>
      </c>
      <c r="B3844" t="s">
        <v>15</v>
      </c>
      <c r="C3844" s="123">
        <v>1907</v>
      </c>
      <c r="D3844" s="2">
        <v>144</v>
      </c>
      <c r="E3844" t="s">
        <v>24</v>
      </c>
      <c r="F3844">
        <v>2021</v>
      </c>
      <c r="G3844" t="s">
        <v>19</v>
      </c>
      <c r="H3844" s="21">
        <v>133.59</v>
      </c>
    </row>
    <row r="3845" spans="1:8">
      <c r="A3845">
        <v>6013</v>
      </c>
      <c r="B3845" t="s">
        <v>15</v>
      </c>
      <c r="C3845" s="123">
        <v>1907</v>
      </c>
      <c r="D3845" s="2">
        <v>144</v>
      </c>
      <c r="E3845" t="s">
        <v>24</v>
      </c>
      <c r="F3845">
        <v>2021</v>
      </c>
      <c r="G3845" t="s">
        <v>19</v>
      </c>
      <c r="H3845" s="21">
        <v>133.6</v>
      </c>
    </row>
    <row r="3846" spans="1:8">
      <c r="A3846">
        <v>6036</v>
      </c>
      <c r="B3846" t="s">
        <v>15</v>
      </c>
      <c r="C3846" s="123">
        <v>1907</v>
      </c>
      <c r="D3846" s="2">
        <v>144</v>
      </c>
      <c r="E3846" t="s">
        <v>24</v>
      </c>
      <c r="F3846">
        <v>2021</v>
      </c>
      <c r="G3846" t="s">
        <v>19</v>
      </c>
      <c r="H3846" s="21">
        <v>9417.92</v>
      </c>
    </row>
    <row r="3847" spans="1:8">
      <c r="A3847">
        <v>6037</v>
      </c>
      <c r="B3847" t="s">
        <v>15</v>
      </c>
      <c r="C3847" s="123">
        <v>1907</v>
      </c>
      <c r="D3847" s="2">
        <v>144</v>
      </c>
      <c r="E3847" t="s">
        <v>24</v>
      </c>
      <c r="F3847">
        <v>2021</v>
      </c>
      <c r="G3847" t="s">
        <v>19</v>
      </c>
      <c r="H3847" s="21">
        <v>511</v>
      </c>
    </row>
    <row r="3848" spans="1:8">
      <c r="A3848">
        <v>6044</v>
      </c>
      <c r="B3848" t="s">
        <v>15</v>
      </c>
      <c r="C3848" s="123">
        <v>1907</v>
      </c>
      <c r="D3848" s="2">
        <v>144</v>
      </c>
      <c r="E3848" t="s">
        <v>24</v>
      </c>
      <c r="F3848">
        <v>2021</v>
      </c>
      <c r="G3848" t="s">
        <v>19</v>
      </c>
      <c r="H3848" s="21">
        <v>133.6</v>
      </c>
    </row>
    <row r="3849" spans="1:8">
      <c r="A3849">
        <v>6057</v>
      </c>
      <c r="B3849" t="s">
        <v>15</v>
      </c>
      <c r="C3849" s="123">
        <v>1907</v>
      </c>
      <c r="D3849" s="2">
        <v>144</v>
      </c>
      <c r="E3849" t="s">
        <v>24</v>
      </c>
      <c r="F3849">
        <v>2021</v>
      </c>
      <c r="G3849" t="s">
        <v>19</v>
      </c>
      <c r="H3849" s="21">
        <v>10747.5</v>
      </c>
    </row>
    <row r="3850" spans="1:8">
      <c r="A3850">
        <v>6096</v>
      </c>
      <c r="B3850" t="s">
        <v>15</v>
      </c>
      <c r="C3850" s="123">
        <v>1907</v>
      </c>
      <c r="D3850" s="2">
        <v>144</v>
      </c>
      <c r="E3850" t="s">
        <v>24</v>
      </c>
      <c r="F3850">
        <v>2021</v>
      </c>
      <c r="G3850" t="s">
        <v>19</v>
      </c>
      <c r="H3850" s="21">
        <v>1601.72</v>
      </c>
    </row>
    <row r="3851" spans="1:8">
      <c r="A3851">
        <v>6132</v>
      </c>
      <c r="B3851" t="s">
        <v>15</v>
      </c>
      <c r="C3851" s="123">
        <v>1907</v>
      </c>
      <c r="D3851" s="2">
        <v>144</v>
      </c>
      <c r="E3851" t="s">
        <v>24</v>
      </c>
      <c r="F3851">
        <v>2021</v>
      </c>
      <c r="G3851" t="s">
        <v>19</v>
      </c>
      <c r="H3851" s="21">
        <v>9169.1</v>
      </c>
    </row>
    <row r="3852" spans="1:8">
      <c r="A3852">
        <v>6136</v>
      </c>
      <c r="B3852" t="s">
        <v>15</v>
      </c>
      <c r="C3852" s="123">
        <v>1907</v>
      </c>
      <c r="D3852" s="2">
        <v>144</v>
      </c>
      <c r="E3852" t="s">
        <v>24</v>
      </c>
      <c r="F3852">
        <v>2021</v>
      </c>
      <c r="G3852" t="s">
        <v>19</v>
      </c>
      <c r="H3852" s="21">
        <v>133.6</v>
      </c>
    </row>
    <row r="3853" spans="1:8">
      <c r="A3853">
        <v>6144</v>
      </c>
      <c r="B3853" t="s">
        <v>15</v>
      </c>
      <c r="C3853" s="123">
        <v>1907</v>
      </c>
      <c r="D3853" s="2">
        <v>144</v>
      </c>
      <c r="E3853" t="s">
        <v>24</v>
      </c>
      <c r="F3853">
        <v>2021</v>
      </c>
      <c r="G3853" t="s">
        <v>19</v>
      </c>
      <c r="H3853" s="21">
        <v>9887.5499999999993</v>
      </c>
    </row>
    <row r="3854" spans="1:8">
      <c r="A3854">
        <v>6152</v>
      </c>
      <c r="B3854" t="s">
        <v>15</v>
      </c>
      <c r="C3854" s="123">
        <v>1907</v>
      </c>
      <c r="D3854" s="2">
        <v>144</v>
      </c>
      <c r="E3854" t="s">
        <v>24</v>
      </c>
      <c r="F3854">
        <v>2021</v>
      </c>
      <c r="G3854" t="s">
        <v>19</v>
      </c>
      <c r="H3854" s="21">
        <v>660.58</v>
      </c>
    </row>
    <row r="3855" spans="1:8">
      <c r="A3855">
        <v>6158</v>
      </c>
      <c r="B3855" t="s">
        <v>15</v>
      </c>
      <c r="C3855" s="123">
        <v>1907</v>
      </c>
      <c r="D3855" s="2">
        <v>144</v>
      </c>
      <c r="E3855" t="s">
        <v>24</v>
      </c>
      <c r="F3855">
        <v>2021</v>
      </c>
      <c r="G3855" t="s">
        <v>19</v>
      </c>
      <c r="H3855" s="21">
        <v>7852.6</v>
      </c>
    </row>
    <row r="3856" spans="1:8">
      <c r="A3856">
        <v>6159</v>
      </c>
      <c r="B3856" t="s">
        <v>15</v>
      </c>
      <c r="C3856" s="123">
        <v>1907</v>
      </c>
      <c r="D3856" s="2">
        <v>144</v>
      </c>
      <c r="E3856" t="s">
        <v>24</v>
      </c>
      <c r="F3856">
        <v>2021</v>
      </c>
      <c r="G3856" t="s">
        <v>19</v>
      </c>
      <c r="H3856" s="21">
        <v>9230.91</v>
      </c>
    </row>
    <row r="3857" spans="1:8">
      <c r="A3857">
        <v>6170</v>
      </c>
      <c r="B3857" t="s">
        <v>15</v>
      </c>
      <c r="C3857" s="123">
        <v>1907</v>
      </c>
      <c r="D3857" s="2">
        <v>144</v>
      </c>
      <c r="E3857" t="s">
        <v>24</v>
      </c>
      <c r="F3857">
        <v>2021</v>
      </c>
      <c r="G3857" t="s">
        <v>19</v>
      </c>
      <c r="H3857" s="21">
        <v>-115.38</v>
      </c>
    </row>
    <row r="3858" spans="1:8">
      <c r="A3858">
        <v>6174</v>
      </c>
      <c r="B3858" t="s">
        <v>15</v>
      </c>
      <c r="C3858" s="123">
        <v>1907</v>
      </c>
      <c r="D3858" s="2">
        <v>144</v>
      </c>
      <c r="E3858" t="s">
        <v>24</v>
      </c>
      <c r="F3858">
        <v>2021</v>
      </c>
      <c r="G3858" t="s">
        <v>19</v>
      </c>
      <c r="H3858" s="21">
        <v>7577.42</v>
      </c>
    </row>
    <row r="3859" spans="1:8">
      <c r="A3859">
        <v>6183</v>
      </c>
      <c r="B3859" t="s">
        <v>15</v>
      </c>
      <c r="C3859" s="123">
        <v>1907</v>
      </c>
      <c r="D3859" s="2">
        <v>144</v>
      </c>
      <c r="E3859" t="s">
        <v>24</v>
      </c>
      <c r="F3859">
        <v>2021</v>
      </c>
      <c r="G3859" t="s">
        <v>19</v>
      </c>
      <c r="H3859" s="21">
        <v>10151.969999999999</v>
      </c>
    </row>
    <row r="3860" spans="1:8">
      <c r="A3860">
        <v>6190</v>
      </c>
      <c r="B3860" t="s">
        <v>15</v>
      </c>
      <c r="C3860" s="123">
        <v>1907</v>
      </c>
      <c r="D3860" s="2">
        <v>144</v>
      </c>
      <c r="E3860" t="s">
        <v>24</v>
      </c>
      <c r="F3860">
        <v>2021</v>
      </c>
      <c r="G3860" t="s">
        <v>19</v>
      </c>
      <c r="H3860" s="21">
        <v>11382.16</v>
      </c>
    </row>
    <row r="3861" spans="1:8">
      <c r="A3861">
        <v>6203</v>
      </c>
      <c r="B3861" t="s">
        <v>16</v>
      </c>
      <c r="C3861" s="123">
        <v>1907</v>
      </c>
      <c r="D3861" s="2">
        <v>133</v>
      </c>
      <c r="E3861" t="s">
        <v>24</v>
      </c>
      <c r="F3861">
        <v>2021</v>
      </c>
      <c r="G3861" t="s">
        <v>19</v>
      </c>
      <c r="H3861" s="21">
        <v>2757.21</v>
      </c>
    </row>
    <row r="3862" spans="1:8">
      <c r="A3862">
        <v>6210</v>
      </c>
      <c r="B3862" t="s">
        <v>16</v>
      </c>
      <c r="C3862" s="123">
        <v>1907</v>
      </c>
      <c r="D3862" s="2">
        <v>133</v>
      </c>
      <c r="E3862" t="s">
        <v>24</v>
      </c>
      <c r="F3862">
        <v>2021</v>
      </c>
      <c r="G3862" t="s">
        <v>19</v>
      </c>
      <c r="H3862" s="21">
        <v>2622.79</v>
      </c>
    </row>
    <row r="3863" spans="1:8">
      <c r="A3863">
        <v>6211</v>
      </c>
      <c r="B3863" t="s">
        <v>16</v>
      </c>
      <c r="C3863" s="123">
        <v>1907</v>
      </c>
      <c r="D3863" s="2">
        <v>133</v>
      </c>
      <c r="E3863" t="s">
        <v>24</v>
      </c>
      <c r="F3863">
        <v>2021</v>
      </c>
      <c r="G3863" t="s">
        <v>22</v>
      </c>
      <c r="H3863" s="21">
        <v>1627.5</v>
      </c>
    </row>
    <row r="3864" spans="1:8">
      <c r="A3864">
        <v>6213</v>
      </c>
      <c r="B3864" t="s">
        <v>16</v>
      </c>
      <c r="C3864" s="123">
        <v>1907</v>
      </c>
      <c r="D3864" s="2">
        <v>133</v>
      </c>
      <c r="E3864" t="s">
        <v>24</v>
      </c>
      <c r="F3864">
        <v>2021</v>
      </c>
      <c r="G3864" t="s">
        <v>22</v>
      </c>
      <c r="H3864" s="21">
        <v>130.19999999999999</v>
      </c>
    </row>
    <row r="3865" spans="1:8">
      <c r="A3865">
        <v>6217</v>
      </c>
      <c r="B3865" t="s">
        <v>16</v>
      </c>
      <c r="C3865" s="123">
        <v>1907</v>
      </c>
      <c r="D3865" s="2">
        <v>133</v>
      </c>
      <c r="E3865" t="s">
        <v>24</v>
      </c>
      <c r="F3865">
        <v>2021</v>
      </c>
      <c r="G3865" t="s">
        <v>19</v>
      </c>
      <c r="H3865" s="21">
        <v>64.430000000000007</v>
      </c>
    </row>
    <row r="3866" spans="1:8">
      <c r="A3866">
        <v>6218</v>
      </c>
      <c r="B3866" t="s">
        <v>16</v>
      </c>
      <c r="C3866" s="123">
        <v>1907</v>
      </c>
      <c r="D3866" s="2">
        <v>133</v>
      </c>
      <c r="E3866" t="s">
        <v>24</v>
      </c>
      <c r="F3866">
        <v>2021</v>
      </c>
      <c r="G3866" t="s">
        <v>19</v>
      </c>
      <c r="H3866" s="21">
        <v>2692.38</v>
      </c>
    </row>
    <row r="3867" spans="1:8">
      <c r="A3867">
        <v>6221</v>
      </c>
      <c r="B3867" t="s">
        <v>16</v>
      </c>
      <c r="C3867" s="123">
        <v>1907</v>
      </c>
      <c r="D3867" s="2">
        <v>133</v>
      </c>
      <c r="E3867" t="s">
        <v>24</v>
      </c>
      <c r="F3867">
        <v>2021</v>
      </c>
      <c r="G3867" t="s">
        <v>19</v>
      </c>
      <c r="H3867" s="21">
        <v>63.78</v>
      </c>
    </row>
    <row r="3868" spans="1:8">
      <c r="A3868">
        <v>6233</v>
      </c>
      <c r="B3868" t="s">
        <v>16</v>
      </c>
      <c r="C3868" s="123">
        <v>1907</v>
      </c>
      <c r="D3868" s="2">
        <v>133</v>
      </c>
      <c r="E3868" t="s">
        <v>24</v>
      </c>
      <c r="F3868">
        <v>2021</v>
      </c>
      <c r="G3868" t="s">
        <v>19</v>
      </c>
      <c r="H3868" s="21">
        <v>63.2</v>
      </c>
    </row>
    <row r="3869" spans="1:8">
      <c r="A3869">
        <v>6239</v>
      </c>
      <c r="B3869" t="s">
        <v>16</v>
      </c>
      <c r="C3869" s="123">
        <v>1907</v>
      </c>
      <c r="D3869" s="2">
        <v>133</v>
      </c>
      <c r="E3869" t="s">
        <v>24</v>
      </c>
      <c r="F3869">
        <v>2021</v>
      </c>
      <c r="G3869" t="s">
        <v>19</v>
      </c>
      <c r="H3869" s="21">
        <v>1059.23</v>
      </c>
    </row>
    <row r="3870" spans="1:8">
      <c r="A3870">
        <v>6241</v>
      </c>
      <c r="B3870" t="s">
        <v>16</v>
      </c>
      <c r="C3870" s="123">
        <v>1907</v>
      </c>
      <c r="D3870" s="2">
        <v>133</v>
      </c>
      <c r="E3870" t="s">
        <v>24</v>
      </c>
      <c r="F3870">
        <v>2021</v>
      </c>
      <c r="G3870" t="s">
        <v>22</v>
      </c>
      <c r="H3870" s="21">
        <v>82.13</v>
      </c>
    </row>
    <row r="3871" spans="1:8">
      <c r="A3871">
        <v>6245</v>
      </c>
      <c r="B3871" t="s">
        <v>16</v>
      </c>
      <c r="C3871" s="123">
        <v>1907</v>
      </c>
      <c r="D3871" s="2">
        <v>133</v>
      </c>
      <c r="E3871" t="s">
        <v>24</v>
      </c>
      <c r="F3871">
        <v>2021</v>
      </c>
      <c r="G3871" t="s">
        <v>19</v>
      </c>
      <c r="H3871" s="21">
        <v>2735.34</v>
      </c>
    </row>
    <row r="3872" spans="1:8">
      <c r="A3872">
        <v>6259</v>
      </c>
      <c r="B3872" t="s">
        <v>16</v>
      </c>
      <c r="C3872" s="123">
        <v>1907</v>
      </c>
      <c r="D3872" s="2">
        <v>133</v>
      </c>
      <c r="E3872" t="s">
        <v>24</v>
      </c>
      <c r="F3872">
        <v>2021</v>
      </c>
      <c r="G3872" t="s">
        <v>19</v>
      </c>
      <c r="H3872" s="21">
        <v>60.74</v>
      </c>
    </row>
    <row r="3873" spans="1:8">
      <c r="A3873">
        <v>6266</v>
      </c>
      <c r="B3873" t="s">
        <v>16</v>
      </c>
      <c r="C3873" s="123">
        <v>1907</v>
      </c>
      <c r="D3873" s="2">
        <v>133</v>
      </c>
      <c r="E3873" t="s">
        <v>24</v>
      </c>
      <c r="F3873">
        <v>2021</v>
      </c>
      <c r="G3873" t="s">
        <v>19</v>
      </c>
      <c r="H3873" s="21">
        <v>603.89</v>
      </c>
    </row>
    <row r="3874" spans="1:8">
      <c r="A3874">
        <v>6268</v>
      </c>
      <c r="B3874" t="s">
        <v>16</v>
      </c>
      <c r="C3874" s="123">
        <v>1907</v>
      </c>
      <c r="D3874" s="2">
        <v>133</v>
      </c>
      <c r="E3874" t="s">
        <v>24</v>
      </c>
      <c r="F3874">
        <v>2021</v>
      </c>
      <c r="G3874" t="s">
        <v>19</v>
      </c>
      <c r="H3874" s="21">
        <v>2567.8200000000002</v>
      </c>
    </row>
    <row r="3875" spans="1:8">
      <c r="A3875">
        <v>6270</v>
      </c>
      <c r="B3875" t="s">
        <v>16</v>
      </c>
      <c r="C3875" s="123">
        <v>1907</v>
      </c>
      <c r="D3875" s="2">
        <v>133</v>
      </c>
      <c r="E3875" t="s">
        <v>24</v>
      </c>
      <c r="F3875">
        <v>2021</v>
      </c>
      <c r="G3875" t="s">
        <v>19</v>
      </c>
      <c r="H3875" s="21">
        <v>67.53</v>
      </c>
    </row>
    <row r="3876" spans="1:8">
      <c r="A3876">
        <v>6274</v>
      </c>
      <c r="B3876" t="s">
        <v>16</v>
      </c>
      <c r="C3876" s="123">
        <v>1907</v>
      </c>
      <c r="D3876" s="2">
        <v>133</v>
      </c>
      <c r="E3876" t="s">
        <v>24</v>
      </c>
      <c r="F3876">
        <v>2021</v>
      </c>
      <c r="G3876" t="s">
        <v>19</v>
      </c>
      <c r="H3876" s="21">
        <v>2992.7</v>
      </c>
    </row>
    <row r="3877" spans="1:8">
      <c r="A3877">
        <v>6276</v>
      </c>
      <c r="B3877" t="s">
        <v>16</v>
      </c>
      <c r="C3877" s="123">
        <v>1907</v>
      </c>
      <c r="D3877" s="2">
        <v>133</v>
      </c>
      <c r="E3877" t="s">
        <v>24</v>
      </c>
      <c r="F3877">
        <v>2021</v>
      </c>
      <c r="G3877" t="s">
        <v>22</v>
      </c>
      <c r="H3877" s="21">
        <v>82.13</v>
      </c>
    </row>
    <row r="3878" spans="1:8">
      <c r="A3878">
        <v>6287</v>
      </c>
      <c r="B3878" t="s">
        <v>16</v>
      </c>
      <c r="C3878" s="123">
        <v>1907</v>
      </c>
      <c r="D3878" s="2">
        <v>133</v>
      </c>
      <c r="E3878" t="s">
        <v>24</v>
      </c>
      <c r="F3878">
        <v>2021</v>
      </c>
      <c r="G3878" t="s">
        <v>19</v>
      </c>
      <c r="H3878" s="21">
        <v>760.78</v>
      </c>
    </row>
    <row r="3879" spans="1:8">
      <c r="A3879">
        <v>6300</v>
      </c>
      <c r="B3879" t="s">
        <v>16</v>
      </c>
      <c r="C3879" s="123">
        <v>1907</v>
      </c>
      <c r="D3879" s="2">
        <v>133</v>
      </c>
      <c r="E3879" t="s">
        <v>24</v>
      </c>
      <c r="F3879">
        <v>2021</v>
      </c>
      <c r="G3879" t="s">
        <v>19</v>
      </c>
      <c r="H3879" s="21">
        <v>2651.37</v>
      </c>
    </row>
    <row r="3880" spans="1:8">
      <c r="A3880">
        <v>6310</v>
      </c>
      <c r="B3880" t="s">
        <v>16</v>
      </c>
      <c r="C3880" s="123">
        <v>1907</v>
      </c>
      <c r="D3880" s="2">
        <v>133</v>
      </c>
      <c r="E3880" t="s">
        <v>24</v>
      </c>
      <c r="F3880">
        <v>2021</v>
      </c>
      <c r="G3880" t="s">
        <v>22</v>
      </c>
      <c r="H3880" s="21">
        <v>273.75</v>
      </c>
    </row>
    <row r="3881" spans="1:8">
      <c r="A3881">
        <v>6319</v>
      </c>
      <c r="B3881" t="s">
        <v>16</v>
      </c>
      <c r="C3881" s="123">
        <v>1907</v>
      </c>
      <c r="D3881" s="2">
        <v>133</v>
      </c>
      <c r="E3881" t="s">
        <v>24</v>
      </c>
      <c r="F3881">
        <v>2021</v>
      </c>
      <c r="G3881" t="s">
        <v>19</v>
      </c>
      <c r="H3881" s="21">
        <v>61.45</v>
      </c>
    </row>
    <row r="3882" spans="1:8">
      <c r="A3882">
        <v>6322</v>
      </c>
      <c r="B3882" t="s">
        <v>16</v>
      </c>
      <c r="C3882" s="123">
        <v>1907</v>
      </c>
      <c r="D3882" s="2">
        <v>133</v>
      </c>
      <c r="E3882" t="s">
        <v>24</v>
      </c>
      <c r="F3882">
        <v>2021</v>
      </c>
      <c r="G3882" t="s">
        <v>19</v>
      </c>
      <c r="H3882" s="21">
        <v>4140.93</v>
      </c>
    </row>
    <row r="3883" spans="1:8">
      <c r="A3883">
        <v>6329</v>
      </c>
      <c r="B3883" t="s">
        <v>16</v>
      </c>
      <c r="C3883" s="123">
        <v>1907</v>
      </c>
      <c r="D3883" s="2">
        <v>133</v>
      </c>
      <c r="E3883" t="s">
        <v>24</v>
      </c>
      <c r="F3883">
        <v>2021</v>
      </c>
      <c r="G3883" t="s">
        <v>19</v>
      </c>
      <c r="H3883" s="21">
        <v>2640.68</v>
      </c>
    </row>
    <row r="3884" spans="1:8">
      <c r="A3884">
        <v>6334</v>
      </c>
      <c r="B3884" t="s">
        <v>16</v>
      </c>
      <c r="C3884" s="123">
        <v>1907</v>
      </c>
      <c r="D3884" s="2">
        <v>133</v>
      </c>
      <c r="E3884" t="s">
        <v>24</v>
      </c>
      <c r="F3884">
        <v>2021</v>
      </c>
      <c r="G3884" t="s">
        <v>19</v>
      </c>
      <c r="H3884" s="21">
        <v>2642.47</v>
      </c>
    </row>
    <row r="3885" spans="1:8">
      <c r="A3885">
        <v>6335</v>
      </c>
      <c r="B3885" t="s">
        <v>16</v>
      </c>
      <c r="C3885" s="123">
        <v>1907</v>
      </c>
      <c r="D3885" s="2">
        <v>133</v>
      </c>
      <c r="E3885" t="s">
        <v>24</v>
      </c>
      <c r="F3885">
        <v>2021</v>
      </c>
      <c r="G3885" t="s">
        <v>19</v>
      </c>
      <c r="H3885" s="21">
        <v>67.53</v>
      </c>
    </row>
    <row r="3886" spans="1:8">
      <c r="A3886">
        <v>6338</v>
      </c>
      <c r="B3886" t="s">
        <v>16</v>
      </c>
      <c r="C3886" s="123">
        <v>1907</v>
      </c>
      <c r="D3886" s="2">
        <v>133</v>
      </c>
      <c r="E3886" t="s">
        <v>24</v>
      </c>
      <c r="F3886">
        <v>2021</v>
      </c>
      <c r="G3886" t="s">
        <v>19</v>
      </c>
      <c r="H3886" s="21">
        <v>792.19</v>
      </c>
    </row>
    <row r="3887" spans="1:8">
      <c r="A3887">
        <v>6342</v>
      </c>
      <c r="B3887" t="s">
        <v>16</v>
      </c>
      <c r="C3887" s="123">
        <v>1907</v>
      </c>
      <c r="D3887" s="2">
        <v>133</v>
      </c>
      <c r="E3887" t="s">
        <v>24</v>
      </c>
      <c r="F3887">
        <v>2021</v>
      </c>
      <c r="G3887" t="s">
        <v>19</v>
      </c>
      <c r="H3887" s="21">
        <v>64.459999999999994</v>
      </c>
    </row>
    <row r="3888" spans="1:8">
      <c r="A3888">
        <v>6346</v>
      </c>
      <c r="B3888" t="s">
        <v>16</v>
      </c>
      <c r="C3888" s="123">
        <v>1907</v>
      </c>
      <c r="D3888" s="2">
        <v>133</v>
      </c>
      <c r="E3888" t="s">
        <v>24</v>
      </c>
      <c r="F3888">
        <v>2021</v>
      </c>
      <c r="G3888" t="s">
        <v>19</v>
      </c>
      <c r="H3888" s="21">
        <v>66.819999999999993</v>
      </c>
    </row>
    <row r="3889" spans="1:8">
      <c r="A3889">
        <v>6358</v>
      </c>
      <c r="B3889" t="s">
        <v>16</v>
      </c>
      <c r="C3889" s="123">
        <v>1907</v>
      </c>
      <c r="D3889" s="2">
        <v>133</v>
      </c>
      <c r="E3889" t="s">
        <v>24</v>
      </c>
      <c r="F3889">
        <v>2021</v>
      </c>
      <c r="G3889" t="s">
        <v>19</v>
      </c>
      <c r="H3889" s="21">
        <v>2904.04</v>
      </c>
    </row>
    <row r="3890" spans="1:8">
      <c r="A3890">
        <v>6374</v>
      </c>
      <c r="B3890" t="s">
        <v>16</v>
      </c>
      <c r="C3890" s="123">
        <v>1907</v>
      </c>
      <c r="D3890" s="2">
        <v>144</v>
      </c>
      <c r="E3890" t="s">
        <v>24</v>
      </c>
      <c r="F3890">
        <v>2021</v>
      </c>
      <c r="G3890" t="s">
        <v>19</v>
      </c>
      <c r="H3890" s="21">
        <v>9481.64</v>
      </c>
    </row>
    <row r="3891" spans="1:8">
      <c r="A3891">
        <v>6426</v>
      </c>
      <c r="B3891" t="s">
        <v>16</v>
      </c>
      <c r="C3891" s="123">
        <v>1907</v>
      </c>
      <c r="D3891" s="2">
        <v>144</v>
      </c>
      <c r="E3891" t="s">
        <v>24</v>
      </c>
      <c r="F3891">
        <v>2021</v>
      </c>
      <c r="G3891" t="s">
        <v>19</v>
      </c>
      <c r="H3891" s="21">
        <v>820.62</v>
      </c>
    </row>
    <row r="3892" spans="1:8">
      <c r="A3892">
        <v>6441</v>
      </c>
      <c r="B3892" t="s">
        <v>16</v>
      </c>
      <c r="C3892" s="123">
        <v>1907</v>
      </c>
      <c r="D3892" s="2">
        <v>144</v>
      </c>
      <c r="E3892" t="s">
        <v>24</v>
      </c>
      <c r="F3892">
        <v>2021</v>
      </c>
      <c r="G3892" t="s">
        <v>19</v>
      </c>
      <c r="H3892" s="21">
        <v>1680.04</v>
      </c>
    </row>
    <row r="3893" spans="1:8">
      <c r="A3893">
        <v>6443</v>
      </c>
      <c r="B3893" t="s">
        <v>16</v>
      </c>
      <c r="C3893" s="123">
        <v>1907</v>
      </c>
      <c r="D3893" s="2">
        <v>144</v>
      </c>
      <c r="E3893" t="s">
        <v>24</v>
      </c>
      <c r="F3893">
        <v>2021</v>
      </c>
      <c r="G3893" t="s">
        <v>19</v>
      </c>
      <c r="H3893" s="21">
        <v>2320.6999999999998</v>
      </c>
    </row>
    <row r="3894" spans="1:8">
      <c r="A3894">
        <v>6449</v>
      </c>
      <c r="B3894" t="s">
        <v>16</v>
      </c>
      <c r="C3894" s="123">
        <v>1907</v>
      </c>
      <c r="D3894" s="2">
        <v>144</v>
      </c>
      <c r="E3894" t="s">
        <v>24</v>
      </c>
      <c r="F3894">
        <v>2021</v>
      </c>
      <c r="G3894" t="s">
        <v>19</v>
      </c>
      <c r="H3894" s="21">
        <v>8562.65</v>
      </c>
    </row>
    <row r="3895" spans="1:8">
      <c r="A3895">
        <v>6460</v>
      </c>
      <c r="B3895" t="s">
        <v>16</v>
      </c>
      <c r="C3895" s="123">
        <v>1907</v>
      </c>
      <c r="D3895" s="2">
        <v>144</v>
      </c>
      <c r="E3895" t="s">
        <v>24</v>
      </c>
      <c r="F3895">
        <v>2021</v>
      </c>
      <c r="G3895" t="s">
        <v>19</v>
      </c>
      <c r="H3895" s="21">
        <v>8935</v>
      </c>
    </row>
    <row r="3896" spans="1:8">
      <c r="A3896">
        <v>6470</v>
      </c>
      <c r="B3896" t="s">
        <v>16</v>
      </c>
      <c r="C3896" s="123">
        <v>1907</v>
      </c>
      <c r="D3896" s="2">
        <v>144</v>
      </c>
      <c r="E3896" t="s">
        <v>24</v>
      </c>
      <c r="F3896">
        <v>2021</v>
      </c>
      <c r="G3896" t="s">
        <v>19</v>
      </c>
      <c r="H3896" s="21">
        <v>1960.77</v>
      </c>
    </row>
    <row r="3897" spans="1:8">
      <c r="A3897">
        <v>6475</v>
      </c>
      <c r="B3897" t="s">
        <v>16</v>
      </c>
      <c r="C3897" s="123">
        <v>1907</v>
      </c>
      <c r="D3897" s="2">
        <v>144</v>
      </c>
      <c r="E3897" t="s">
        <v>24</v>
      </c>
      <c r="F3897">
        <v>2021</v>
      </c>
      <c r="G3897" t="s">
        <v>19</v>
      </c>
      <c r="H3897" s="21">
        <v>1740.21</v>
      </c>
    </row>
    <row r="3898" spans="1:8">
      <c r="A3898">
        <v>6476</v>
      </c>
      <c r="B3898" t="s">
        <v>16</v>
      </c>
      <c r="C3898" s="123">
        <v>1907</v>
      </c>
      <c r="D3898" s="2">
        <v>144</v>
      </c>
      <c r="E3898" t="s">
        <v>24</v>
      </c>
      <c r="F3898">
        <v>2021</v>
      </c>
      <c r="G3898" t="s">
        <v>19</v>
      </c>
      <c r="H3898" s="21">
        <v>1913.96</v>
      </c>
    </row>
    <row r="3899" spans="1:8">
      <c r="A3899">
        <v>6495</v>
      </c>
      <c r="B3899" t="s">
        <v>16</v>
      </c>
      <c r="C3899" s="123">
        <v>1907</v>
      </c>
      <c r="D3899" s="2">
        <v>144</v>
      </c>
      <c r="E3899" t="s">
        <v>24</v>
      </c>
      <c r="F3899">
        <v>2021</v>
      </c>
      <c r="G3899" t="s">
        <v>19</v>
      </c>
      <c r="H3899" s="21">
        <v>10332.4</v>
      </c>
    </row>
    <row r="3900" spans="1:8">
      <c r="A3900">
        <v>6498</v>
      </c>
      <c r="B3900" t="s">
        <v>16</v>
      </c>
      <c r="C3900" s="123">
        <v>1907</v>
      </c>
      <c r="D3900" s="2">
        <v>144</v>
      </c>
      <c r="E3900" t="s">
        <v>24</v>
      </c>
      <c r="F3900">
        <v>2021</v>
      </c>
      <c r="G3900" t="s">
        <v>19</v>
      </c>
      <c r="H3900" s="21">
        <v>9403.26</v>
      </c>
    </row>
    <row r="3901" spans="1:8">
      <c r="A3901">
        <v>6510</v>
      </c>
      <c r="B3901" t="s">
        <v>16</v>
      </c>
      <c r="C3901" s="123">
        <v>1907</v>
      </c>
      <c r="D3901" s="2">
        <v>144</v>
      </c>
      <c r="E3901" t="s">
        <v>24</v>
      </c>
      <c r="F3901">
        <v>2021</v>
      </c>
      <c r="G3901" t="s">
        <v>19</v>
      </c>
      <c r="H3901" s="21">
        <v>10266.219999999999</v>
      </c>
    </row>
    <row r="3902" spans="1:8">
      <c r="A3902">
        <v>6534</v>
      </c>
      <c r="B3902" t="s">
        <v>16</v>
      </c>
      <c r="C3902" s="123">
        <v>1907</v>
      </c>
      <c r="D3902" s="2">
        <v>144</v>
      </c>
      <c r="E3902" t="s">
        <v>24</v>
      </c>
      <c r="F3902">
        <v>2021</v>
      </c>
      <c r="G3902" t="s">
        <v>19</v>
      </c>
      <c r="H3902" s="21">
        <v>10816.72</v>
      </c>
    </row>
    <row r="3903" spans="1:8">
      <c r="A3903">
        <v>6538</v>
      </c>
      <c r="B3903" t="s">
        <v>16</v>
      </c>
      <c r="C3903" s="123">
        <v>1907</v>
      </c>
      <c r="D3903" s="2">
        <v>144</v>
      </c>
      <c r="E3903" t="s">
        <v>24</v>
      </c>
      <c r="F3903">
        <v>2021</v>
      </c>
      <c r="G3903" t="s">
        <v>19</v>
      </c>
      <c r="H3903" s="21">
        <v>10229.5</v>
      </c>
    </row>
    <row r="3904" spans="1:8">
      <c r="A3904">
        <v>6548</v>
      </c>
      <c r="B3904" t="s">
        <v>16</v>
      </c>
      <c r="C3904" s="123">
        <v>1907</v>
      </c>
      <c r="D3904" s="2">
        <v>144</v>
      </c>
      <c r="E3904" t="s">
        <v>24</v>
      </c>
      <c r="F3904">
        <v>2021</v>
      </c>
      <c r="G3904" t="s">
        <v>19</v>
      </c>
      <c r="H3904" s="21">
        <v>2240.12</v>
      </c>
    </row>
    <row r="3905" spans="1:8">
      <c r="A3905">
        <v>6552</v>
      </c>
      <c r="B3905" t="s">
        <v>16</v>
      </c>
      <c r="C3905" s="123">
        <v>1907</v>
      </c>
      <c r="D3905" s="2">
        <v>144</v>
      </c>
      <c r="E3905" t="s">
        <v>24</v>
      </c>
      <c r="F3905">
        <v>2021</v>
      </c>
      <c r="G3905" t="s">
        <v>19</v>
      </c>
      <c r="H3905" s="21">
        <v>10537.19</v>
      </c>
    </row>
    <row r="3906" spans="1:8">
      <c r="A3906">
        <v>6564</v>
      </c>
      <c r="B3906" t="s">
        <v>16</v>
      </c>
      <c r="C3906" s="123">
        <v>1907</v>
      </c>
      <c r="D3906" s="2">
        <v>144</v>
      </c>
      <c r="E3906" t="s">
        <v>24</v>
      </c>
      <c r="F3906">
        <v>2021</v>
      </c>
      <c r="G3906" t="s">
        <v>19</v>
      </c>
      <c r="H3906" s="21">
        <v>10990.53</v>
      </c>
    </row>
    <row r="3907" spans="1:8">
      <c r="A3907">
        <v>6575</v>
      </c>
      <c r="B3907" t="s">
        <v>16</v>
      </c>
      <c r="C3907" s="123">
        <v>1907</v>
      </c>
      <c r="D3907" s="2">
        <v>144</v>
      </c>
      <c r="E3907" t="s">
        <v>24</v>
      </c>
      <c r="F3907">
        <v>2021</v>
      </c>
      <c r="G3907" t="s">
        <v>19</v>
      </c>
      <c r="H3907" s="21">
        <v>1740.21</v>
      </c>
    </row>
    <row r="3908" spans="1:8">
      <c r="A3908">
        <v>6580</v>
      </c>
      <c r="B3908" t="s">
        <v>16</v>
      </c>
      <c r="C3908" s="123">
        <v>1907</v>
      </c>
      <c r="D3908" s="2">
        <v>144</v>
      </c>
      <c r="E3908" t="s">
        <v>24</v>
      </c>
      <c r="F3908">
        <v>2021</v>
      </c>
      <c r="G3908" t="s">
        <v>19</v>
      </c>
      <c r="H3908" s="21">
        <v>2612.4299999999998</v>
      </c>
    </row>
    <row r="3909" spans="1:8">
      <c r="A3909">
        <v>6584</v>
      </c>
      <c r="B3909" t="s">
        <v>16</v>
      </c>
      <c r="C3909" s="123">
        <v>1907</v>
      </c>
      <c r="D3909" s="2">
        <v>144</v>
      </c>
      <c r="E3909" t="s">
        <v>24</v>
      </c>
      <c r="F3909">
        <v>2021</v>
      </c>
      <c r="G3909" t="s">
        <v>19</v>
      </c>
      <c r="H3909" s="21">
        <v>2073.1999999999998</v>
      </c>
    </row>
    <row r="3910" spans="1:8">
      <c r="A3910">
        <v>6594</v>
      </c>
      <c r="B3910" t="s">
        <v>16</v>
      </c>
      <c r="C3910" s="123">
        <v>1907</v>
      </c>
      <c r="D3910" s="2">
        <v>144</v>
      </c>
      <c r="E3910" t="s">
        <v>24</v>
      </c>
      <c r="F3910">
        <v>2021</v>
      </c>
      <c r="G3910" t="s">
        <v>19</v>
      </c>
      <c r="H3910" s="21">
        <v>1710.14</v>
      </c>
    </row>
    <row r="3911" spans="1:8">
      <c r="A3911">
        <v>6596</v>
      </c>
      <c r="B3911" t="s">
        <v>16</v>
      </c>
      <c r="C3911" s="123">
        <v>1907</v>
      </c>
      <c r="D3911" s="2">
        <v>144</v>
      </c>
      <c r="E3911" t="s">
        <v>24</v>
      </c>
      <c r="F3911">
        <v>2021</v>
      </c>
      <c r="G3911" t="s">
        <v>22</v>
      </c>
      <c r="H3911" s="21">
        <v>86.8</v>
      </c>
    </row>
    <row r="3912" spans="1:8">
      <c r="A3912">
        <v>6597</v>
      </c>
      <c r="B3912" t="s">
        <v>16</v>
      </c>
      <c r="C3912" s="123">
        <v>1907</v>
      </c>
      <c r="D3912" s="2">
        <v>144</v>
      </c>
      <c r="E3912" t="s">
        <v>24</v>
      </c>
      <c r="F3912">
        <v>2021</v>
      </c>
      <c r="G3912" t="s">
        <v>19</v>
      </c>
      <c r="H3912" s="21">
        <v>9550.2800000000007</v>
      </c>
    </row>
    <row r="3913" spans="1:8">
      <c r="A3913">
        <v>6619</v>
      </c>
      <c r="B3913" t="s">
        <v>16</v>
      </c>
      <c r="C3913" s="123">
        <v>1907</v>
      </c>
      <c r="D3913" s="2">
        <v>144</v>
      </c>
      <c r="E3913" t="s">
        <v>24</v>
      </c>
      <c r="F3913">
        <v>2021</v>
      </c>
      <c r="G3913" t="s">
        <v>19</v>
      </c>
      <c r="H3913" s="21">
        <v>1698.66</v>
      </c>
    </row>
    <row r="3914" spans="1:8">
      <c r="A3914">
        <v>6635</v>
      </c>
      <c r="B3914" t="s">
        <v>16</v>
      </c>
      <c r="C3914" s="123">
        <v>1907</v>
      </c>
      <c r="D3914" s="2">
        <v>144</v>
      </c>
      <c r="E3914" t="s">
        <v>24</v>
      </c>
      <c r="F3914">
        <v>2021</v>
      </c>
      <c r="G3914" t="s">
        <v>19</v>
      </c>
      <c r="H3914" s="21">
        <v>9928.1</v>
      </c>
    </row>
    <row r="3915" spans="1:8">
      <c r="A3915">
        <v>6641</v>
      </c>
      <c r="B3915" t="s">
        <v>17</v>
      </c>
      <c r="C3915" s="123">
        <v>1907</v>
      </c>
      <c r="D3915" s="2">
        <v>133</v>
      </c>
      <c r="E3915" t="s">
        <v>24</v>
      </c>
      <c r="F3915">
        <v>2021</v>
      </c>
      <c r="G3915" t="s">
        <v>19</v>
      </c>
      <c r="H3915" s="21">
        <v>4520.3900000000003</v>
      </c>
    </row>
    <row r="3916" spans="1:8">
      <c r="A3916">
        <v>6643</v>
      </c>
      <c r="B3916" t="s">
        <v>17</v>
      </c>
      <c r="C3916" s="123">
        <v>1907</v>
      </c>
      <c r="D3916" s="2">
        <v>133</v>
      </c>
      <c r="E3916" t="s">
        <v>24</v>
      </c>
      <c r="F3916">
        <v>2021</v>
      </c>
      <c r="G3916" t="s">
        <v>19</v>
      </c>
      <c r="H3916" s="21">
        <v>258.66000000000003</v>
      </c>
    </row>
    <row r="3917" spans="1:8">
      <c r="A3917">
        <v>6644</v>
      </c>
      <c r="B3917" t="s">
        <v>17</v>
      </c>
      <c r="C3917" s="123">
        <v>1907</v>
      </c>
      <c r="D3917" s="2">
        <v>133</v>
      </c>
      <c r="E3917" t="s">
        <v>24</v>
      </c>
      <c r="F3917">
        <v>2021</v>
      </c>
      <c r="G3917" t="s">
        <v>19</v>
      </c>
      <c r="H3917" s="21">
        <v>320.58999999999997</v>
      </c>
    </row>
    <row r="3918" spans="1:8">
      <c r="A3918">
        <v>6651</v>
      </c>
      <c r="B3918" t="s">
        <v>17</v>
      </c>
      <c r="C3918" s="123">
        <v>1907</v>
      </c>
      <c r="D3918" s="2">
        <v>133</v>
      </c>
      <c r="E3918" t="s">
        <v>24</v>
      </c>
      <c r="F3918">
        <v>2021</v>
      </c>
      <c r="G3918" t="s">
        <v>19</v>
      </c>
      <c r="H3918" s="21">
        <v>908.85</v>
      </c>
    </row>
    <row r="3919" spans="1:8">
      <c r="A3919">
        <v>6662</v>
      </c>
      <c r="B3919" t="s">
        <v>17</v>
      </c>
      <c r="C3919" s="123">
        <v>1907</v>
      </c>
      <c r="D3919" s="2">
        <v>133</v>
      </c>
      <c r="E3919" t="s">
        <v>24</v>
      </c>
      <c r="F3919">
        <v>2021</v>
      </c>
      <c r="G3919" t="s">
        <v>19</v>
      </c>
      <c r="H3919" s="21">
        <v>96.8</v>
      </c>
    </row>
    <row r="3920" spans="1:8">
      <c r="A3920">
        <v>6669</v>
      </c>
      <c r="B3920" t="s">
        <v>17</v>
      </c>
      <c r="C3920" s="123">
        <v>1907</v>
      </c>
      <c r="D3920" s="2">
        <v>133</v>
      </c>
      <c r="E3920" t="s">
        <v>24</v>
      </c>
      <c r="F3920">
        <v>2021</v>
      </c>
      <c r="G3920" t="s">
        <v>19</v>
      </c>
      <c r="H3920" s="21">
        <v>558.46</v>
      </c>
    </row>
    <row r="3921" spans="1:8">
      <c r="A3921">
        <v>6672</v>
      </c>
      <c r="B3921" t="s">
        <v>17</v>
      </c>
      <c r="C3921" s="123">
        <v>1907</v>
      </c>
      <c r="D3921" s="2">
        <v>133</v>
      </c>
      <c r="E3921" t="s">
        <v>24</v>
      </c>
      <c r="F3921">
        <v>2021</v>
      </c>
      <c r="G3921" t="s">
        <v>19</v>
      </c>
      <c r="H3921" s="21">
        <v>133.01</v>
      </c>
    </row>
    <row r="3922" spans="1:8">
      <c r="A3922">
        <v>6680</v>
      </c>
      <c r="B3922" t="s">
        <v>17</v>
      </c>
      <c r="C3922" s="123">
        <v>1907</v>
      </c>
      <c r="D3922" s="2">
        <v>133</v>
      </c>
      <c r="E3922" t="s">
        <v>24</v>
      </c>
      <c r="F3922">
        <v>2021</v>
      </c>
      <c r="G3922" t="s">
        <v>19</v>
      </c>
      <c r="H3922" s="21">
        <v>5926.14</v>
      </c>
    </row>
    <row r="3923" spans="1:8">
      <c r="A3923">
        <v>6684</v>
      </c>
      <c r="B3923" t="s">
        <v>17</v>
      </c>
      <c r="C3923" s="123">
        <v>1907</v>
      </c>
      <c r="D3923" s="2">
        <v>133</v>
      </c>
      <c r="E3923" t="s">
        <v>24</v>
      </c>
      <c r="F3923">
        <v>2021</v>
      </c>
      <c r="G3923" t="s">
        <v>19</v>
      </c>
      <c r="H3923" s="21">
        <v>181.94</v>
      </c>
    </row>
    <row r="3924" spans="1:8">
      <c r="A3924">
        <v>6696</v>
      </c>
      <c r="B3924" t="s">
        <v>17</v>
      </c>
      <c r="C3924" s="123">
        <v>1907</v>
      </c>
      <c r="D3924" s="2">
        <v>133</v>
      </c>
      <c r="E3924" t="s">
        <v>24</v>
      </c>
      <c r="F3924">
        <v>2021</v>
      </c>
      <c r="G3924" t="s">
        <v>19</v>
      </c>
      <c r="H3924" s="21">
        <v>95.91</v>
      </c>
    </row>
    <row r="3925" spans="1:8">
      <c r="A3925">
        <v>6735</v>
      </c>
      <c r="B3925" t="s">
        <v>17</v>
      </c>
      <c r="C3925" s="123">
        <v>1907</v>
      </c>
      <c r="D3925" s="2">
        <v>133</v>
      </c>
      <c r="E3925" t="s">
        <v>24</v>
      </c>
      <c r="F3925">
        <v>2021</v>
      </c>
      <c r="G3925" t="s">
        <v>19</v>
      </c>
      <c r="H3925" s="21">
        <v>585.91</v>
      </c>
    </row>
    <row r="3926" spans="1:8">
      <c r="A3926">
        <v>6744</v>
      </c>
      <c r="B3926" t="s">
        <v>17</v>
      </c>
      <c r="C3926" s="123">
        <v>1907</v>
      </c>
      <c r="D3926" s="2">
        <v>133</v>
      </c>
      <c r="E3926" t="s">
        <v>24</v>
      </c>
      <c r="F3926">
        <v>2021</v>
      </c>
      <c r="G3926" t="s">
        <v>19</v>
      </c>
      <c r="H3926" s="21">
        <v>600.49</v>
      </c>
    </row>
    <row r="3927" spans="1:8">
      <c r="A3927">
        <v>6746</v>
      </c>
      <c r="B3927" t="s">
        <v>17</v>
      </c>
      <c r="C3927" s="123">
        <v>1907</v>
      </c>
      <c r="D3927" s="2">
        <v>133</v>
      </c>
      <c r="E3927" t="s">
        <v>24</v>
      </c>
      <c r="F3927">
        <v>2021</v>
      </c>
      <c r="G3927" t="s">
        <v>19</v>
      </c>
      <c r="H3927" s="21">
        <v>5939.28</v>
      </c>
    </row>
    <row r="3928" spans="1:8">
      <c r="A3928">
        <v>6759</v>
      </c>
      <c r="B3928" t="s">
        <v>17</v>
      </c>
      <c r="C3928" s="123">
        <v>1907</v>
      </c>
      <c r="D3928" s="2">
        <v>133</v>
      </c>
      <c r="E3928" t="s">
        <v>24</v>
      </c>
      <c r="F3928">
        <v>2021</v>
      </c>
      <c r="G3928" t="s">
        <v>19</v>
      </c>
      <c r="H3928" s="21">
        <v>95.91</v>
      </c>
    </row>
    <row r="3929" spans="1:8">
      <c r="A3929">
        <v>6766</v>
      </c>
      <c r="B3929" t="s">
        <v>17</v>
      </c>
      <c r="C3929" s="123">
        <v>1907</v>
      </c>
      <c r="D3929" s="2">
        <v>133</v>
      </c>
      <c r="E3929" t="s">
        <v>24</v>
      </c>
      <c r="F3929">
        <v>2021</v>
      </c>
      <c r="G3929" t="s">
        <v>19</v>
      </c>
      <c r="H3929" s="21">
        <v>5384.39</v>
      </c>
    </row>
    <row r="3930" spans="1:8">
      <c r="A3930">
        <v>6779</v>
      </c>
      <c r="B3930" t="s">
        <v>17</v>
      </c>
      <c r="C3930" s="123">
        <v>1907</v>
      </c>
      <c r="D3930" s="2">
        <v>133</v>
      </c>
      <c r="E3930" t="s">
        <v>24</v>
      </c>
      <c r="F3930">
        <v>2021</v>
      </c>
      <c r="G3930" t="s">
        <v>19</v>
      </c>
      <c r="H3930" s="21">
        <v>5124.08</v>
      </c>
    </row>
    <row r="3931" spans="1:8">
      <c r="A3931">
        <v>6780</v>
      </c>
      <c r="B3931" t="s">
        <v>17</v>
      </c>
      <c r="C3931" s="123">
        <v>1907</v>
      </c>
      <c r="D3931" s="2">
        <v>133</v>
      </c>
      <c r="E3931" t="s">
        <v>24</v>
      </c>
      <c r="F3931">
        <v>2021</v>
      </c>
      <c r="G3931" t="s">
        <v>19</v>
      </c>
      <c r="H3931" s="21">
        <v>699</v>
      </c>
    </row>
    <row r="3932" spans="1:8">
      <c r="A3932">
        <v>6784</v>
      </c>
      <c r="B3932" t="s">
        <v>17</v>
      </c>
      <c r="C3932" s="123">
        <v>1907</v>
      </c>
      <c r="D3932" s="2">
        <v>133</v>
      </c>
      <c r="E3932" t="s">
        <v>24</v>
      </c>
      <c r="F3932">
        <v>2021</v>
      </c>
      <c r="G3932" t="s">
        <v>19</v>
      </c>
      <c r="H3932" s="21">
        <v>-98.55</v>
      </c>
    </row>
    <row r="3933" spans="1:8">
      <c r="A3933">
        <v>6785</v>
      </c>
      <c r="B3933" t="s">
        <v>17</v>
      </c>
      <c r="C3933" s="123">
        <v>1907</v>
      </c>
      <c r="D3933" s="2">
        <v>133</v>
      </c>
      <c r="E3933" t="s">
        <v>24</v>
      </c>
      <c r="F3933">
        <v>2021</v>
      </c>
      <c r="G3933" t="s">
        <v>19</v>
      </c>
      <c r="H3933" s="21">
        <v>4163.1000000000004</v>
      </c>
    </row>
    <row r="3934" spans="1:8">
      <c r="A3934">
        <v>6786</v>
      </c>
      <c r="B3934" t="s">
        <v>17</v>
      </c>
      <c r="C3934" s="123">
        <v>1907</v>
      </c>
      <c r="D3934" s="2">
        <v>133</v>
      </c>
      <c r="E3934" t="s">
        <v>24</v>
      </c>
      <c r="F3934">
        <v>2021</v>
      </c>
      <c r="G3934" t="s">
        <v>19</v>
      </c>
      <c r="H3934" s="21">
        <v>5073.6499999999996</v>
      </c>
    </row>
    <row r="3935" spans="1:8">
      <c r="A3935">
        <v>6791</v>
      </c>
      <c r="B3935" t="s">
        <v>17</v>
      </c>
      <c r="C3935" s="123">
        <v>1907</v>
      </c>
      <c r="D3935" s="2">
        <v>133</v>
      </c>
      <c r="E3935" t="s">
        <v>24</v>
      </c>
      <c r="F3935">
        <v>2021</v>
      </c>
      <c r="G3935" t="s">
        <v>19</v>
      </c>
      <c r="H3935" s="21">
        <v>5438.93</v>
      </c>
    </row>
    <row r="3936" spans="1:8">
      <c r="A3936">
        <v>6792</v>
      </c>
      <c r="B3936" t="s">
        <v>17</v>
      </c>
      <c r="C3936" s="123">
        <v>1907</v>
      </c>
      <c r="D3936" s="2">
        <v>133</v>
      </c>
      <c r="E3936" t="s">
        <v>24</v>
      </c>
      <c r="F3936">
        <v>2021</v>
      </c>
      <c r="G3936" t="s">
        <v>19</v>
      </c>
      <c r="H3936" s="21">
        <v>4511.43</v>
      </c>
    </row>
    <row r="3937" spans="1:8">
      <c r="A3937">
        <v>6797</v>
      </c>
      <c r="B3937" t="s">
        <v>17</v>
      </c>
      <c r="C3937" s="123">
        <v>1907</v>
      </c>
      <c r="D3937" s="2">
        <v>133</v>
      </c>
      <c r="E3937" t="s">
        <v>24</v>
      </c>
      <c r="F3937">
        <v>2021</v>
      </c>
      <c r="G3937" t="s">
        <v>19</v>
      </c>
      <c r="H3937" s="21">
        <v>96.79</v>
      </c>
    </row>
    <row r="3938" spans="1:8">
      <c r="A3938">
        <v>6801</v>
      </c>
      <c r="B3938" t="s">
        <v>17</v>
      </c>
      <c r="C3938" s="123">
        <v>1907</v>
      </c>
      <c r="D3938" s="2">
        <v>133</v>
      </c>
      <c r="E3938" t="s">
        <v>24</v>
      </c>
      <c r="F3938">
        <v>2021</v>
      </c>
      <c r="G3938" t="s">
        <v>19</v>
      </c>
      <c r="H3938" s="21">
        <v>1641.8</v>
      </c>
    </row>
    <row r="3939" spans="1:8">
      <c r="A3939">
        <v>6810</v>
      </c>
      <c r="B3939" t="s">
        <v>17</v>
      </c>
      <c r="C3939" s="123">
        <v>1907</v>
      </c>
      <c r="D3939" s="2">
        <v>133</v>
      </c>
      <c r="E3939" t="s">
        <v>24</v>
      </c>
      <c r="F3939">
        <v>2021</v>
      </c>
      <c r="G3939" t="s">
        <v>19</v>
      </c>
      <c r="H3939" s="21">
        <v>96.8</v>
      </c>
    </row>
    <row r="3940" spans="1:8">
      <c r="A3940">
        <v>6813</v>
      </c>
      <c r="B3940" t="s">
        <v>17</v>
      </c>
      <c r="C3940" s="123">
        <v>1907</v>
      </c>
      <c r="D3940" s="2">
        <v>133</v>
      </c>
      <c r="E3940" t="s">
        <v>24</v>
      </c>
      <c r="F3940">
        <v>2021</v>
      </c>
      <c r="G3940" t="s">
        <v>19</v>
      </c>
      <c r="H3940" s="21">
        <v>261.06</v>
      </c>
    </row>
    <row r="3941" spans="1:8">
      <c r="A3941">
        <v>6814</v>
      </c>
      <c r="B3941" t="s">
        <v>17</v>
      </c>
      <c r="C3941" s="123">
        <v>1907</v>
      </c>
      <c r="D3941" s="2">
        <v>133</v>
      </c>
      <c r="E3941" t="s">
        <v>24</v>
      </c>
      <c r="F3941">
        <v>2021</v>
      </c>
      <c r="G3941" t="s">
        <v>19</v>
      </c>
      <c r="H3941" s="21">
        <v>348.68</v>
      </c>
    </row>
    <row r="3942" spans="1:8">
      <c r="A3942">
        <v>6820</v>
      </c>
      <c r="B3942" t="s">
        <v>17</v>
      </c>
      <c r="C3942" s="123">
        <v>1907</v>
      </c>
      <c r="D3942" s="2">
        <v>133</v>
      </c>
      <c r="E3942" t="s">
        <v>24</v>
      </c>
      <c r="F3942">
        <v>2021</v>
      </c>
      <c r="G3942" t="s">
        <v>19</v>
      </c>
      <c r="H3942" s="21">
        <v>95.91</v>
      </c>
    </row>
    <row r="3943" spans="1:8">
      <c r="A3943">
        <v>6833</v>
      </c>
      <c r="B3943" t="s">
        <v>17</v>
      </c>
      <c r="C3943" s="123">
        <v>1907</v>
      </c>
      <c r="D3943" s="2">
        <v>133</v>
      </c>
      <c r="E3943" t="s">
        <v>24</v>
      </c>
      <c r="F3943">
        <v>2021</v>
      </c>
      <c r="G3943" t="s">
        <v>19</v>
      </c>
      <c r="H3943" s="21">
        <v>5693.65</v>
      </c>
    </row>
    <row r="3944" spans="1:8">
      <c r="A3944">
        <v>6834</v>
      </c>
      <c r="B3944" t="s">
        <v>17</v>
      </c>
      <c r="C3944" s="123">
        <v>1907</v>
      </c>
      <c r="D3944" s="2">
        <v>133</v>
      </c>
      <c r="E3944" t="s">
        <v>24</v>
      </c>
      <c r="F3944">
        <v>2021</v>
      </c>
      <c r="G3944" t="s">
        <v>19</v>
      </c>
      <c r="H3944" s="21">
        <v>95.91</v>
      </c>
    </row>
    <row r="3945" spans="1:8">
      <c r="A3945">
        <v>6835</v>
      </c>
      <c r="B3945" t="s">
        <v>17</v>
      </c>
      <c r="C3945" s="123">
        <v>1907</v>
      </c>
      <c r="D3945" s="2">
        <v>133</v>
      </c>
      <c r="E3945" t="s">
        <v>24</v>
      </c>
      <c r="F3945">
        <v>2021</v>
      </c>
      <c r="G3945" t="s">
        <v>19</v>
      </c>
      <c r="H3945" s="21">
        <v>142.08000000000001</v>
      </c>
    </row>
    <row r="3946" spans="1:8">
      <c r="A3946">
        <v>6838</v>
      </c>
      <c r="B3946" t="s">
        <v>17</v>
      </c>
      <c r="C3946" s="123">
        <v>1907</v>
      </c>
      <c r="D3946" s="2">
        <v>133</v>
      </c>
      <c r="E3946" t="s">
        <v>24</v>
      </c>
      <c r="F3946">
        <v>2021</v>
      </c>
      <c r="G3946" t="s">
        <v>19</v>
      </c>
      <c r="H3946" s="21">
        <v>96.8</v>
      </c>
    </row>
    <row r="3947" spans="1:8">
      <c r="A3947">
        <v>6839</v>
      </c>
      <c r="B3947" t="s">
        <v>17</v>
      </c>
      <c r="C3947" s="123">
        <v>1907</v>
      </c>
      <c r="D3947" s="2">
        <v>133</v>
      </c>
      <c r="E3947" t="s">
        <v>24</v>
      </c>
      <c r="F3947">
        <v>2021</v>
      </c>
      <c r="G3947" t="s">
        <v>19</v>
      </c>
      <c r="H3947" s="21">
        <v>258.66000000000003</v>
      </c>
    </row>
    <row r="3948" spans="1:8">
      <c r="A3948">
        <v>6852</v>
      </c>
      <c r="B3948" t="s">
        <v>17</v>
      </c>
      <c r="C3948" s="123">
        <v>1907</v>
      </c>
      <c r="D3948" s="2">
        <v>133</v>
      </c>
      <c r="E3948" t="s">
        <v>24</v>
      </c>
      <c r="F3948">
        <v>2021</v>
      </c>
      <c r="G3948" t="s">
        <v>19</v>
      </c>
      <c r="H3948" s="21">
        <v>162.75</v>
      </c>
    </row>
    <row r="3949" spans="1:8">
      <c r="A3949">
        <v>6879</v>
      </c>
      <c r="B3949" t="s">
        <v>17</v>
      </c>
      <c r="C3949" s="123">
        <v>1907</v>
      </c>
      <c r="D3949" s="2">
        <v>133</v>
      </c>
      <c r="E3949" t="s">
        <v>24</v>
      </c>
      <c r="F3949">
        <v>2021</v>
      </c>
      <c r="G3949" t="s">
        <v>19</v>
      </c>
      <c r="H3949" s="21">
        <v>6322.86</v>
      </c>
    </row>
    <row r="3950" spans="1:8">
      <c r="A3950">
        <v>6883</v>
      </c>
      <c r="B3950" t="s">
        <v>17</v>
      </c>
      <c r="C3950" s="123">
        <v>1907</v>
      </c>
      <c r="D3950" s="2">
        <v>133</v>
      </c>
      <c r="E3950" t="s">
        <v>24</v>
      </c>
      <c r="F3950">
        <v>2021</v>
      </c>
      <c r="G3950" t="s">
        <v>19</v>
      </c>
      <c r="H3950" s="21">
        <v>4385.24</v>
      </c>
    </row>
    <row r="3951" spans="1:8">
      <c r="A3951">
        <v>6888</v>
      </c>
      <c r="B3951" t="s">
        <v>17</v>
      </c>
      <c r="C3951" s="123">
        <v>1907</v>
      </c>
      <c r="D3951" s="2">
        <v>133</v>
      </c>
      <c r="E3951" t="s">
        <v>24</v>
      </c>
      <c r="F3951">
        <v>2021</v>
      </c>
      <c r="G3951" t="s">
        <v>19</v>
      </c>
      <c r="H3951" s="21">
        <v>1790.33</v>
      </c>
    </row>
    <row r="3952" spans="1:8">
      <c r="A3952">
        <v>6916</v>
      </c>
      <c r="B3952" t="s">
        <v>17</v>
      </c>
      <c r="C3952" s="123">
        <v>1907</v>
      </c>
      <c r="D3952" s="2">
        <v>144</v>
      </c>
      <c r="E3952" t="s">
        <v>24</v>
      </c>
      <c r="F3952">
        <v>2021</v>
      </c>
      <c r="G3952" t="s">
        <v>19</v>
      </c>
      <c r="H3952" s="21">
        <v>1590.39</v>
      </c>
    </row>
    <row r="3953" spans="1:8">
      <c r="A3953">
        <v>6941</v>
      </c>
      <c r="B3953" t="s">
        <v>17</v>
      </c>
      <c r="C3953" s="123">
        <v>1907</v>
      </c>
      <c r="D3953" s="2">
        <v>144</v>
      </c>
      <c r="E3953" t="s">
        <v>24</v>
      </c>
      <c r="F3953">
        <v>2021</v>
      </c>
      <c r="G3953" t="s">
        <v>19</v>
      </c>
      <c r="H3953" s="21">
        <v>4134.17</v>
      </c>
    </row>
    <row r="3954" spans="1:8">
      <c r="A3954">
        <v>6943</v>
      </c>
      <c r="B3954" t="s">
        <v>17</v>
      </c>
      <c r="C3954" s="123">
        <v>1907</v>
      </c>
      <c r="D3954" s="2">
        <v>144</v>
      </c>
      <c r="E3954" t="s">
        <v>24</v>
      </c>
      <c r="F3954">
        <v>2021</v>
      </c>
      <c r="G3954" t="s">
        <v>19</v>
      </c>
      <c r="H3954" s="21">
        <v>4754.6499999999996</v>
      </c>
    </row>
    <row r="3955" spans="1:8">
      <c r="A3955">
        <v>6952</v>
      </c>
      <c r="B3955" t="s">
        <v>17</v>
      </c>
      <c r="C3955" s="123">
        <v>1907</v>
      </c>
      <c r="D3955" s="2">
        <v>144</v>
      </c>
      <c r="E3955" t="s">
        <v>24</v>
      </c>
      <c r="F3955">
        <v>2021</v>
      </c>
      <c r="G3955" t="s">
        <v>19</v>
      </c>
      <c r="H3955" s="21">
        <v>7058.59</v>
      </c>
    </row>
    <row r="3956" spans="1:8">
      <c r="A3956">
        <v>6954</v>
      </c>
      <c r="B3956" t="s">
        <v>17</v>
      </c>
      <c r="C3956" s="123">
        <v>1907</v>
      </c>
      <c r="D3956" s="2">
        <v>144</v>
      </c>
      <c r="E3956" t="s">
        <v>24</v>
      </c>
      <c r="F3956">
        <v>2021</v>
      </c>
      <c r="G3956" t="s">
        <v>19</v>
      </c>
      <c r="H3956" s="21">
        <v>6702.47</v>
      </c>
    </row>
    <row r="3957" spans="1:8">
      <c r="A3957">
        <v>6966</v>
      </c>
      <c r="B3957" t="s">
        <v>17</v>
      </c>
      <c r="C3957" s="123">
        <v>1907</v>
      </c>
      <c r="D3957" s="2">
        <v>144</v>
      </c>
      <c r="E3957" t="s">
        <v>24</v>
      </c>
      <c r="F3957">
        <v>2021</v>
      </c>
      <c r="G3957" t="s">
        <v>19</v>
      </c>
      <c r="H3957" s="21">
        <v>896.44</v>
      </c>
    </row>
    <row r="3958" spans="1:8">
      <c r="A3958">
        <v>6969</v>
      </c>
      <c r="B3958" t="s">
        <v>17</v>
      </c>
      <c r="C3958" s="123">
        <v>1907</v>
      </c>
      <c r="D3958" s="2">
        <v>144</v>
      </c>
      <c r="E3958" t="s">
        <v>24</v>
      </c>
      <c r="F3958">
        <v>2021</v>
      </c>
      <c r="G3958" t="s">
        <v>19</v>
      </c>
      <c r="H3958" s="21">
        <v>2061.09</v>
      </c>
    </row>
    <row r="3959" spans="1:8">
      <c r="A3959">
        <v>6974</v>
      </c>
      <c r="B3959" t="s">
        <v>17</v>
      </c>
      <c r="C3959" s="123">
        <v>1907</v>
      </c>
      <c r="D3959" s="2">
        <v>144</v>
      </c>
      <c r="E3959" t="s">
        <v>24</v>
      </c>
      <c r="F3959">
        <v>2021</v>
      </c>
      <c r="G3959" t="s">
        <v>19</v>
      </c>
      <c r="H3959" s="21">
        <v>10711.47</v>
      </c>
    </row>
    <row r="3960" spans="1:8">
      <c r="A3960">
        <v>6982</v>
      </c>
      <c r="B3960" t="s">
        <v>17</v>
      </c>
      <c r="C3960" s="123">
        <v>1907</v>
      </c>
      <c r="D3960" s="2">
        <v>144</v>
      </c>
      <c r="E3960" t="s">
        <v>24</v>
      </c>
      <c r="F3960">
        <v>2021</v>
      </c>
      <c r="G3960" t="s">
        <v>19</v>
      </c>
      <c r="H3960" s="21">
        <v>5595.36</v>
      </c>
    </row>
    <row r="3961" spans="1:8">
      <c r="A3961">
        <v>6990</v>
      </c>
      <c r="B3961" t="s">
        <v>17</v>
      </c>
      <c r="C3961" s="123">
        <v>1907</v>
      </c>
      <c r="D3961" s="2">
        <v>144</v>
      </c>
      <c r="E3961" t="s">
        <v>24</v>
      </c>
      <c r="F3961">
        <v>2021</v>
      </c>
      <c r="G3961" t="s">
        <v>19</v>
      </c>
      <c r="H3961" s="21">
        <v>7669.08</v>
      </c>
    </row>
    <row r="3962" spans="1:8">
      <c r="A3962">
        <v>6992</v>
      </c>
      <c r="B3962" t="s">
        <v>17</v>
      </c>
      <c r="C3962" s="123">
        <v>1907</v>
      </c>
      <c r="D3962" s="2">
        <v>144</v>
      </c>
      <c r="E3962" t="s">
        <v>24</v>
      </c>
      <c r="F3962">
        <v>2021</v>
      </c>
      <c r="G3962" t="s">
        <v>19</v>
      </c>
      <c r="H3962" s="21">
        <v>7133.91</v>
      </c>
    </row>
    <row r="3963" spans="1:8">
      <c r="A3963">
        <v>6993</v>
      </c>
      <c r="B3963" t="s">
        <v>17</v>
      </c>
      <c r="C3963" s="123">
        <v>1907</v>
      </c>
      <c r="D3963" s="2">
        <v>144</v>
      </c>
      <c r="E3963" t="s">
        <v>24</v>
      </c>
      <c r="F3963">
        <v>2021</v>
      </c>
      <c r="G3963" t="s">
        <v>19</v>
      </c>
      <c r="H3963" s="21">
        <v>886.86</v>
      </c>
    </row>
    <row r="3964" spans="1:8">
      <c r="A3964">
        <v>6994</v>
      </c>
      <c r="B3964" t="s">
        <v>17</v>
      </c>
      <c r="C3964" s="123">
        <v>1907</v>
      </c>
      <c r="D3964" s="2">
        <v>144</v>
      </c>
      <c r="E3964" t="s">
        <v>24</v>
      </c>
      <c r="F3964">
        <v>2021</v>
      </c>
      <c r="G3964" t="s">
        <v>19</v>
      </c>
      <c r="H3964" s="21">
        <v>6823.44</v>
      </c>
    </row>
    <row r="3965" spans="1:8">
      <c r="A3965">
        <v>6996</v>
      </c>
      <c r="B3965" t="s">
        <v>17</v>
      </c>
      <c r="C3965" s="123">
        <v>1907</v>
      </c>
      <c r="D3965" s="2">
        <v>144</v>
      </c>
      <c r="E3965" t="s">
        <v>24</v>
      </c>
      <c r="F3965">
        <v>2021</v>
      </c>
      <c r="G3965" t="s">
        <v>19</v>
      </c>
      <c r="H3965" s="21">
        <v>2132</v>
      </c>
    </row>
    <row r="3966" spans="1:8">
      <c r="A3966">
        <v>6999</v>
      </c>
      <c r="B3966" t="s">
        <v>17</v>
      </c>
      <c r="C3966" s="123">
        <v>1907</v>
      </c>
      <c r="D3966" s="2">
        <v>144</v>
      </c>
      <c r="E3966" t="s">
        <v>24</v>
      </c>
      <c r="F3966">
        <v>2021</v>
      </c>
      <c r="G3966" t="s">
        <v>19</v>
      </c>
      <c r="H3966" s="21">
        <v>3136.79</v>
      </c>
    </row>
    <row r="3967" spans="1:8">
      <c r="A3967">
        <v>7005</v>
      </c>
      <c r="B3967" t="s">
        <v>17</v>
      </c>
      <c r="C3967" s="123">
        <v>1907</v>
      </c>
      <c r="D3967" s="2">
        <v>144</v>
      </c>
      <c r="E3967" t="s">
        <v>24</v>
      </c>
      <c r="F3967">
        <v>2021</v>
      </c>
      <c r="G3967" t="s">
        <v>19</v>
      </c>
      <c r="H3967" s="21">
        <v>2104.1999999999998</v>
      </c>
    </row>
    <row r="3968" spans="1:8">
      <c r="A3968">
        <v>7009</v>
      </c>
      <c r="B3968" t="s">
        <v>17</v>
      </c>
      <c r="C3968" s="123">
        <v>1907</v>
      </c>
      <c r="D3968" s="2">
        <v>144</v>
      </c>
      <c r="E3968" t="s">
        <v>24</v>
      </c>
      <c r="F3968">
        <v>2021</v>
      </c>
      <c r="G3968" t="s">
        <v>19</v>
      </c>
      <c r="H3968" s="21">
        <v>886.86</v>
      </c>
    </row>
    <row r="3969" spans="1:8">
      <c r="A3969">
        <v>7019</v>
      </c>
      <c r="B3969" t="s">
        <v>17</v>
      </c>
      <c r="C3969" s="123">
        <v>1907</v>
      </c>
      <c r="D3969" s="2">
        <v>144</v>
      </c>
      <c r="E3969" t="s">
        <v>24</v>
      </c>
      <c r="F3969">
        <v>2021</v>
      </c>
      <c r="G3969" t="s">
        <v>19</v>
      </c>
      <c r="H3969" s="21">
        <v>4919.8900000000003</v>
      </c>
    </row>
    <row r="3970" spans="1:8">
      <c r="A3970">
        <v>7025</v>
      </c>
      <c r="B3970" t="s">
        <v>17</v>
      </c>
      <c r="C3970" s="123">
        <v>1907</v>
      </c>
      <c r="D3970" s="2">
        <v>144</v>
      </c>
      <c r="E3970" t="s">
        <v>24</v>
      </c>
      <c r="F3970">
        <v>2021</v>
      </c>
      <c r="G3970" t="s">
        <v>19</v>
      </c>
      <c r="H3970" s="21">
        <v>886.86</v>
      </c>
    </row>
    <row r="3971" spans="1:8">
      <c r="A3971">
        <v>7030</v>
      </c>
      <c r="B3971" t="s">
        <v>17</v>
      </c>
      <c r="C3971" s="123">
        <v>1907</v>
      </c>
      <c r="D3971" s="2">
        <v>144</v>
      </c>
      <c r="E3971" t="s">
        <v>24</v>
      </c>
      <c r="F3971">
        <v>2021</v>
      </c>
      <c r="G3971" t="s">
        <v>19</v>
      </c>
      <c r="H3971" s="21">
        <v>886.86</v>
      </c>
    </row>
    <row r="3972" spans="1:8">
      <c r="A3972">
        <v>7050</v>
      </c>
      <c r="B3972" t="s">
        <v>17</v>
      </c>
      <c r="C3972" s="123">
        <v>1907</v>
      </c>
      <c r="D3972" s="2">
        <v>144</v>
      </c>
      <c r="E3972" t="s">
        <v>24</v>
      </c>
      <c r="F3972">
        <v>2021</v>
      </c>
      <c r="G3972" t="s">
        <v>19</v>
      </c>
      <c r="H3972" s="21">
        <v>8634.7199999999993</v>
      </c>
    </row>
    <row r="3973" spans="1:8">
      <c r="A3973">
        <v>7057</v>
      </c>
      <c r="B3973" t="s">
        <v>17</v>
      </c>
      <c r="C3973" s="123">
        <v>1907</v>
      </c>
      <c r="D3973" s="2">
        <v>144</v>
      </c>
      <c r="E3973" t="s">
        <v>24</v>
      </c>
      <c r="F3973">
        <v>2021</v>
      </c>
      <c r="G3973" t="s">
        <v>19</v>
      </c>
      <c r="H3973" s="21">
        <v>7258.87</v>
      </c>
    </row>
    <row r="3974" spans="1:8">
      <c r="A3974">
        <v>7071</v>
      </c>
      <c r="B3974" t="s">
        <v>17</v>
      </c>
      <c r="C3974" s="123">
        <v>1907</v>
      </c>
      <c r="D3974" s="2">
        <v>144</v>
      </c>
      <c r="E3974" t="s">
        <v>24</v>
      </c>
      <c r="F3974">
        <v>2021</v>
      </c>
      <c r="G3974" t="s">
        <v>19</v>
      </c>
      <c r="H3974" s="21">
        <v>896.44</v>
      </c>
    </row>
    <row r="3975" spans="1:8">
      <c r="A3975">
        <v>7091</v>
      </c>
      <c r="B3975" t="s">
        <v>17</v>
      </c>
      <c r="C3975" s="123">
        <v>1907</v>
      </c>
      <c r="D3975" s="2">
        <v>144</v>
      </c>
      <c r="E3975" t="s">
        <v>24</v>
      </c>
      <c r="F3975">
        <v>2021</v>
      </c>
      <c r="G3975" t="s">
        <v>19</v>
      </c>
      <c r="H3975" s="21">
        <v>864.51</v>
      </c>
    </row>
    <row r="3976" spans="1:8">
      <c r="A3976">
        <v>7095</v>
      </c>
      <c r="B3976" t="s">
        <v>17</v>
      </c>
      <c r="C3976" s="123">
        <v>1907</v>
      </c>
      <c r="D3976" s="2">
        <v>144</v>
      </c>
      <c r="E3976" t="s">
        <v>24</v>
      </c>
      <c r="F3976">
        <v>2021</v>
      </c>
      <c r="G3976" t="s">
        <v>22</v>
      </c>
      <c r="H3976" s="21">
        <v>328.5</v>
      </c>
    </row>
    <row r="3977" spans="1:8">
      <c r="A3977">
        <v>7161</v>
      </c>
      <c r="B3977" t="s">
        <v>17</v>
      </c>
      <c r="C3977" s="123">
        <v>1907</v>
      </c>
      <c r="D3977" s="2">
        <v>144</v>
      </c>
      <c r="E3977" t="s">
        <v>24</v>
      </c>
      <c r="F3977">
        <v>2021</v>
      </c>
      <c r="G3977" t="s">
        <v>19</v>
      </c>
      <c r="H3977" s="21">
        <v>896.44</v>
      </c>
    </row>
    <row r="3978" spans="1:8">
      <c r="A3978">
        <v>7165</v>
      </c>
      <c r="B3978" t="s">
        <v>17</v>
      </c>
      <c r="C3978" s="123">
        <v>1907</v>
      </c>
      <c r="D3978" s="2">
        <v>144</v>
      </c>
      <c r="E3978" t="s">
        <v>24</v>
      </c>
      <c r="F3978">
        <v>2021</v>
      </c>
      <c r="G3978" t="s">
        <v>19</v>
      </c>
      <c r="H3978" s="21">
        <v>2808.7</v>
      </c>
    </row>
    <row r="3979" spans="1:8">
      <c r="A3979">
        <v>7172</v>
      </c>
      <c r="B3979" t="s">
        <v>17</v>
      </c>
      <c r="C3979" s="123">
        <v>1907</v>
      </c>
      <c r="D3979" s="2">
        <v>144</v>
      </c>
      <c r="E3979" t="s">
        <v>24</v>
      </c>
      <c r="F3979">
        <v>2021</v>
      </c>
      <c r="G3979" t="s">
        <v>19</v>
      </c>
      <c r="H3979" s="21">
        <v>896.44</v>
      </c>
    </row>
    <row r="3980" spans="1:8">
      <c r="A3980">
        <v>7175</v>
      </c>
      <c r="B3980" t="s">
        <v>17</v>
      </c>
      <c r="C3980" s="123">
        <v>1907</v>
      </c>
      <c r="D3980" s="2">
        <v>144</v>
      </c>
      <c r="E3980" t="s">
        <v>24</v>
      </c>
      <c r="F3980">
        <v>2021</v>
      </c>
      <c r="G3980" t="s">
        <v>19</v>
      </c>
      <c r="H3980" s="21">
        <v>910.7</v>
      </c>
    </row>
    <row r="3981" spans="1:8">
      <c r="A3981">
        <v>7187</v>
      </c>
      <c r="B3981" t="s">
        <v>17</v>
      </c>
      <c r="C3981" s="123">
        <v>1907</v>
      </c>
      <c r="D3981" s="2">
        <v>144</v>
      </c>
      <c r="E3981" t="s">
        <v>24</v>
      </c>
      <c r="F3981">
        <v>2021</v>
      </c>
      <c r="G3981" t="s">
        <v>19</v>
      </c>
      <c r="H3981" s="21">
        <v>2173</v>
      </c>
    </row>
    <row r="3982" spans="1:8">
      <c r="A3982">
        <v>7206</v>
      </c>
      <c r="B3982" t="s">
        <v>17</v>
      </c>
      <c r="C3982" s="123">
        <v>1907</v>
      </c>
      <c r="D3982" s="2">
        <v>144</v>
      </c>
      <c r="E3982" t="s">
        <v>24</v>
      </c>
      <c r="F3982">
        <v>2021</v>
      </c>
      <c r="G3982" t="s">
        <v>19</v>
      </c>
      <c r="H3982" s="21">
        <v>788.33</v>
      </c>
    </row>
    <row r="3983" spans="1:8">
      <c r="A3983">
        <v>7217</v>
      </c>
      <c r="B3983" t="s">
        <v>17</v>
      </c>
      <c r="C3983" s="123">
        <v>1907</v>
      </c>
      <c r="D3983" s="2">
        <v>144</v>
      </c>
      <c r="E3983" t="s">
        <v>24</v>
      </c>
      <c r="F3983">
        <v>2021</v>
      </c>
      <c r="G3983" t="s">
        <v>19</v>
      </c>
      <c r="H3983" s="21">
        <v>886.86</v>
      </c>
    </row>
    <row r="3984" spans="1:8">
      <c r="A3984">
        <v>7220</v>
      </c>
      <c r="B3984" t="s">
        <v>17</v>
      </c>
      <c r="C3984" s="123">
        <v>1907</v>
      </c>
      <c r="D3984" s="2">
        <v>144</v>
      </c>
      <c r="E3984" t="s">
        <v>24</v>
      </c>
      <c r="F3984">
        <v>2021</v>
      </c>
      <c r="G3984" t="s">
        <v>19</v>
      </c>
      <c r="H3984" s="21">
        <v>1063.23</v>
      </c>
    </row>
    <row r="3985" spans="1:8">
      <c r="A3985">
        <v>7222</v>
      </c>
      <c r="B3985" t="s">
        <v>17</v>
      </c>
      <c r="C3985" s="123">
        <v>1907</v>
      </c>
      <c r="D3985" s="2">
        <v>144</v>
      </c>
      <c r="E3985" t="s">
        <v>24</v>
      </c>
      <c r="F3985">
        <v>2021</v>
      </c>
      <c r="G3985" t="s">
        <v>19</v>
      </c>
      <c r="H3985" s="21">
        <v>3578.31</v>
      </c>
    </row>
    <row r="3986" spans="1:8">
      <c r="A3986">
        <v>7229</v>
      </c>
      <c r="B3986" t="s">
        <v>17</v>
      </c>
      <c r="C3986" s="123">
        <v>1907</v>
      </c>
      <c r="D3986" s="2">
        <v>144</v>
      </c>
      <c r="E3986" t="s">
        <v>24</v>
      </c>
      <c r="F3986">
        <v>2021</v>
      </c>
      <c r="G3986" t="s">
        <v>19</v>
      </c>
      <c r="H3986" s="21">
        <v>7022.44</v>
      </c>
    </row>
    <row r="3987" spans="1:8">
      <c r="A3987">
        <v>7241</v>
      </c>
      <c r="B3987" t="s">
        <v>17</v>
      </c>
      <c r="C3987" s="123">
        <v>1907</v>
      </c>
      <c r="D3987" s="2">
        <v>144</v>
      </c>
      <c r="E3987" t="s">
        <v>24</v>
      </c>
      <c r="F3987">
        <v>2021</v>
      </c>
      <c r="G3987" t="s">
        <v>19</v>
      </c>
      <c r="H3987" s="21">
        <v>896.44</v>
      </c>
    </row>
    <row r="3988" spans="1:8">
      <c r="A3988">
        <v>7256</v>
      </c>
      <c r="B3988" t="s">
        <v>17</v>
      </c>
      <c r="C3988" s="123">
        <v>1907</v>
      </c>
      <c r="D3988" s="2">
        <v>144</v>
      </c>
      <c r="E3988" t="s">
        <v>24</v>
      </c>
      <c r="F3988">
        <v>2021</v>
      </c>
      <c r="G3988" t="s">
        <v>19</v>
      </c>
      <c r="H3988" s="21">
        <v>1845.25</v>
      </c>
    </row>
    <row r="3989" spans="1:8">
      <c r="A3989">
        <v>7275</v>
      </c>
      <c r="B3989" t="s">
        <v>17</v>
      </c>
      <c r="C3989" s="123">
        <v>1907</v>
      </c>
      <c r="D3989" s="2">
        <v>144</v>
      </c>
      <c r="E3989" t="s">
        <v>24</v>
      </c>
      <c r="F3989">
        <v>2021</v>
      </c>
      <c r="G3989" t="s">
        <v>19</v>
      </c>
      <c r="H3989" s="21">
        <v>1841.44</v>
      </c>
    </row>
    <row r="3990" spans="1:8">
      <c r="A3990">
        <v>7285</v>
      </c>
      <c r="B3990" t="s">
        <v>17</v>
      </c>
      <c r="C3990" s="123">
        <v>1907</v>
      </c>
      <c r="D3990" s="2">
        <v>144</v>
      </c>
      <c r="E3990" t="s">
        <v>24</v>
      </c>
      <c r="F3990">
        <v>2021</v>
      </c>
      <c r="G3990" t="s">
        <v>19</v>
      </c>
      <c r="H3990" s="21">
        <v>7389.87</v>
      </c>
    </row>
    <row r="3991" spans="1:8">
      <c r="A3991">
        <v>7307</v>
      </c>
      <c r="B3991" t="s">
        <v>6</v>
      </c>
      <c r="C3991" s="123">
        <v>1907</v>
      </c>
      <c r="D3991" s="2" t="s">
        <v>224</v>
      </c>
      <c r="E3991" t="str">
        <f>VLOOKUP(C3991,C$2:E3990,3,FALSE)</f>
        <v>Retirement</v>
      </c>
      <c r="F3991">
        <v>2022</v>
      </c>
      <c r="G3991" t="s">
        <v>19</v>
      </c>
      <c r="H3991" s="1">
        <v>43594.240000000013</v>
      </c>
    </row>
    <row r="3992" spans="1:8">
      <c r="A3992">
        <v>7308</v>
      </c>
      <c r="B3992" t="s">
        <v>6</v>
      </c>
      <c r="C3992" s="123">
        <v>1907</v>
      </c>
      <c r="D3992" s="2" t="s">
        <v>223</v>
      </c>
      <c r="E3992" t="str">
        <f>VLOOKUP(C3992,C$2:E3991,3,FALSE)</f>
        <v>Retirement</v>
      </c>
      <c r="F3992">
        <v>2022</v>
      </c>
      <c r="G3992" t="s">
        <v>22</v>
      </c>
      <c r="H3992" s="1">
        <v>69.12</v>
      </c>
    </row>
    <row r="3993" spans="1:8">
      <c r="A3993">
        <v>7309</v>
      </c>
      <c r="B3993" t="s">
        <v>6</v>
      </c>
      <c r="C3993" s="123">
        <v>1907</v>
      </c>
      <c r="D3993" s="2" t="s">
        <v>223</v>
      </c>
      <c r="E3993" t="str">
        <f>VLOOKUP(C3993,C$2:E3992,3,FALSE)</f>
        <v>Retirement</v>
      </c>
      <c r="F3993">
        <v>2022</v>
      </c>
      <c r="G3993" t="s">
        <v>19</v>
      </c>
      <c r="H3993" s="1">
        <v>128833.34999999998</v>
      </c>
    </row>
    <row r="3994" spans="1:8">
      <c r="A3994">
        <v>7367</v>
      </c>
      <c r="B3994" t="s">
        <v>7</v>
      </c>
      <c r="C3994" s="123">
        <v>1907</v>
      </c>
      <c r="D3994" s="2" t="s">
        <v>224</v>
      </c>
      <c r="E3994" t="str">
        <f>VLOOKUP(C3994,C$2:E3993,3,FALSE)</f>
        <v>Retirement</v>
      </c>
      <c r="F3994">
        <v>2022</v>
      </c>
      <c r="G3994" t="s">
        <v>22</v>
      </c>
      <c r="H3994" s="1">
        <v>212.43</v>
      </c>
    </row>
    <row r="3995" spans="1:8">
      <c r="A3995">
        <v>7368</v>
      </c>
      <c r="B3995" t="s">
        <v>7</v>
      </c>
      <c r="C3995" s="123">
        <v>1907</v>
      </c>
      <c r="D3995" s="2" t="s">
        <v>224</v>
      </c>
      <c r="E3995" t="str">
        <f>VLOOKUP(C3995,C$2:E3994,3,FALSE)</f>
        <v>Retirement</v>
      </c>
      <c r="F3995">
        <v>2022</v>
      </c>
      <c r="G3995" t="s">
        <v>19</v>
      </c>
      <c r="H3995" s="1">
        <v>39477.130000000012</v>
      </c>
    </row>
    <row r="3996" spans="1:8">
      <c r="A3996">
        <v>7369</v>
      </c>
      <c r="B3996" t="s">
        <v>7</v>
      </c>
      <c r="C3996" s="123">
        <v>1907</v>
      </c>
      <c r="D3996" s="2" t="s">
        <v>223</v>
      </c>
      <c r="E3996" t="str">
        <f>VLOOKUP(C3996,C$2:E3995,3,FALSE)</f>
        <v>Retirement</v>
      </c>
      <c r="F3996">
        <v>2022</v>
      </c>
      <c r="G3996" t="s">
        <v>22</v>
      </c>
      <c r="H3996" s="1">
        <v>701.46</v>
      </c>
    </row>
    <row r="3997" spans="1:8">
      <c r="A3997">
        <v>7370</v>
      </c>
      <c r="B3997" t="s">
        <v>7</v>
      </c>
      <c r="C3997" s="123">
        <v>1907</v>
      </c>
      <c r="D3997" s="2" t="s">
        <v>223</v>
      </c>
      <c r="E3997" t="str">
        <f>VLOOKUP(C3997,C$2:E3996,3,FALSE)</f>
        <v>Retirement</v>
      </c>
      <c r="F3997">
        <v>2022</v>
      </c>
      <c r="G3997" t="s">
        <v>19</v>
      </c>
      <c r="H3997" s="1">
        <v>150014.20999999993</v>
      </c>
    </row>
    <row r="3998" spans="1:8">
      <c r="A3998">
        <v>7426</v>
      </c>
      <c r="B3998" t="s">
        <v>8</v>
      </c>
      <c r="C3998" s="123">
        <v>1907</v>
      </c>
      <c r="D3998" s="2" t="s">
        <v>224</v>
      </c>
      <c r="E3998" t="str">
        <f>VLOOKUP(C3998,C$2:E3997,3,FALSE)</f>
        <v>Retirement</v>
      </c>
      <c r="F3998">
        <v>2022</v>
      </c>
      <c r="G3998" t="s">
        <v>19</v>
      </c>
      <c r="H3998" s="1">
        <v>33396.009999999995</v>
      </c>
    </row>
    <row r="3999" spans="1:8">
      <c r="A3999">
        <v>7427</v>
      </c>
      <c r="B3999" t="s">
        <v>8</v>
      </c>
      <c r="C3999" s="123">
        <v>1907</v>
      </c>
      <c r="D3999" s="2" t="s">
        <v>223</v>
      </c>
      <c r="E3999" t="str">
        <f>VLOOKUP(C3999,C$2:E3998,3,FALSE)</f>
        <v>Retirement</v>
      </c>
      <c r="F3999">
        <v>2022</v>
      </c>
      <c r="G3999" t="s">
        <v>18</v>
      </c>
      <c r="H3999" s="1">
        <v>64.900000000000006</v>
      </c>
    </row>
    <row r="4000" spans="1:8">
      <c r="A4000">
        <v>7428</v>
      </c>
      <c r="B4000" t="s">
        <v>8</v>
      </c>
      <c r="C4000" s="123">
        <v>1907</v>
      </c>
      <c r="D4000" s="2" t="s">
        <v>223</v>
      </c>
      <c r="E4000" t="str">
        <f>VLOOKUP(C4000,C$2:E3999,3,FALSE)</f>
        <v>Retirement</v>
      </c>
      <c r="F4000">
        <v>2022</v>
      </c>
      <c r="G4000" t="s">
        <v>19</v>
      </c>
      <c r="H4000" s="1">
        <v>140913.47999999995</v>
      </c>
    </row>
    <row r="4001" spans="1:8">
      <c r="A4001">
        <v>7475</v>
      </c>
      <c r="B4001" t="s">
        <v>9</v>
      </c>
      <c r="C4001" s="123">
        <v>1907</v>
      </c>
      <c r="D4001" s="2" t="s">
        <v>224</v>
      </c>
      <c r="E4001" t="str">
        <f>VLOOKUP(C4001,C$2:E4000,3,FALSE)</f>
        <v>Retirement</v>
      </c>
      <c r="F4001">
        <v>2022</v>
      </c>
      <c r="G4001" t="s">
        <v>19</v>
      </c>
      <c r="H4001" s="1">
        <v>41794.270000000004</v>
      </c>
    </row>
    <row r="4002" spans="1:8">
      <c r="A4002">
        <v>7476</v>
      </c>
      <c r="B4002" t="s">
        <v>9</v>
      </c>
      <c r="C4002" s="123">
        <v>1907</v>
      </c>
      <c r="D4002" s="2" t="s">
        <v>223</v>
      </c>
      <c r="E4002" t="str">
        <f>VLOOKUP(C4002,C$2:E4001,3,FALSE)</f>
        <v>Retirement</v>
      </c>
      <c r="F4002">
        <v>2022</v>
      </c>
      <c r="G4002" t="s">
        <v>5</v>
      </c>
      <c r="H4002" s="1">
        <v>1714.23</v>
      </c>
    </row>
    <row r="4003" spans="1:8">
      <c r="A4003">
        <v>7477</v>
      </c>
      <c r="B4003" t="s">
        <v>9</v>
      </c>
      <c r="C4003" s="123">
        <v>1907</v>
      </c>
      <c r="D4003" s="2" t="s">
        <v>223</v>
      </c>
      <c r="E4003" t="str">
        <f>VLOOKUP(C4003,C$2:E4002,3,FALSE)</f>
        <v>Retirement</v>
      </c>
      <c r="F4003">
        <v>2022</v>
      </c>
      <c r="G4003" t="s">
        <v>18</v>
      </c>
      <c r="H4003" s="1">
        <v>903.83999999999992</v>
      </c>
    </row>
    <row r="4004" spans="1:8">
      <c r="A4004">
        <v>7478</v>
      </c>
      <c r="B4004" t="s">
        <v>9</v>
      </c>
      <c r="C4004" s="123">
        <v>1907</v>
      </c>
      <c r="D4004" s="2" t="s">
        <v>223</v>
      </c>
      <c r="E4004" t="str">
        <f>VLOOKUP(C4004,C$2:E4003,3,FALSE)</f>
        <v>Retirement</v>
      </c>
      <c r="F4004">
        <v>2022</v>
      </c>
      <c r="G4004" t="s">
        <v>19</v>
      </c>
      <c r="H4004" s="1">
        <v>470735.73000000039</v>
      </c>
    </row>
    <row r="4005" spans="1:8">
      <c r="A4005">
        <v>7520</v>
      </c>
      <c r="B4005" t="s">
        <v>10</v>
      </c>
      <c r="C4005" s="123">
        <v>1907</v>
      </c>
      <c r="D4005" s="2" t="s">
        <v>224</v>
      </c>
      <c r="E4005" t="str">
        <f>VLOOKUP(C4005,C$2:E4004,3,FALSE)</f>
        <v>Retirement</v>
      </c>
      <c r="F4005">
        <v>2022</v>
      </c>
      <c r="G4005" t="s">
        <v>19</v>
      </c>
      <c r="H4005" s="1">
        <v>6429.53</v>
      </c>
    </row>
    <row r="4006" spans="1:8">
      <c r="A4006">
        <v>7521</v>
      </c>
      <c r="B4006" t="s">
        <v>10</v>
      </c>
      <c r="C4006" s="123">
        <v>1907</v>
      </c>
      <c r="D4006" s="2" t="s">
        <v>223</v>
      </c>
      <c r="E4006" t="str">
        <f>VLOOKUP(C4006,C$2:E4005,3,FALSE)</f>
        <v>Retirement</v>
      </c>
      <c r="F4006">
        <v>2022</v>
      </c>
      <c r="G4006" t="s">
        <v>5</v>
      </c>
      <c r="H4006" s="1">
        <v>49.62</v>
      </c>
    </row>
    <row r="4007" spans="1:8">
      <c r="A4007">
        <v>7522</v>
      </c>
      <c r="B4007" t="s">
        <v>10</v>
      </c>
      <c r="C4007" s="123">
        <v>1907</v>
      </c>
      <c r="D4007" s="2" t="s">
        <v>223</v>
      </c>
      <c r="E4007" t="str">
        <f>VLOOKUP(C4007,C$2:E4006,3,FALSE)</f>
        <v>Retirement</v>
      </c>
      <c r="F4007">
        <v>2022</v>
      </c>
      <c r="G4007" t="s">
        <v>19</v>
      </c>
      <c r="H4007" s="1">
        <v>38495.949999999997</v>
      </c>
    </row>
    <row r="4008" spans="1:8">
      <c r="A4008">
        <v>7557</v>
      </c>
      <c r="B4008" t="s">
        <v>11</v>
      </c>
      <c r="C4008" s="123">
        <v>1907</v>
      </c>
      <c r="D4008" s="2" t="s">
        <v>224</v>
      </c>
      <c r="E4008" t="str">
        <f>VLOOKUP(C4008,C$2:E4007,3,FALSE)</f>
        <v>Retirement</v>
      </c>
      <c r="F4008">
        <v>2022</v>
      </c>
      <c r="G4008" t="s">
        <v>19</v>
      </c>
      <c r="H4008" s="1">
        <v>14840.389999999998</v>
      </c>
    </row>
    <row r="4009" spans="1:8">
      <c r="A4009">
        <v>7558</v>
      </c>
      <c r="B4009" t="s">
        <v>11</v>
      </c>
      <c r="C4009" s="123">
        <v>1907</v>
      </c>
      <c r="D4009" s="2" t="s">
        <v>223</v>
      </c>
      <c r="E4009" t="str">
        <f>VLOOKUP(C4009,C$2:E4008,3,FALSE)</f>
        <v>Retirement</v>
      </c>
      <c r="F4009">
        <v>2022</v>
      </c>
      <c r="G4009" t="s">
        <v>22</v>
      </c>
      <c r="H4009" s="1">
        <v>676.85</v>
      </c>
    </row>
    <row r="4010" spans="1:8">
      <c r="A4010">
        <v>7559</v>
      </c>
      <c r="B4010" t="s">
        <v>11</v>
      </c>
      <c r="C4010" s="123">
        <v>1907</v>
      </c>
      <c r="D4010" s="2" t="s">
        <v>223</v>
      </c>
      <c r="E4010" t="str">
        <f>VLOOKUP(C4010,C$2:E4009,3,FALSE)</f>
        <v>Retirement</v>
      </c>
      <c r="F4010">
        <v>2022</v>
      </c>
      <c r="G4010" t="s">
        <v>19</v>
      </c>
      <c r="H4010" s="1">
        <v>67758.940000000017</v>
      </c>
    </row>
    <row r="4011" spans="1:8">
      <c r="A4011">
        <v>7601</v>
      </c>
      <c r="B4011" t="s">
        <v>12</v>
      </c>
      <c r="C4011" s="123">
        <v>1907</v>
      </c>
      <c r="D4011" s="2" t="s">
        <v>224</v>
      </c>
      <c r="E4011" t="str">
        <f>VLOOKUP(C4011,C$2:E4010,3,FALSE)</f>
        <v>Retirement</v>
      </c>
      <c r="F4011">
        <v>2022</v>
      </c>
      <c r="G4011" t="s">
        <v>19</v>
      </c>
      <c r="H4011" s="1">
        <v>14279.43</v>
      </c>
    </row>
    <row r="4012" spans="1:8">
      <c r="A4012">
        <v>7602</v>
      </c>
      <c r="B4012" t="s">
        <v>12</v>
      </c>
      <c r="C4012" s="123">
        <v>1907</v>
      </c>
      <c r="D4012" s="2" t="s">
        <v>223</v>
      </c>
      <c r="E4012" t="str">
        <f>VLOOKUP(C4012,C$2:E4011,3,FALSE)</f>
        <v>Retirement</v>
      </c>
      <c r="F4012">
        <v>2022</v>
      </c>
      <c r="G4012" t="s">
        <v>22</v>
      </c>
      <c r="H4012" s="1">
        <v>432</v>
      </c>
    </row>
    <row r="4013" spans="1:8">
      <c r="A4013">
        <v>7603</v>
      </c>
      <c r="B4013" t="s">
        <v>12</v>
      </c>
      <c r="C4013" s="123">
        <v>1907</v>
      </c>
      <c r="D4013" s="2" t="s">
        <v>223</v>
      </c>
      <c r="E4013" t="str">
        <f>VLOOKUP(C4013,C$2:E4012,3,FALSE)</f>
        <v>Retirement</v>
      </c>
      <c r="F4013">
        <v>2022</v>
      </c>
      <c r="G4013" t="s">
        <v>19</v>
      </c>
      <c r="H4013" s="1">
        <v>68381.39</v>
      </c>
    </row>
    <row r="4014" spans="1:8">
      <c r="A4014">
        <v>7639</v>
      </c>
      <c r="B4014" t="s">
        <v>14</v>
      </c>
      <c r="C4014" s="123">
        <v>1907</v>
      </c>
      <c r="D4014" s="2" t="s">
        <v>224</v>
      </c>
      <c r="E4014" t="str">
        <f>VLOOKUP(C4014,C$2:E4013,3,FALSE)</f>
        <v>Retirement</v>
      </c>
      <c r="F4014">
        <v>2022</v>
      </c>
      <c r="G4014" t="s">
        <v>22</v>
      </c>
      <c r="H4014" s="1">
        <v>255.39999999999998</v>
      </c>
    </row>
    <row r="4015" spans="1:8">
      <c r="A4015">
        <v>7640</v>
      </c>
      <c r="B4015" t="s">
        <v>14</v>
      </c>
      <c r="C4015" s="123">
        <v>1907</v>
      </c>
      <c r="D4015" s="2" t="s">
        <v>224</v>
      </c>
      <c r="E4015" t="str">
        <f>VLOOKUP(C4015,C$2:E4014,3,FALSE)</f>
        <v>Retirement</v>
      </c>
      <c r="F4015">
        <v>2022</v>
      </c>
      <c r="G4015" t="s">
        <v>19</v>
      </c>
      <c r="H4015" s="1">
        <v>115756.74999999997</v>
      </c>
    </row>
    <row r="4016" spans="1:8">
      <c r="A4016">
        <v>7641</v>
      </c>
      <c r="B4016" t="s">
        <v>14</v>
      </c>
      <c r="C4016" s="123">
        <v>1907</v>
      </c>
      <c r="D4016" s="2" t="s">
        <v>223</v>
      </c>
      <c r="E4016" t="str">
        <f>VLOOKUP(C4016,C$2:E4015,3,FALSE)</f>
        <v>Retirement</v>
      </c>
      <c r="F4016">
        <v>2022</v>
      </c>
      <c r="G4016" t="s">
        <v>22</v>
      </c>
      <c r="H4016" s="1">
        <v>1264.1300000000001</v>
      </c>
    </row>
    <row r="4017" spans="1:8">
      <c r="A4017">
        <v>7642</v>
      </c>
      <c r="B4017" t="s">
        <v>14</v>
      </c>
      <c r="C4017" s="123">
        <v>1907</v>
      </c>
      <c r="D4017" s="2" t="s">
        <v>223</v>
      </c>
      <c r="E4017" t="str">
        <f>VLOOKUP(C4017,C$2:E4016,3,FALSE)</f>
        <v>Retirement</v>
      </c>
      <c r="F4017">
        <v>2022</v>
      </c>
      <c r="G4017" t="s">
        <v>19</v>
      </c>
      <c r="H4017" s="1">
        <v>51451.770000000011</v>
      </c>
    </row>
    <row r="4018" spans="1:8">
      <c r="A4018">
        <v>7710</v>
      </c>
      <c r="B4018" t="s">
        <v>13</v>
      </c>
      <c r="C4018" s="123">
        <v>1907</v>
      </c>
      <c r="D4018" s="2" t="s">
        <v>224</v>
      </c>
      <c r="E4018" t="str">
        <f>VLOOKUP(C4018,C$2:E4017,3,FALSE)</f>
        <v>Retirement</v>
      </c>
      <c r="F4018">
        <v>2022</v>
      </c>
      <c r="G4018" t="s">
        <v>19</v>
      </c>
      <c r="H4018" s="1">
        <v>31977.17</v>
      </c>
    </row>
    <row r="4019" spans="1:8">
      <c r="A4019">
        <v>7711</v>
      </c>
      <c r="B4019" t="s">
        <v>13</v>
      </c>
      <c r="C4019" s="123">
        <v>1907</v>
      </c>
      <c r="D4019" s="2" t="s">
        <v>223</v>
      </c>
      <c r="E4019" t="str">
        <f>VLOOKUP(C4019,C$2:E4018,3,FALSE)</f>
        <v>Retirement</v>
      </c>
      <c r="F4019">
        <v>2022</v>
      </c>
      <c r="G4019" t="s">
        <v>19</v>
      </c>
      <c r="H4019" s="1">
        <v>137958.39999999999</v>
      </c>
    </row>
    <row r="4020" spans="1:8">
      <c r="A4020">
        <v>7750</v>
      </c>
      <c r="B4020" t="s">
        <v>15</v>
      </c>
      <c r="C4020" s="123">
        <v>1907</v>
      </c>
      <c r="D4020" s="2" t="s">
        <v>224</v>
      </c>
      <c r="E4020" t="str">
        <f>VLOOKUP(C4020,C$2:E4019,3,FALSE)</f>
        <v>Retirement</v>
      </c>
      <c r="F4020">
        <v>2022</v>
      </c>
      <c r="G4020" t="s">
        <v>19</v>
      </c>
      <c r="H4020" s="1">
        <v>17145.5</v>
      </c>
    </row>
    <row r="4021" spans="1:8">
      <c r="A4021">
        <v>7751</v>
      </c>
      <c r="B4021" t="s">
        <v>15</v>
      </c>
      <c r="C4021" s="123">
        <v>1907</v>
      </c>
      <c r="D4021" s="2" t="s">
        <v>223</v>
      </c>
      <c r="E4021" t="str">
        <f>VLOOKUP(C4021,C$2:E4020,3,FALSE)</f>
        <v>Retirement</v>
      </c>
      <c r="F4021">
        <v>2022</v>
      </c>
      <c r="G4021" t="s">
        <v>22</v>
      </c>
      <c r="H4021" s="1">
        <v>217</v>
      </c>
    </row>
    <row r="4022" spans="1:8">
      <c r="A4022">
        <v>7752</v>
      </c>
      <c r="B4022" t="s">
        <v>15</v>
      </c>
      <c r="C4022" s="123">
        <v>1907</v>
      </c>
      <c r="D4022" s="2" t="s">
        <v>223</v>
      </c>
      <c r="E4022" t="str">
        <f>VLOOKUP(C4022,C$2:E4021,3,FALSE)</f>
        <v>Retirement</v>
      </c>
      <c r="F4022">
        <v>2022</v>
      </c>
      <c r="G4022" t="s">
        <v>18</v>
      </c>
      <c r="H4022" s="1">
        <v>19.07</v>
      </c>
    </row>
    <row r="4023" spans="1:8">
      <c r="A4023">
        <v>7753</v>
      </c>
      <c r="B4023" t="s">
        <v>15</v>
      </c>
      <c r="C4023" s="123">
        <v>1907</v>
      </c>
      <c r="D4023" s="2" t="s">
        <v>223</v>
      </c>
      <c r="E4023" t="str">
        <f>VLOOKUP(C4023,C$2:E4022,3,FALSE)</f>
        <v>Retirement</v>
      </c>
      <c r="F4023">
        <v>2022</v>
      </c>
      <c r="G4023" t="s">
        <v>19</v>
      </c>
      <c r="H4023" s="1">
        <v>116655.75999999991</v>
      </c>
    </row>
    <row r="4024" spans="1:8">
      <c r="A4024">
        <v>7791</v>
      </c>
      <c r="B4024" t="s">
        <v>17</v>
      </c>
      <c r="C4024" s="123">
        <v>1907</v>
      </c>
      <c r="D4024" s="2" t="s">
        <v>224</v>
      </c>
      <c r="E4024" t="str">
        <f>VLOOKUP(C4024,C$2:E4023,3,FALSE)</f>
        <v>Retirement</v>
      </c>
      <c r="F4024">
        <v>2022</v>
      </c>
      <c r="G4024" t="s">
        <v>22</v>
      </c>
      <c r="H4024" s="1">
        <v>601.37</v>
      </c>
    </row>
    <row r="4025" spans="1:8">
      <c r="A4025">
        <v>7792</v>
      </c>
      <c r="B4025" t="s">
        <v>17</v>
      </c>
      <c r="C4025" s="123">
        <v>1907</v>
      </c>
      <c r="D4025" s="2" t="s">
        <v>224</v>
      </c>
      <c r="E4025" t="str">
        <f>VLOOKUP(C4025,C$2:E4024,3,FALSE)</f>
        <v>Retirement</v>
      </c>
      <c r="F4025">
        <v>2022</v>
      </c>
      <c r="G4025" t="s">
        <v>18</v>
      </c>
      <c r="H4025" s="1">
        <v>33.119999999999997</v>
      </c>
    </row>
    <row r="4026" spans="1:8">
      <c r="A4026">
        <v>7793</v>
      </c>
      <c r="B4026" t="s">
        <v>17</v>
      </c>
      <c r="C4026" s="123">
        <v>1907</v>
      </c>
      <c r="D4026" s="2" t="s">
        <v>224</v>
      </c>
      <c r="E4026" t="str">
        <f>VLOOKUP(C4026,C$2:E4025,3,FALSE)</f>
        <v>Retirement</v>
      </c>
      <c r="F4026">
        <v>2022</v>
      </c>
      <c r="G4026" t="s">
        <v>19</v>
      </c>
      <c r="H4026" s="1">
        <v>69009.119999999966</v>
      </c>
    </row>
    <row r="4027" spans="1:8">
      <c r="A4027">
        <v>7794</v>
      </c>
      <c r="B4027" t="s">
        <v>17</v>
      </c>
      <c r="C4027" s="123">
        <v>1907</v>
      </c>
      <c r="D4027" s="2" t="s">
        <v>223</v>
      </c>
      <c r="E4027" t="str">
        <f>VLOOKUP(C4027,C$2:E4026,3,FALSE)</f>
        <v>Retirement</v>
      </c>
      <c r="F4027">
        <v>2022</v>
      </c>
      <c r="G4027" t="s">
        <v>22</v>
      </c>
      <c r="H4027" s="1">
        <v>108</v>
      </c>
    </row>
    <row r="4028" spans="1:8">
      <c r="A4028">
        <v>7795</v>
      </c>
      <c r="B4028" t="s">
        <v>17</v>
      </c>
      <c r="C4028" s="123">
        <v>1907</v>
      </c>
      <c r="D4028" s="2" t="s">
        <v>223</v>
      </c>
      <c r="E4028" t="str">
        <f>VLOOKUP(C4028,C$2:E4027,3,FALSE)</f>
        <v>Retirement</v>
      </c>
      <c r="F4028">
        <v>2022</v>
      </c>
      <c r="G4028" t="s">
        <v>18</v>
      </c>
      <c r="H4028" s="1">
        <v>472.51</v>
      </c>
    </row>
    <row r="4029" spans="1:8">
      <c r="A4029">
        <v>7796</v>
      </c>
      <c r="B4029" t="s">
        <v>17</v>
      </c>
      <c r="C4029" s="123">
        <v>1907</v>
      </c>
      <c r="D4029" s="2" t="s">
        <v>223</v>
      </c>
      <c r="E4029" t="str">
        <f>VLOOKUP(C4029,C$2:E4028,3,FALSE)</f>
        <v>Retirement</v>
      </c>
      <c r="F4029">
        <v>2022</v>
      </c>
      <c r="G4029" t="s">
        <v>19</v>
      </c>
      <c r="H4029" s="1">
        <v>156214.48000000004</v>
      </c>
    </row>
    <row r="4030" spans="1:8">
      <c r="A4030">
        <v>7848</v>
      </c>
      <c r="B4030" t="s">
        <v>16</v>
      </c>
      <c r="C4030" s="123">
        <v>1907</v>
      </c>
      <c r="D4030" s="2" t="s">
        <v>224</v>
      </c>
      <c r="E4030" t="str">
        <f>VLOOKUP(C4030,C$2:E4029,3,FALSE)</f>
        <v>Retirement</v>
      </c>
      <c r="F4030">
        <v>2022</v>
      </c>
      <c r="G4030" t="s">
        <v>19</v>
      </c>
      <c r="H4030" s="1">
        <v>40706.29</v>
      </c>
    </row>
    <row r="4031" spans="1:8">
      <c r="A4031">
        <v>7849</v>
      </c>
      <c r="B4031" t="s">
        <v>16</v>
      </c>
      <c r="C4031" s="123">
        <v>1907</v>
      </c>
      <c r="D4031" s="2" t="s">
        <v>223</v>
      </c>
      <c r="E4031" t="str">
        <f>VLOOKUP(C4031,C$2:E4030,3,FALSE)</f>
        <v>Retirement</v>
      </c>
      <c r="F4031">
        <v>2022</v>
      </c>
      <c r="G4031" t="s">
        <v>22</v>
      </c>
      <c r="H4031" s="1">
        <v>815.27</v>
      </c>
    </row>
    <row r="4032" spans="1:8">
      <c r="A4032">
        <v>7850</v>
      </c>
      <c r="B4032" t="s">
        <v>16</v>
      </c>
      <c r="C4032" s="123">
        <v>1907</v>
      </c>
      <c r="D4032" s="2" t="s">
        <v>223</v>
      </c>
      <c r="E4032" t="str">
        <f>VLOOKUP(C4032,C$2:E4031,3,FALSE)</f>
        <v>Retirement</v>
      </c>
      <c r="F4032">
        <v>2022</v>
      </c>
      <c r="G4032" t="s">
        <v>19</v>
      </c>
      <c r="H4032" s="1">
        <v>125061.24000000002</v>
      </c>
    </row>
    <row r="4033" spans="1:8">
      <c r="A4033">
        <v>7889</v>
      </c>
      <c r="B4033" t="s">
        <v>6</v>
      </c>
      <c r="C4033" s="123">
        <v>1907</v>
      </c>
      <c r="D4033" s="2">
        <v>133</v>
      </c>
      <c r="E4033" t="s">
        <v>24</v>
      </c>
      <c r="F4033">
        <v>2023</v>
      </c>
      <c r="G4033" t="s">
        <v>19</v>
      </c>
      <c r="H4033" s="1">
        <v>50141.100000000013</v>
      </c>
    </row>
    <row r="4034" spans="1:8">
      <c r="A4034">
        <v>7890</v>
      </c>
      <c r="B4034" t="s">
        <v>6</v>
      </c>
      <c r="C4034" s="123">
        <v>1907</v>
      </c>
      <c r="D4034" s="2">
        <v>144</v>
      </c>
      <c r="E4034" t="s">
        <v>24</v>
      </c>
      <c r="F4034">
        <v>2023</v>
      </c>
      <c r="G4034" t="s">
        <v>22</v>
      </c>
      <c r="H4034" s="1">
        <v>394.75</v>
      </c>
    </row>
    <row r="4035" spans="1:8">
      <c r="A4035">
        <v>7891</v>
      </c>
      <c r="B4035" t="s">
        <v>6</v>
      </c>
      <c r="C4035" s="123">
        <v>1907</v>
      </c>
      <c r="D4035" s="2">
        <v>144</v>
      </c>
      <c r="E4035" t="s">
        <v>24</v>
      </c>
      <c r="F4035">
        <v>2023</v>
      </c>
      <c r="G4035" t="s">
        <v>19</v>
      </c>
      <c r="H4035" s="1">
        <v>183649.02000000002</v>
      </c>
    </row>
    <row r="4036" spans="1:8">
      <c r="A4036">
        <v>7943</v>
      </c>
      <c r="B4036" t="s">
        <v>7</v>
      </c>
      <c r="C4036" s="123">
        <v>1907</v>
      </c>
      <c r="D4036" s="2">
        <v>133</v>
      </c>
      <c r="E4036" t="s">
        <v>24</v>
      </c>
      <c r="F4036">
        <v>2023</v>
      </c>
      <c r="G4036" t="s">
        <v>19</v>
      </c>
      <c r="H4036" s="1">
        <v>54412.990000000013</v>
      </c>
    </row>
    <row r="4037" spans="1:8">
      <c r="A4037">
        <v>7944</v>
      </c>
      <c r="B4037" t="s">
        <v>7</v>
      </c>
      <c r="C4037" s="123">
        <v>1907</v>
      </c>
      <c r="D4037" s="2">
        <v>144</v>
      </c>
      <c r="E4037" t="s">
        <v>24</v>
      </c>
      <c r="F4037">
        <v>2023</v>
      </c>
      <c r="G4037" t="s">
        <v>19</v>
      </c>
      <c r="H4037" s="1">
        <v>108213.04999999999</v>
      </c>
    </row>
    <row r="4038" spans="1:8">
      <c r="A4038">
        <v>8006</v>
      </c>
      <c r="B4038" t="s">
        <v>8</v>
      </c>
      <c r="C4038" s="123">
        <v>1907</v>
      </c>
      <c r="D4038" s="2">
        <v>133</v>
      </c>
      <c r="E4038" t="s">
        <v>24</v>
      </c>
      <c r="F4038">
        <v>2023</v>
      </c>
      <c r="G4038" t="s">
        <v>19</v>
      </c>
      <c r="H4038" s="1">
        <v>35449.1</v>
      </c>
    </row>
    <row r="4039" spans="1:8">
      <c r="A4039">
        <v>8007</v>
      </c>
      <c r="B4039" t="s">
        <v>8</v>
      </c>
      <c r="C4039" s="123">
        <v>1907</v>
      </c>
      <c r="D4039" s="2">
        <v>144</v>
      </c>
      <c r="E4039" t="s">
        <v>24</v>
      </c>
      <c r="F4039">
        <v>2023</v>
      </c>
      <c r="G4039" t="s">
        <v>19</v>
      </c>
      <c r="H4039" s="1">
        <v>86960.64999999998</v>
      </c>
    </row>
    <row r="4040" spans="1:8">
      <c r="A4040">
        <v>8062</v>
      </c>
      <c r="B4040" t="s">
        <v>9</v>
      </c>
      <c r="C4040" s="123">
        <v>1907</v>
      </c>
      <c r="D4040" s="2">
        <v>133</v>
      </c>
      <c r="E4040" t="s">
        <v>24</v>
      </c>
      <c r="F4040">
        <v>2023</v>
      </c>
      <c r="G4040" t="s">
        <v>19</v>
      </c>
      <c r="H4040" s="1">
        <v>54912.28</v>
      </c>
    </row>
    <row r="4041" spans="1:8">
      <c r="A4041">
        <v>8063</v>
      </c>
      <c r="B4041" t="s">
        <v>9</v>
      </c>
      <c r="C4041" s="123">
        <v>1907</v>
      </c>
      <c r="D4041" s="2">
        <v>144</v>
      </c>
      <c r="E4041" t="s">
        <v>24</v>
      </c>
      <c r="F4041">
        <v>2023</v>
      </c>
      <c r="G4041" t="s">
        <v>19</v>
      </c>
      <c r="H4041" s="1">
        <v>361460.47000000003</v>
      </c>
    </row>
    <row r="4042" spans="1:8">
      <c r="A4042">
        <v>8124</v>
      </c>
      <c r="B4042" t="s">
        <v>10</v>
      </c>
      <c r="C4042" s="123">
        <v>1907</v>
      </c>
      <c r="D4042" s="2">
        <v>133</v>
      </c>
      <c r="E4042" t="s">
        <v>24</v>
      </c>
      <c r="F4042">
        <v>2023</v>
      </c>
      <c r="G4042" t="s">
        <v>19</v>
      </c>
      <c r="H4042" s="1">
        <v>1242.0200000000002</v>
      </c>
    </row>
    <row r="4043" spans="1:8">
      <c r="A4043">
        <v>8125</v>
      </c>
      <c r="B4043" t="s">
        <v>10</v>
      </c>
      <c r="C4043" s="123">
        <v>1907</v>
      </c>
      <c r="D4043" s="2">
        <v>144</v>
      </c>
      <c r="E4043" t="s">
        <v>24</v>
      </c>
      <c r="F4043">
        <v>2023</v>
      </c>
      <c r="G4043" t="s">
        <v>19</v>
      </c>
      <c r="H4043" s="1">
        <v>63124.109999999986</v>
      </c>
    </row>
    <row r="4044" spans="1:8">
      <c r="A4044">
        <v>8168</v>
      </c>
      <c r="B4044" t="s">
        <v>11</v>
      </c>
      <c r="C4044" s="123">
        <v>1907</v>
      </c>
      <c r="D4044" s="2">
        <v>133</v>
      </c>
      <c r="E4044" t="s">
        <v>24</v>
      </c>
      <c r="F4044">
        <v>2023</v>
      </c>
      <c r="G4044" t="s">
        <v>19</v>
      </c>
      <c r="H4044" s="1">
        <v>26253.210000000006</v>
      </c>
    </row>
    <row r="4045" spans="1:8">
      <c r="A4045">
        <v>8169</v>
      </c>
      <c r="B4045" t="s">
        <v>11</v>
      </c>
      <c r="C4045" s="123">
        <v>1907</v>
      </c>
      <c r="D4045" s="2">
        <v>144</v>
      </c>
      <c r="E4045" t="s">
        <v>24</v>
      </c>
      <c r="F4045">
        <v>2023</v>
      </c>
      <c r="G4045" t="s">
        <v>19</v>
      </c>
      <c r="H4045" s="1">
        <v>79311.83</v>
      </c>
    </row>
    <row r="4046" spans="1:8">
      <c r="A4046">
        <v>8210</v>
      </c>
      <c r="B4046" t="s">
        <v>12</v>
      </c>
      <c r="C4046" s="123">
        <v>1907</v>
      </c>
      <c r="D4046" s="2">
        <v>133</v>
      </c>
      <c r="E4046" t="s">
        <v>24</v>
      </c>
      <c r="F4046">
        <v>2023</v>
      </c>
      <c r="G4046" t="s">
        <v>19</v>
      </c>
      <c r="H4046" s="1">
        <v>16317.759999999998</v>
      </c>
    </row>
    <row r="4047" spans="1:8">
      <c r="A4047">
        <v>8211</v>
      </c>
      <c r="B4047" t="s">
        <v>12</v>
      </c>
      <c r="C4047" s="123">
        <v>1907</v>
      </c>
      <c r="D4047" s="2">
        <v>144</v>
      </c>
      <c r="E4047" t="s">
        <v>24</v>
      </c>
      <c r="F4047">
        <v>2023</v>
      </c>
      <c r="G4047" t="s">
        <v>22</v>
      </c>
      <c r="H4047" s="1">
        <v>850.22</v>
      </c>
    </row>
    <row r="4048" spans="1:8">
      <c r="A4048">
        <v>8212</v>
      </c>
      <c r="B4048" t="s">
        <v>12</v>
      </c>
      <c r="C4048" s="123">
        <v>1907</v>
      </c>
      <c r="D4048" s="2">
        <v>144</v>
      </c>
      <c r="E4048" t="s">
        <v>24</v>
      </c>
      <c r="F4048">
        <v>2023</v>
      </c>
      <c r="G4048" t="s">
        <v>19</v>
      </c>
      <c r="H4048" s="1">
        <v>74680.41</v>
      </c>
    </row>
    <row r="4049" spans="1:8">
      <c r="A4049">
        <v>8247</v>
      </c>
      <c r="B4049" t="s">
        <v>13</v>
      </c>
      <c r="C4049" s="123">
        <v>1907</v>
      </c>
      <c r="D4049" s="2">
        <v>133</v>
      </c>
      <c r="E4049" t="s">
        <v>24</v>
      </c>
      <c r="F4049">
        <v>2023</v>
      </c>
      <c r="G4049" t="s">
        <v>19</v>
      </c>
      <c r="H4049" s="1">
        <v>36246.400000000009</v>
      </c>
    </row>
    <row r="4050" spans="1:8">
      <c r="A4050">
        <v>8248</v>
      </c>
      <c r="B4050" t="s">
        <v>13</v>
      </c>
      <c r="C4050" s="123">
        <v>1907</v>
      </c>
      <c r="D4050" s="2">
        <v>144</v>
      </c>
      <c r="E4050" t="s">
        <v>24</v>
      </c>
      <c r="F4050">
        <v>2023</v>
      </c>
      <c r="G4050" t="s">
        <v>19</v>
      </c>
      <c r="H4050" s="1">
        <v>145513.04000000007</v>
      </c>
    </row>
    <row r="4051" spans="1:8">
      <c r="A4051">
        <v>8298</v>
      </c>
      <c r="B4051" t="s">
        <v>14</v>
      </c>
      <c r="C4051" s="123">
        <v>1907</v>
      </c>
      <c r="D4051" s="2">
        <v>133</v>
      </c>
      <c r="E4051" t="s">
        <v>24</v>
      </c>
      <c r="F4051">
        <v>2023</v>
      </c>
      <c r="G4051" t="s">
        <v>19</v>
      </c>
      <c r="H4051" s="1">
        <v>131419.79</v>
      </c>
    </row>
    <row r="4052" spans="1:8">
      <c r="A4052">
        <v>8299</v>
      </c>
      <c r="B4052" t="s">
        <v>14</v>
      </c>
      <c r="C4052" s="123">
        <v>1907</v>
      </c>
      <c r="D4052" s="2">
        <v>144</v>
      </c>
      <c r="E4052" t="s">
        <v>24</v>
      </c>
      <c r="F4052">
        <v>2023</v>
      </c>
      <c r="G4052" t="s">
        <v>22</v>
      </c>
      <c r="H4052" s="1">
        <v>1313.81</v>
      </c>
    </row>
    <row r="4053" spans="1:8">
      <c r="A4053">
        <v>8300</v>
      </c>
      <c r="B4053" t="s">
        <v>14</v>
      </c>
      <c r="C4053" s="123">
        <v>1907</v>
      </c>
      <c r="D4053" s="2">
        <v>144</v>
      </c>
      <c r="E4053" t="s">
        <v>24</v>
      </c>
      <c r="F4053">
        <v>2023</v>
      </c>
      <c r="G4053" t="s">
        <v>19</v>
      </c>
      <c r="H4053" s="1">
        <v>86758.12000000001</v>
      </c>
    </row>
    <row r="4054" spans="1:8">
      <c r="A4054">
        <v>8359</v>
      </c>
      <c r="B4054" t="s">
        <v>15</v>
      </c>
      <c r="C4054" s="123">
        <v>1907</v>
      </c>
      <c r="D4054" s="2">
        <v>133</v>
      </c>
      <c r="E4054" t="s">
        <v>24</v>
      </c>
      <c r="F4054">
        <v>2023</v>
      </c>
      <c r="G4054" t="s">
        <v>19</v>
      </c>
      <c r="H4054" s="1">
        <v>12459.37</v>
      </c>
    </row>
    <row r="4055" spans="1:8">
      <c r="A4055">
        <v>8360</v>
      </c>
      <c r="B4055" t="s">
        <v>15</v>
      </c>
      <c r="C4055" s="123">
        <v>1907</v>
      </c>
      <c r="D4055" s="2">
        <v>144</v>
      </c>
      <c r="E4055" t="s">
        <v>24</v>
      </c>
      <c r="F4055">
        <v>2023</v>
      </c>
      <c r="G4055" t="s">
        <v>19</v>
      </c>
      <c r="H4055" s="1">
        <v>126743.60000000003</v>
      </c>
    </row>
    <row r="4056" spans="1:8">
      <c r="A4056">
        <v>8390</v>
      </c>
      <c r="B4056" t="s">
        <v>16</v>
      </c>
      <c r="C4056" s="123">
        <v>1907</v>
      </c>
      <c r="D4056" s="2">
        <v>133</v>
      </c>
      <c r="E4056" t="s">
        <v>24</v>
      </c>
      <c r="F4056">
        <v>2023</v>
      </c>
      <c r="G4056" t="s">
        <v>19</v>
      </c>
      <c r="H4056" s="1">
        <v>65629.249999999985</v>
      </c>
    </row>
    <row r="4057" spans="1:8">
      <c r="A4057">
        <v>8391</v>
      </c>
      <c r="B4057" t="s">
        <v>16</v>
      </c>
      <c r="C4057" s="123">
        <v>1907</v>
      </c>
      <c r="D4057" s="2">
        <v>144</v>
      </c>
      <c r="E4057" t="s">
        <v>24</v>
      </c>
      <c r="F4057">
        <v>2023</v>
      </c>
      <c r="G4057" t="s">
        <v>22</v>
      </c>
      <c r="H4057" s="1">
        <v>2209.1799999999998</v>
      </c>
    </row>
    <row r="4058" spans="1:8">
      <c r="A4058">
        <v>8392</v>
      </c>
      <c r="B4058" t="s">
        <v>16</v>
      </c>
      <c r="C4058" s="123">
        <v>1907</v>
      </c>
      <c r="D4058" s="2">
        <v>144</v>
      </c>
      <c r="E4058" t="s">
        <v>24</v>
      </c>
      <c r="F4058">
        <v>2023</v>
      </c>
      <c r="G4058" t="s">
        <v>19</v>
      </c>
      <c r="H4058" s="1">
        <v>132864.74000000002</v>
      </c>
    </row>
    <row r="4059" spans="1:8">
      <c r="A4059">
        <v>8427</v>
      </c>
      <c r="B4059" t="s">
        <v>17</v>
      </c>
      <c r="C4059" s="123">
        <v>1907</v>
      </c>
      <c r="D4059" s="2">
        <v>133</v>
      </c>
      <c r="E4059" t="s">
        <v>24</v>
      </c>
      <c r="F4059">
        <v>2023</v>
      </c>
      <c r="G4059" t="s">
        <v>22</v>
      </c>
      <c r="H4059" s="1">
        <v>361.6</v>
      </c>
    </row>
    <row r="4060" spans="1:8">
      <c r="A4060">
        <v>8428</v>
      </c>
      <c r="B4060" t="s">
        <v>17</v>
      </c>
      <c r="C4060" s="123">
        <v>1907</v>
      </c>
      <c r="D4060" s="2">
        <v>133</v>
      </c>
      <c r="E4060" t="s">
        <v>24</v>
      </c>
      <c r="F4060">
        <v>2023</v>
      </c>
      <c r="G4060" t="s">
        <v>19</v>
      </c>
      <c r="H4060" s="1">
        <v>67472.06</v>
      </c>
    </row>
    <row r="4061" spans="1:8">
      <c r="A4061">
        <v>8429</v>
      </c>
      <c r="B4061" t="s">
        <v>17</v>
      </c>
      <c r="C4061" s="123">
        <v>1907</v>
      </c>
      <c r="D4061" s="2">
        <v>144</v>
      </c>
      <c r="E4061" t="s">
        <v>24</v>
      </c>
      <c r="F4061">
        <v>2023</v>
      </c>
      <c r="G4061" t="s">
        <v>22</v>
      </c>
      <c r="H4061" s="1">
        <v>4070.71</v>
      </c>
    </row>
    <row r="4062" spans="1:8">
      <c r="A4062">
        <v>8430</v>
      </c>
      <c r="B4062" t="s">
        <v>17</v>
      </c>
      <c r="C4062" s="123">
        <v>1907</v>
      </c>
      <c r="D4062" s="2">
        <v>144</v>
      </c>
      <c r="E4062" t="s">
        <v>24</v>
      </c>
      <c r="F4062">
        <v>2023</v>
      </c>
      <c r="G4062" t="s">
        <v>19</v>
      </c>
      <c r="H4062" s="1">
        <v>135590.03</v>
      </c>
    </row>
    <row r="4063" spans="1:8">
      <c r="A4063">
        <v>9</v>
      </c>
      <c r="B4063" t="s">
        <v>6</v>
      </c>
      <c r="C4063" s="123">
        <v>1908</v>
      </c>
      <c r="D4063" s="2">
        <v>133</v>
      </c>
      <c r="E4063" t="s">
        <v>23</v>
      </c>
      <c r="F4063">
        <v>2021</v>
      </c>
      <c r="G4063" t="s">
        <v>19</v>
      </c>
      <c r="H4063" s="21">
        <v>80.16</v>
      </c>
    </row>
    <row r="4064" spans="1:8">
      <c r="A4064">
        <v>13</v>
      </c>
      <c r="B4064" t="s">
        <v>6</v>
      </c>
      <c r="C4064" s="123">
        <v>1908</v>
      </c>
      <c r="D4064" s="2">
        <v>133</v>
      </c>
      <c r="E4064" t="s">
        <v>23</v>
      </c>
      <c r="F4064">
        <v>2021</v>
      </c>
      <c r="G4064" t="s">
        <v>19</v>
      </c>
      <c r="H4064" s="21">
        <v>6.02</v>
      </c>
    </row>
    <row r="4065" spans="1:8">
      <c r="A4065">
        <v>23</v>
      </c>
      <c r="B4065" t="s">
        <v>6</v>
      </c>
      <c r="C4065" s="123">
        <v>1908</v>
      </c>
      <c r="D4065" s="2">
        <v>133</v>
      </c>
      <c r="E4065" t="s">
        <v>23</v>
      </c>
      <c r="F4065">
        <v>2021</v>
      </c>
      <c r="G4065" t="s">
        <v>19</v>
      </c>
      <c r="H4065" s="21">
        <v>112.6</v>
      </c>
    </row>
    <row r="4066" spans="1:8">
      <c r="A4066">
        <v>27</v>
      </c>
      <c r="B4066" t="s">
        <v>6</v>
      </c>
      <c r="C4066" s="123">
        <v>1908</v>
      </c>
      <c r="D4066" s="2">
        <v>133</v>
      </c>
      <c r="E4066" t="s">
        <v>23</v>
      </c>
      <c r="F4066">
        <v>2021</v>
      </c>
      <c r="G4066" t="s">
        <v>19</v>
      </c>
      <c r="H4066" s="21">
        <v>80.11</v>
      </c>
    </row>
    <row r="4067" spans="1:8">
      <c r="A4067">
        <v>44</v>
      </c>
      <c r="B4067" t="s">
        <v>6</v>
      </c>
      <c r="C4067" s="123">
        <v>1908</v>
      </c>
      <c r="D4067" s="2">
        <v>133</v>
      </c>
      <c r="E4067" t="s">
        <v>23</v>
      </c>
      <c r="F4067">
        <v>2021</v>
      </c>
      <c r="G4067" t="s">
        <v>19</v>
      </c>
      <c r="H4067" s="21">
        <v>85.34</v>
      </c>
    </row>
    <row r="4068" spans="1:8">
      <c r="A4068">
        <v>65</v>
      </c>
      <c r="B4068" t="s">
        <v>6</v>
      </c>
      <c r="C4068" s="123">
        <v>1908</v>
      </c>
      <c r="D4068" s="2">
        <v>133</v>
      </c>
      <c r="E4068" t="s">
        <v>23</v>
      </c>
      <c r="F4068">
        <v>2021</v>
      </c>
      <c r="G4068" t="s">
        <v>19</v>
      </c>
      <c r="H4068" s="21">
        <v>80.209999999999994</v>
      </c>
    </row>
    <row r="4069" spans="1:8">
      <c r="A4069">
        <v>90</v>
      </c>
      <c r="B4069" t="s">
        <v>6</v>
      </c>
      <c r="C4069" s="123">
        <v>1908</v>
      </c>
      <c r="D4069" s="2">
        <v>133</v>
      </c>
      <c r="E4069" t="s">
        <v>23</v>
      </c>
      <c r="F4069">
        <v>2021</v>
      </c>
      <c r="G4069" t="s">
        <v>22</v>
      </c>
      <c r="H4069" s="21">
        <v>19.010000000000002</v>
      </c>
    </row>
    <row r="4070" spans="1:8">
      <c r="A4070">
        <v>117</v>
      </c>
      <c r="B4070" t="s">
        <v>6</v>
      </c>
      <c r="C4070" s="123">
        <v>1908</v>
      </c>
      <c r="D4070" s="2">
        <v>133</v>
      </c>
      <c r="E4070" t="s">
        <v>23</v>
      </c>
      <c r="F4070">
        <v>2021</v>
      </c>
      <c r="G4070" t="s">
        <v>19</v>
      </c>
      <c r="H4070" s="21">
        <v>80.209999999999994</v>
      </c>
    </row>
    <row r="4071" spans="1:8">
      <c r="A4071">
        <v>120</v>
      </c>
      <c r="B4071" t="s">
        <v>6</v>
      </c>
      <c r="C4071" s="123">
        <v>1908</v>
      </c>
      <c r="D4071" s="2">
        <v>133</v>
      </c>
      <c r="E4071" t="s">
        <v>23</v>
      </c>
      <c r="F4071">
        <v>2021</v>
      </c>
      <c r="G4071" t="s">
        <v>19</v>
      </c>
      <c r="H4071" s="21">
        <v>84.71</v>
      </c>
    </row>
    <row r="4072" spans="1:8">
      <c r="A4072">
        <v>127</v>
      </c>
      <c r="B4072" t="s">
        <v>6</v>
      </c>
      <c r="C4072" s="123">
        <v>1908</v>
      </c>
      <c r="D4072" s="2">
        <v>133</v>
      </c>
      <c r="E4072" t="s">
        <v>23</v>
      </c>
      <c r="F4072">
        <v>2021</v>
      </c>
      <c r="G4072" t="s">
        <v>19</v>
      </c>
      <c r="H4072" s="21">
        <v>80.209999999999994</v>
      </c>
    </row>
    <row r="4073" spans="1:8">
      <c r="A4073">
        <v>129</v>
      </c>
      <c r="B4073" t="s">
        <v>6</v>
      </c>
      <c r="C4073" s="123">
        <v>1908</v>
      </c>
      <c r="D4073" s="2">
        <v>133</v>
      </c>
      <c r="E4073" t="s">
        <v>23</v>
      </c>
      <c r="F4073">
        <v>2021</v>
      </c>
      <c r="G4073" t="s">
        <v>19</v>
      </c>
      <c r="H4073" s="21">
        <v>6.02</v>
      </c>
    </row>
    <row r="4074" spans="1:8">
      <c r="A4074">
        <v>142</v>
      </c>
      <c r="B4074" t="s">
        <v>6</v>
      </c>
      <c r="C4074" s="123">
        <v>1908</v>
      </c>
      <c r="D4074" s="2">
        <v>133</v>
      </c>
      <c r="E4074" t="s">
        <v>23</v>
      </c>
      <c r="F4074">
        <v>2021</v>
      </c>
      <c r="G4074" t="s">
        <v>19</v>
      </c>
      <c r="H4074" s="21">
        <v>80.209999999999994</v>
      </c>
    </row>
    <row r="4075" spans="1:8">
      <c r="A4075">
        <v>150</v>
      </c>
      <c r="B4075" t="s">
        <v>6</v>
      </c>
      <c r="C4075" s="123">
        <v>1908</v>
      </c>
      <c r="D4075" s="2">
        <v>133</v>
      </c>
      <c r="E4075" t="s">
        <v>23</v>
      </c>
      <c r="F4075">
        <v>2021</v>
      </c>
      <c r="G4075" t="s">
        <v>19</v>
      </c>
      <c r="H4075" s="21">
        <v>10.67</v>
      </c>
    </row>
    <row r="4076" spans="1:8">
      <c r="A4076">
        <v>151</v>
      </c>
      <c r="B4076" t="s">
        <v>6</v>
      </c>
      <c r="C4076" s="123">
        <v>1908</v>
      </c>
      <c r="D4076" s="2">
        <v>133</v>
      </c>
      <c r="E4076" t="s">
        <v>23</v>
      </c>
      <c r="F4076">
        <v>2021</v>
      </c>
      <c r="G4076" t="s">
        <v>19</v>
      </c>
      <c r="H4076" s="21">
        <v>77.63</v>
      </c>
    </row>
    <row r="4077" spans="1:8">
      <c r="A4077">
        <v>183</v>
      </c>
      <c r="B4077" t="s">
        <v>6</v>
      </c>
      <c r="C4077" s="123">
        <v>1908</v>
      </c>
      <c r="D4077" s="2">
        <v>133</v>
      </c>
      <c r="E4077" t="s">
        <v>23</v>
      </c>
      <c r="F4077">
        <v>2021</v>
      </c>
      <c r="G4077" t="s">
        <v>19</v>
      </c>
      <c r="H4077" s="21">
        <v>58.08</v>
      </c>
    </row>
    <row r="4078" spans="1:8">
      <c r="A4078">
        <v>185</v>
      </c>
      <c r="B4078" t="s">
        <v>6</v>
      </c>
      <c r="C4078" s="123">
        <v>1908</v>
      </c>
      <c r="D4078" s="2">
        <v>133</v>
      </c>
      <c r="E4078" t="s">
        <v>23</v>
      </c>
      <c r="F4078">
        <v>2021</v>
      </c>
      <c r="G4078" t="s">
        <v>19</v>
      </c>
      <c r="H4078" s="21">
        <v>80.209999999999994</v>
      </c>
    </row>
    <row r="4079" spans="1:8">
      <c r="A4079">
        <v>224</v>
      </c>
      <c r="B4079" t="s">
        <v>6</v>
      </c>
      <c r="C4079" s="123">
        <v>1908</v>
      </c>
      <c r="D4079" s="2">
        <v>144</v>
      </c>
      <c r="E4079" t="s">
        <v>23</v>
      </c>
      <c r="F4079">
        <v>2021</v>
      </c>
      <c r="G4079" t="s">
        <v>19</v>
      </c>
      <c r="H4079" s="21">
        <v>1.88</v>
      </c>
    </row>
    <row r="4080" spans="1:8">
      <c r="A4080">
        <v>230</v>
      </c>
      <c r="B4080" t="s">
        <v>6</v>
      </c>
      <c r="C4080" s="123">
        <v>1908</v>
      </c>
      <c r="D4080" s="2">
        <v>144</v>
      </c>
      <c r="E4080" t="s">
        <v>23</v>
      </c>
      <c r="F4080">
        <v>2021</v>
      </c>
      <c r="G4080" t="s">
        <v>19</v>
      </c>
      <c r="H4080" s="21">
        <v>12.87</v>
      </c>
    </row>
    <row r="4081" spans="1:8">
      <c r="A4081">
        <v>235</v>
      </c>
      <c r="B4081" t="s">
        <v>6</v>
      </c>
      <c r="C4081" s="123">
        <v>1908</v>
      </c>
      <c r="D4081" s="2">
        <v>144</v>
      </c>
      <c r="E4081" t="s">
        <v>23</v>
      </c>
      <c r="F4081">
        <v>2021</v>
      </c>
      <c r="G4081" t="s">
        <v>19</v>
      </c>
      <c r="H4081" s="21">
        <v>12.88</v>
      </c>
    </row>
    <row r="4082" spans="1:8">
      <c r="A4082">
        <v>239</v>
      </c>
      <c r="B4082" t="s">
        <v>6</v>
      </c>
      <c r="C4082" s="123">
        <v>1908</v>
      </c>
      <c r="D4082" s="2">
        <v>144</v>
      </c>
      <c r="E4082" t="s">
        <v>23</v>
      </c>
      <c r="F4082">
        <v>2021</v>
      </c>
      <c r="G4082" t="s">
        <v>19</v>
      </c>
      <c r="H4082" s="21">
        <v>393.86</v>
      </c>
    </row>
    <row r="4083" spans="1:8">
      <c r="A4083">
        <v>240</v>
      </c>
      <c r="B4083" t="s">
        <v>6</v>
      </c>
      <c r="C4083" s="123">
        <v>1908</v>
      </c>
      <c r="D4083" s="2">
        <v>144</v>
      </c>
      <c r="E4083" t="s">
        <v>23</v>
      </c>
      <c r="F4083">
        <v>2021</v>
      </c>
      <c r="G4083" t="s">
        <v>19</v>
      </c>
      <c r="H4083" s="21">
        <v>5.81</v>
      </c>
    </row>
    <row r="4084" spans="1:8">
      <c r="A4084">
        <v>252</v>
      </c>
      <c r="B4084" t="s">
        <v>6</v>
      </c>
      <c r="C4084" s="123">
        <v>1908</v>
      </c>
      <c r="D4084" s="2">
        <v>144</v>
      </c>
      <c r="E4084" t="s">
        <v>23</v>
      </c>
      <c r="F4084">
        <v>2021</v>
      </c>
      <c r="G4084" t="s">
        <v>19</v>
      </c>
      <c r="H4084" s="21">
        <v>435.97</v>
      </c>
    </row>
    <row r="4085" spans="1:8">
      <c r="A4085">
        <v>259</v>
      </c>
      <c r="B4085" t="s">
        <v>6</v>
      </c>
      <c r="C4085" s="123">
        <v>1908</v>
      </c>
      <c r="D4085" s="2">
        <v>144</v>
      </c>
      <c r="E4085" t="s">
        <v>23</v>
      </c>
      <c r="F4085">
        <v>2021</v>
      </c>
      <c r="G4085" t="s">
        <v>19</v>
      </c>
      <c r="H4085" s="21">
        <v>5.8</v>
      </c>
    </row>
    <row r="4086" spans="1:8">
      <c r="A4086">
        <v>278</v>
      </c>
      <c r="B4086" t="s">
        <v>6</v>
      </c>
      <c r="C4086" s="123">
        <v>1908</v>
      </c>
      <c r="D4086" s="2">
        <v>144</v>
      </c>
      <c r="E4086" t="s">
        <v>23</v>
      </c>
      <c r="F4086">
        <v>2021</v>
      </c>
      <c r="G4086" t="s">
        <v>19</v>
      </c>
      <c r="H4086" s="21">
        <v>0.75</v>
      </c>
    </row>
    <row r="4087" spans="1:8">
      <c r="A4087">
        <v>287</v>
      </c>
      <c r="B4087" t="s">
        <v>6</v>
      </c>
      <c r="C4087" s="123">
        <v>1908</v>
      </c>
      <c r="D4087" s="2">
        <v>144</v>
      </c>
      <c r="E4087" t="s">
        <v>23</v>
      </c>
      <c r="F4087">
        <v>2021</v>
      </c>
      <c r="G4087" t="s">
        <v>19</v>
      </c>
      <c r="H4087" s="21">
        <v>11.07</v>
      </c>
    </row>
    <row r="4088" spans="1:8">
      <c r="A4088">
        <v>322</v>
      </c>
      <c r="B4088" t="s">
        <v>6</v>
      </c>
      <c r="C4088" s="123">
        <v>1908</v>
      </c>
      <c r="D4088" s="2">
        <v>144</v>
      </c>
      <c r="E4088" t="s">
        <v>23</v>
      </c>
      <c r="F4088">
        <v>2021</v>
      </c>
      <c r="G4088" t="s">
        <v>19</v>
      </c>
      <c r="H4088" s="21">
        <v>345.66</v>
      </c>
    </row>
    <row r="4089" spans="1:8">
      <c r="A4089">
        <v>334</v>
      </c>
      <c r="B4089" t="s">
        <v>6</v>
      </c>
      <c r="C4089" s="123">
        <v>1908</v>
      </c>
      <c r="D4089" s="2">
        <v>144</v>
      </c>
      <c r="E4089" t="s">
        <v>23</v>
      </c>
      <c r="F4089">
        <v>2021</v>
      </c>
      <c r="G4089" t="s">
        <v>19</v>
      </c>
      <c r="H4089" s="21">
        <v>407.48</v>
      </c>
    </row>
    <row r="4090" spans="1:8">
      <c r="A4090">
        <v>368</v>
      </c>
      <c r="B4090" t="s">
        <v>6</v>
      </c>
      <c r="C4090" s="123">
        <v>1908</v>
      </c>
      <c r="D4090" s="2">
        <v>144</v>
      </c>
      <c r="E4090" t="s">
        <v>23</v>
      </c>
      <c r="F4090">
        <v>2021</v>
      </c>
      <c r="G4090" t="s">
        <v>19</v>
      </c>
      <c r="H4090" s="21">
        <v>5.91</v>
      </c>
    </row>
    <row r="4091" spans="1:8">
      <c r="A4091">
        <v>386</v>
      </c>
      <c r="B4091" t="s">
        <v>6</v>
      </c>
      <c r="C4091" s="123">
        <v>1908</v>
      </c>
      <c r="D4091" s="2">
        <v>144</v>
      </c>
      <c r="E4091" t="s">
        <v>23</v>
      </c>
      <c r="F4091">
        <v>2021</v>
      </c>
      <c r="G4091" t="s">
        <v>19</v>
      </c>
      <c r="H4091" s="21">
        <v>405.81</v>
      </c>
    </row>
    <row r="4092" spans="1:8">
      <c r="A4092">
        <v>407</v>
      </c>
      <c r="B4092" t="s">
        <v>6</v>
      </c>
      <c r="C4092" s="123">
        <v>1908</v>
      </c>
      <c r="D4092" s="2">
        <v>144</v>
      </c>
      <c r="E4092" t="s">
        <v>23</v>
      </c>
      <c r="F4092">
        <v>2021</v>
      </c>
      <c r="G4092" t="s">
        <v>19</v>
      </c>
      <c r="H4092" s="21">
        <v>381.16</v>
      </c>
    </row>
    <row r="4093" spans="1:8">
      <c r="A4093">
        <v>421</v>
      </c>
      <c r="B4093" t="s">
        <v>6</v>
      </c>
      <c r="C4093" s="123">
        <v>1908</v>
      </c>
      <c r="D4093" s="2">
        <v>144</v>
      </c>
      <c r="E4093" t="s">
        <v>23</v>
      </c>
      <c r="F4093">
        <v>2021</v>
      </c>
      <c r="G4093" t="s">
        <v>19</v>
      </c>
      <c r="H4093" s="21">
        <v>5.91</v>
      </c>
    </row>
    <row r="4094" spans="1:8">
      <c r="A4094">
        <v>430</v>
      </c>
      <c r="B4094" t="s">
        <v>6</v>
      </c>
      <c r="C4094" s="123">
        <v>1908</v>
      </c>
      <c r="D4094" s="2">
        <v>144</v>
      </c>
      <c r="E4094" t="s">
        <v>23</v>
      </c>
      <c r="F4094">
        <v>2021</v>
      </c>
      <c r="G4094" t="s">
        <v>19</v>
      </c>
      <c r="H4094" s="21">
        <v>15.27</v>
      </c>
    </row>
    <row r="4095" spans="1:8">
      <c r="A4095">
        <v>438</v>
      </c>
      <c r="B4095" t="s">
        <v>6</v>
      </c>
      <c r="C4095" s="123">
        <v>1908</v>
      </c>
      <c r="D4095" s="2">
        <v>144</v>
      </c>
      <c r="E4095" t="s">
        <v>23</v>
      </c>
      <c r="F4095">
        <v>2021</v>
      </c>
      <c r="G4095" t="s">
        <v>19</v>
      </c>
      <c r="H4095" s="21">
        <v>334.06</v>
      </c>
    </row>
    <row r="4096" spans="1:8">
      <c r="A4096">
        <v>466</v>
      </c>
      <c r="B4096" t="s">
        <v>6</v>
      </c>
      <c r="C4096" s="123">
        <v>1908</v>
      </c>
      <c r="D4096" s="2">
        <v>144</v>
      </c>
      <c r="E4096" t="s">
        <v>23</v>
      </c>
      <c r="F4096">
        <v>2021</v>
      </c>
      <c r="G4096" t="s">
        <v>19</v>
      </c>
      <c r="H4096" s="21">
        <v>300.06</v>
      </c>
    </row>
    <row r="4097" spans="1:8">
      <c r="A4097">
        <v>488</v>
      </c>
      <c r="B4097" t="s">
        <v>6</v>
      </c>
      <c r="C4097" s="123">
        <v>1908</v>
      </c>
      <c r="D4097" s="2">
        <v>144</v>
      </c>
      <c r="E4097" t="s">
        <v>23</v>
      </c>
      <c r="F4097">
        <v>2021</v>
      </c>
      <c r="G4097" t="s">
        <v>19</v>
      </c>
      <c r="H4097" s="21">
        <v>416.03</v>
      </c>
    </row>
    <row r="4098" spans="1:8">
      <c r="A4098">
        <v>490</v>
      </c>
      <c r="B4098" t="s">
        <v>6</v>
      </c>
      <c r="C4098" s="123">
        <v>1908</v>
      </c>
      <c r="D4098" s="2">
        <v>144</v>
      </c>
      <c r="E4098" t="s">
        <v>23</v>
      </c>
      <c r="F4098">
        <v>2021</v>
      </c>
      <c r="G4098" t="s">
        <v>19</v>
      </c>
      <c r="H4098" s="21">
        <v>384.51</v>
      </c>
    </row>
    <row r="4099" spans="1:8">
      <c r="A4099">
        <v>494</v>
      </c>
      <c r="B4099" t="s">
        <v>6</v>
      </c>
      <c r="C4099" s="123">
        <v>1908</v>
      </c>
      <c r="D4099" s="2">
        <v>144</v>
      </c>
      <c r="E4099" t="s">
        <v>23</v>
      </c>
      <c r="F4099">
        <v>2021</v>
      </c>
      <c r="G4099" t="s">
        <v>19</v>
      </c>
      <c r="H4099" s="21">
        <v>0.75</v>
      </c>
    </row>
    <row r="4100" spans="1:8">
      <c r="A4100">
        <v>523</v>
      </c>
      <c r="B4100" t="s">
        <v>6</v>
      </c>
      <c r="C4100" s="123">
        <v>1908</v>
      </c>
      <c r="D4100" s="2">
        <v>144</v>
      </c>
      <c r="E4100" t="s">
        <v>23</v>
      </c>
      <c r="F4100">
        <v>2021</v>
      </c>
      <c r="G4100" t="s">
        <v>19</v>
      </c>
      <c r="H4100" s="21">
        <v>12.28</v>
      </c>
    </row>
    <row r="4101" spans="1:8">
      <c r="A4101">
        <v>541</v>
      </c>
      <c r="B4101" t="s">
        <v>6</v>
      </c>
      <c r="C4101" s="123">
        <v>1908</v>
      </c>
      <c r="D4101" s="2">
        <v>144</v>
      </c>
      <c r="E4101" t="s">
        <v>23</v>
      </c>
      <c r="F4101">
        <v>2021</v>
      </c>
      <c r="G4101" t="s">
        <v>19</v>
      </c>
      <c r="H4101" s="21">
        <v>412.38</v>
      </c>
    </row>
    <row r="4102" spans="1:8">
      <c r="A4102">
        <v>560</v>
      </c>
      <c r="B4102" t="s">
        <v>6</v>
      </c>
      <c r="C4102" s="123">
        <v>1908</v>
      </c>
      <c r="D4102" s="2">
        <v>144</v>
      </c>
      <c r="E4102" t="s">
        <v>23</v>
      </c>
      <c r="F4102">
        <v>2021</v>
      </c>
      <c r="G4102" t="s">
        <v>19</v>
      </c>
      <c r="H4102" s="21">
        <v>87.47</v>
      </c>
    </row>
    <row r="4103" spans="1:8">
      <c r="A4103">
        <v>577</v>
      </c>
      <c r="B4103" t="s">
        <v>6</v>
      </c>
      <c r="C4103" s="123">
        <v>1908</v>
      </c>
      <c r="D4103" s="2">
        <v>144</v>
      </c>
      <c r="E4103" t="s">
        <v>23</v>
      </c>
      <c r="F4103">
        <v>2021</v>
      </c>
      <c r="G4103" t="s">
        <v>19</v>
      </c>
      <c r="H4103" s="21">
        <v>362.66</v>
      </c>
    </row>
    <row r="4104" spans="1:8">
      <c r="A4104">
        <v>581</v>
      </c>
      <c r="B4104" t="s">
        <v>6</v>
      </c>
      <c r="C4104" s="123">
        <v>1908</v>
      </c>
      <c r="D4104" s="2">
        <v>144</v>
      </c>
      <c r="E4104" t="s">
        <v>23</v>
      </c>
      <c r="F4104">
        <v>2021</v>
      </c>
      <c r="G4104" t="s">
        <v>19</v>
      </c>
      <c r="H4104" s="21">
        <v>5.85</v>
      </c>
    </row>
    <row r="4105" spans="1:8">
      <c r="A4105">
        <v>610</v>
      </c>
      <c r="B4105" t="s">
        <v>6</v>
      </c>
      <c r="C4105" s="123">
        <v>1908</v>
      </c>
      <c r="D4105" s="2">
        <v>144</v>
      </c>
      <c r="E4105" t="s">
        <v>23</v>
      </c>
      <c r="F4105">
        <v>2021</v>
      </c>
      <c r="G4105" t="s">
        <v>19</v>
      </c>
      <c r="H4105" s="21">
        <v>12.87</v>
      </c>
    </row>
    <row r="4106" spans="1:8">
      <c r="A4106">
        <v>611</v>
      </c>
      <c r="B4106" t="s">
        <v>6</v>
      </c>
      <c r="C4106" s="123">
        <v>1908</v>
      </c>
      <c r="D4106" s="2">
        <v>144</v>
      </c>
      <c r="E4106" t="s">
        <v>23</v>
      </c>
      <c r="F4106">
        <v>2021</v>
      </c>
      <c r="G4106" t="s">
        <v>22</v>
      </c>
      <c r="H4106" s="21">
        <v>2.62</v>
      </c>
    </row>
    <row r="4107" spans="1:8">
      <c r="A4107">
        <v>630</v>
      </c>
      <c r="B4107" t="s">
        <v>7</v>
      </c>
      <c r="C4107" s="123">
        <v>1908</v>
      </c>
      <c r="D4107" s="2">
        <v>133</v>
      </c>
      <c r="E4107" t="s">
        <v>23</v>
      </c>
      <c r="F4107">
        <v>2021</v>
      </c>
      <c r="G4107" t="s">
        <v>19</v>
      </c>
      <c r="H4107" s="21">
        <v>32.17</v>
      </c>
    </row>
    <row r="4108" spans="1:8">
      <c r="A4108">
        <v>645</v>
      </c>
      <c r="B4108" t="s">
        <v>7</v>
      </c>
      <c r="C4108" s="123">
        <v>1908</v>
      </c>
      <c r="D4108" s="2">
        <v>133</v>
      </c>
      <c r="E4108" t="s">
        <v>23</v>
      </c>
      <c r="F4108">
        <v>2021</v>
      </c>
      <c r="G4108" t="s">
        <v>19</v>
      </c>
      <c r="H4108" s="21">
        <v>8.83</v>
      </c>
    </row>
    <row r="4109" spans="1:8">
      <c r="A4109">
        <v>650</v>
      </c>
      <c r="B4109" t="s">
        <v>7</v>
      </c>
      <c r="C4109" s="123">
        <v>1908</v>
      </c>
      <c r="D4109" s="2">
        <v>133</v>
      </c>
      <c r="E4109" t="s">
        <v>23</v>
      </c>
      <c r="F4109">
        <v>2021</v>
      </c>
      <c r="G4109" t="s">
        <v>19</v>
      </c>
      <c r="H4109" s="21">
        <v>278.76</v>
      </c>
    </row>
    <row r="4110" spans="1:8">
      <c r="A4110">
        <v>659</v>
      </c>
      <c r="B4110" t="s">
        <v>7</v>
      </c>
      <c r="C4110" s="123">
        <v>1908</v>
      </c>
      <c r="D4110" s="2">
        <v>133</v>
      </c>
      <c r="E4110" t="s">
        <v>23</v>
      </c>
      <c r="F4110">
        <v>2021</v>
      </c>
      <c r="G4110" t="s">
        <v>19</v>
      </c>
      <c r="H4110" s="21">
        <v>32.17</v>
      </c>
    </row>
    <row r="4111" spans="1:8">
      <c r="A4111">
        <v>693</v>
      </c>
      <c r="B4111" t="s">
        <v>7</v>
      </c>
      <c r="C4111" s="123">
        <v>1908</v>
      </c>
      <c r="D4111" s="2">
        <v>133</v>
      </c>
      <c r="E4111" t="s">
        <v>23</v>
      </c>
      <c r="F4111">
        <v>2021</v>
      </c>
      <c r="G4111" t="s">
        <v>19</v>
      </c>
      <c r="H4111" s="21">
        <v>32.18</v>
      </c>
    </row>
    <row r="4112" spans="1:8">
      <c r="A4112">
        <v>696</v>
      </c>
      <c r="B4112" t="s">
        <v>7</v>
      </c>
      <c r="C4112" s="123">
        <v>1908</v>
      </c>
      <c r="D4112" s="2">
        <v>133</v>
      </c>
      <c r="E4112" t="s">
        <v>23</v>
      </c>
      <c r="F4112">
        <v>2021</v>
      </c>
      <c r="G4112" t="s">
        <v>19</v>
      </c>
      <c r="H4112" s="21">
        <v>181.14</v>
      </c>
    </row>
    <row r="4113" spans="1:8">
      <c r="A4113">
        <v>734</v>
      </c>
      <c r="B4113" t="s">
        <v>7</v>
      </c>
      <c r="C4113" s="123">
        <v>1908</v>
      </c>
      <c r="D4113" s="2">
        <v>133</v>
      </c>
      <c r="E4113" t="s">
        <v>23</v>
      </c>
      <c r="F4113">
        <v>2021</v>
      </c>
      <c r="G4113" t="s">
        <v>19</v>
      </c>
      <c r="H4113" s="21">
        <v>-26.67</v>
      </c>
    </row>
    <row r="4114" spans="1:8">
      <c r="A4114">
        <v>745</v>
      </c>
      <c r="B4114" t="s">
        <v>7</v>
      </c>
      <c r="C4114" s="123">
        <v>1908</v>
      </c>
      <c r="D4114" s="2">
        <v>133</v>
      </c>
      <c r="E4114" t="s">
        <v>23</v>
      </c>
      <c r="F4114">
        <v>2021</v>
      </c>
      <c r="G4114" t="s">
        <v>19</v>
      </c>
      <c r="H4114" s="21">
        <v>147.46</v>
      </c>
    </row>
    <row r="4115" spans="1:8">
      <c r="A4115">
        <v>747</v>
      </c>
      <c r="B4115" t="s">
        <v>7</v>
      </c>
      <c r="C4115" s="123">
        <v>1908</v>
      </c>
      <c r="D4115" s="2">
        <v>133</v>
      </c>
      <c r="E4115" t="s">
        <v>23</v>
      </c>
      <c r="F4115">
        <v>2021</v>
      </c>
      <c r="G4115" t="s">
        <v>19</v>
      </c>
      <c r="H4115" s="21">
        <v>179.99</v>
      </c>
    </row>
    <row r="4116" spans="1:8">
      <c r="A4116">
        <v>761</v>
      </c>
      <c r="B4116" t="s">
        <v>7</v>
      </c>
      <c r="C4116" s="123">
        <v>1908</v>
      </c>
      <c r="D4116" s="2">
        <v>133</v>
      </c>
      <c r="E4116" t="s">
        <v>23</v>
      </c>
      <c r="F4116">
        <v>2021</v>
      </c>
      <c r="G4116" t="s">
        <v>19</v>
      </c>
      <c r="H4116" s="21">
        <v>8.83</v>
      </c>
    </row>
    <row r="4117" spans="1:8">
      <c r="A4117">
        <v>769</v>
      </c>
      <c r="B4117" t="s">
        <v>7</v>
      </c>
      <c r="C4117" s="123">
        <v>1908</v>
      </c>
      <c r="D4117" s="2">
        <v>133</v>
      </c>
      <c r="E4117" t="s">
        <v>23</v>
      </c>
      <c r="F4117">
        <v>2021</v>
      </c>
      <c r="G4117" t="s">
        <v>19</v>
      </c>
      <c r="H4117" s="21">
        <v>266.94</v>
      </c>
    </row>
    <row r="4118" spans="1:8">
      <c r="A4118">
        <v>778</v>
      </c>
      <c r="B4118" t="s">
        <v>7</v>
      </c>
      <c r="C4118" s="123">
        <v>1908</v>
      </c>
      <c r="D4118" s="2">
        <v>133</v>
      </c>
      <c r="E4118" t="s">
        <v>23</v>
      </c>
      <c r="F4118">
        <v>2021</v>
      </c>
      <c r="G4118" t="s">
        <v>22</v>
      </c>
      <c r="H4118" s="21">
        <v>1.57</v>
      </c>
    </row>
    <row r="4119" spans="1:8">
      <c r="A4119">
        <v>780</v>
      </c>
      <c r="B4119" t="s">
        <v>7</v>
      </c>
      <c r="C4119" s="123">
        <v>1908</v>
      </c>
      <c r="D4119" s="2">
        <v>133</v>
      </c>
      <c r="E4119" t="s">
        <v>23</v>
      </c>
      <c r="F4119">
        <v>2021</v>
      </c>
      <c r="G4119" t="s">
        <v>19</v>
      </c>
      <c r="H4119" s="21">
        <v>8.83</v>
      </c>
    </row>
    <row r="4120" spans="1:8">
      <c r="A4120">
        <v>786</v>
      </c>
      <c r="B4120" t="s">
        <v>7</v>
      </c>
      <c r="C4120" s="123">
        <v>1908</v>
      </c>
      <c r="D4120" s="2">
        <v>133</v>
      </c>
      <c r="E4120" t="s">
        <v>23</v>
      </c>
      <c r="F4120">
        <v>2021</v>
      </c>
      <c r="G4120" t="s">
        <v>19</v>
      </c>
      <c r="H4120" s="21">
        <v>8.83</v>
      </c>
    </row>
    <row r="4121" spans="1:8">
      <c r="A4121">
        <v>835</v>
      </c>
      <c r="B4121" t="s">
        <v>7</v>
      </c>
      <c r="C4121" s="123">
        <v>1908</v>
      </c>
      <c r="D4121" s="2">
        <v>133</v>
      </c>
      <c r="E4121" t="s">
        <v>23</v>
      </c>
      <c r="F4121">
        <v>2021</v>
      </c>
      <c r="G4121" t="s">
        <v>19</v>
      </c>
      <c r="H4121" s="21">
        <v>158.86000000000001</v>
      </c>
    </row>
    <row r="4122" spans="1:8">
      <c r="A4122">
        <v>844</v>
      </c>
      <c r="B4122" t="s">
        <v>7</v>
      </c>
      <c r="C4122" s="123">
        <v>1908</v>
      </c>
      <c r="D4122" s="2">
        <v>133</v>
      </c>
      <c r="E4122" t="s">
        <v>23</v>
      </c>
      <c r="F4122">
        <v>2021</v>
      </c>
      <c r="G4122" t="s">
        <v>19</v>
      </c>
      <c r="H4122" s="21">
        <v>259.89999999999998</v>
      </c>
    </row>
    <row r="4123" spans="1:8">
      <c r="A4123">
        <v>857</v>
      </c>
      <c r="B4123" t="s">
        <v>7</v>
      </c>
      <c r="C4123" s="123">
        <v>1908</v>
      </c>
      <c r="D4123" s="2">
        <v>133</v>
      </c>
      <c r="E4123" t="s">
        <v>23</v>
      </c>
      <c r="F4123">
        <v>2021</v>
      </c>
      <c r="G4123" t="s">
        <v>19</v>
      </c>
      <c r="H4123" s="21">
        <v>231.66</v>
      </c>
    </row>
    <row r="4124" spans="1:8">
      <c r="A4124">
        <v>871</v>
      </c>
      <c r="B4124" t="s">
        <v>7</v>
      </c>
      <c r="C4124" s="123">
        <v>1908</v>
      </c>
      <c r="D4124" s="2">
        <v>133</v>
      </c>
      <c r="E4124" t="s">
        <v>23</v>
      </c>
      <c r="F4124">
        <v>2021</v>
      </c>
      <c r="G4124" t="s">
        <v>19</v>
      </c>
      <c r="H4124" s="21">
        <v>8.83</v>
      </c>
    </row>
    <row r="4125" spans="1:8">
      <c r="A4125">
        <v>874</v>
      </c>
      <c r="B4125" t="s">
        <v>7</v>
      </c>
      <c r="C4125" s="123">
        <v>1908</v>
      </c>
      <c r="D4125" s="2">
        <v>133</v>
      </c>
      <c r="E4125" t="s">
        <v>23</v>
      </c>
      <c r="F4125">
        <v>2021</v>
      </c>
      <c r="G4125" t="s">
        <v>19</v>
      </c>
      <c r="H4125" s="21">
        <v>20.61</v>
      </c>
    </row>
    <row r="4126" spans="1:8">
      <c r="A4126">
        <v>893</v>
      </c>
      <c r="B4126" t="s">
        <v>7</v>
      </c>
      <c r="C4126" s="123">
        <v>1908</v>
      </c>
      <c r="D4126" s="2">
        <v>133</v>
      </c>
      <c r="E4126" t="s">
        <v>23</v>
      </c>
      <c r="F4126">
        <v>2021</v>
      </c>
      <c r="G4126" t="s">
        <v>19</v>
      </c>
      <c r="H4126" s="21">
        <v>11.08</v>
      </c>
    </row>
    <row r="4127" spans="1:8">
      <c r="A4127">
        <v>916</v>
      </c>
      <c r="B4127" t="s">
        <v>7</v>
      </c>
      <c r="C4127" s="123">
        <v>1908</v>
      </c>
      <c r="D4127" s="2">
        <v>133</v>
      </c>
      <c r="E4127" t="s">
        <v>23</v>
      </c>
      <c r="F4127">
        <v>2021</v>
      </c>
      <c r="G4127" t="s">
        <v>19</v>
      </c>
      <c r="H4127" s="21">
        <v>8.83</v>
      </c>
    </row>
    <row r="4128" spans="1:8">
      <c r="A4128">
        <v>917</v>
      </c>
      <c r="B4128" t="s">
        <v>7</v>
      </c>
      <c r="C4128" s="123">
        <v>1908</v>
      </c>
      <c r="D4128" s="2">
        <v>133</v>
      </c>
      <c r="E4128" t="s">
        <v>23</v>
      </c>
      <c r="F4128">
        <v>2021</v>
      </c>
      <c r="G4128" t="s">
        <v>19</v>
      </c>
      <c r="H4128" s="21">
        <v>32.18</v>
      </c>
    </row>
    <row r="4129" spans="1:8">
      <c r="A4129">
        <v>922</v>
      </c>
      <c r="B4129" t="s">
        <v>7</v>
      </c>
      <c r="C4129" s="123">
        <v>1908</v>
      </c>
      <c r="D4129" s="2">
        <v>133</v>
      </c>
      <c r="E4129" t="s">
        <v>23</v>
      </c>
      <c r="F4129">
        <v>2021</v>
      </c>
      <c r="G4129" t="s">
        <v>19</v>
      </c>
      <c r="H4129" s="21">
        <v>32.18</v>
      </c>
    </row>
    <row r="4130" spans="1:8">
      <c r="A4130">
        <v>924</v>
      </c>
      <c r="B4130" t="s">
        <v>7</v>
      </c>
      <c r="C4130" s="123">
        <v>1908</v>
      </c>
      <c r="D4130" s="2">
        <v>133</v>
      </c>
      <c r="E4130" t="s">
        <v>23</v>
      </c>
      <c r="F4130">
        <v>2021</v>
      </c>
      <c r="G4130" t="s">
        <v>19</v>
      </c>
      <c r="H4130" s="21">
        <v>249.34</v>
      </c>
    </row>
    <row r="4131" spans="1:8">
      <c r="A4131">
        <v>940</v>
      </c>
      <c r="B4131" t="s">
        <v>7</v>
      </c>
      <c r="C4131" s="123">
        <v>1908</v>
      </c>
      <c r="D4131" s="2">
        <v>133</v>
      </c>
      <c r="E4131" t="s">
        <v>23</v>
      </c>
      <c r="F4131">
        <v>2021</v>
      </c>
      <c r="G4131" t="s">
        <v>19</v>
      </c>
      <c r="H4131" s="21">
        <v>158.86000000000001</v>
      </c>
    </row>
    <row r="4132" spans="1:8">
      <c r="A4132">
        <v>943</v>
      </c>
      <c r="B4132" t="s">
        <v>7</v>
      </c>
      <c r="C4132" s="123">
        <v>1908</v>
      </c>
      <c r="D4132" s="2">
        <v>133</v>
      </c>
      <c r="E4132" t="s">
        <v>23</v>
      </c>
      <c r="F4132">
        <v>2021</v>
      </c>
      <c r="G4132" t="s">
        <v>19</v>
      </c>
      <c r="H4132" s="21">
        <v>192.09</v>
      </c>
    </row>
    <row r="4133" spans="1:8">
      <c r="A4133">
        <v>946</v>
      </c>
      <c r="B4133" t="s">
        <v>7</v>
      </c>
      <c r="C4133" s="123">
        <v>1908</v>
      </c>
      <c r="D4133" s="2">
        <v>133</v>
      </c>
      <c r="E4133" t="s">
        <v>23</v>
      </c>
      <c r="F4133">
        <v>2021</v>
      </c>
      <c r="G4133" t="s">
        <v>19</v>
      </c>
      <c r="H4133" s="21">
        <v>202.15</v>
      </c>
    </row>
    <row r="4134" spans="1:8">
      <c r="A4134">
        <v>965</v>
      </c>
      <c r="B4134" t="s">
        <v>7</v>
      </c>
      <c r="C4134" s="123">
        <v>1908</v>
      </c>
      <c r="D4134" s="2">
        <v>144</v>
      </c>
      <c r="E4134" t="s">
        <v>23</v>
      </c>
      <c r="F4134">
        <v>2021</v>
      </c>
      <c r="G4134" t="s">
        <v>19</v>
      </c>
      <c r="H4134" s="21">
        <v>2.54</v>
      </c>
    </row>
    <row r="4135" spans="1:8">
      <c r="A4135">
        <v>975</v>
      </c>
      <c r="B4135" t="s">
        <v>7</v>
      </c>
      <c r="C4135" s="123">
        <v>1908</v>
      </c>
      <c r="D4135" s="2">
        <v>144</v>
      </c>
      <c r="E4135" t="s">
        <v>23</v>
      </c>
      <c r="F4135">
        <v>2021</v>
      </c>
      <c r="G4135" t="s">
        <v>19</v>
      </c>
      <c r="H4135" s="21">
        <v>213.03</v>
      </c>
    </row>
    <row r="4136" spans="1:8">
      <c r="A4136">
        <v>988</v>
      </c>
      <c r="B4136" t="s">
        <v>7</v>
      </c>
      <c r="C4136" s="123">
        <v>1908</v>
      </c>
      <c r="D4136" s="2">
        <v>144</v>
      </c>
      <c r="E4136" t="s">
        <v>23</v>
      </c>
      <c r="F4136">
        <v>2021</v>
      </c>
      <c r="G4136" t="s">
        <v>22</v>
      </c>
      <c r="H4136" s="21">
        <v>3.39</v>
      </c>
    </row>
    <row r="4137" spans="1:8">
      <c r="A4137">
        <v>1002</v>
      </c>
      <c r="B4137" t="s">
        <v>7</v>
      </c>
      <c r="C4137" s="123">
        <v>1908</v>
      </c>
      <c r="D4137" s="2">
        <v>144</v>
      </c>
      <c r="E4137" t="s">
        <v>23</v>
      </c>
      <c r="F4137">
        <v>2021</v>
      </c>
      <c r="G4137" t="s">
        <v>19</v>
      </c>
      <c r="H4137" s="21">
        <v>250.21</v>
      </c>
    </row>
    <row r="4138" spans="1:8">
      <c r="A4138">
        <v>1043</v>
      </c>
      <c r="B4138" t="s">
        <v>7</v>
      </c>
      <c r="C4138" s="123">
        <v>1908</v>
      </c>
      <c r="D4138" s="2">
        <v>144</v>
      </c>
      <c r="E4138" t="s">
        <v>23</v>
      </c>
      <c r="F4138">
        <v>2021</v>
      </c>
      <c r="G4138" t="s">
        <v>19</v>
      </c>
      <c r="H4138" s="21">
        <v>7.06</v>
      </c>
    </row>
    <row r="4139" spans="1:8">
      <c r="A4139">
        <v>1092</v>
      </c>
      <c r="B4139" t="s">
        <v>7</v>
      </c>
      <c r="C4139" s="123">
        <v>1908</v>
      </c>
      <c r="D4139" s="2">
        <v>144</v>
      </c>
      <c r="E4139" t="s">
        <v>23</v>
      </c>
      <c r="F4139">
        <v>2021</v>
      </c>
      <c r="G4139" t="s">
        <v>19</v>
      </c>
      <c r="H4139" s="21">
        <v>11.78</v>
      </c>
    </row>
    <row r="4140" spans="1:8">
      <c r="A4140">
        <v>1103</v>
      </c>
      <c r="B4140" t="s">
        <v>7</v>
      </c>
      <c r="C4140" s="123">
        <v>1908</v>
      </c>
      <c r="D4140" s="2">
        <v>144</v>
      </c>
      <c r="E4140" t="s">
        <v>23</v>
      </c>
      <c r="F4140">
        <v>2021</v>
      </c>
      <c r="G4140" t="s">
        <v>19</v>
      </c>
      <c r="H4140" s="21">
        <v>16.16</v>
      </c>
    </row>
    <row r="4141" spans="1:8">
      <c r="A4141">
        <v>1104</v>
      </c>
      <c r="B4141" t="s">
        <v>7</v>
      </c>
      <c r="C4141" s="123">
        <v>1908</v>
      </c>
      <c r="D4141" s="2">
        <v>144</v>
      </c>
      <c r="E4141" t="s">
        <v>23</v>
      </c>
      <c r="F4141">
        <v>2021</v>
      </c>
      <c r="G4141" t="s">
        <v>19</v>
      </c>
      <c r="H4141" s="21">
        <v>220.9</v>
      </c>
    </row>
    <row r="4142" spans="1:8">
      <c r="A4142">
        <v>1122</v>
      </c>
      <c r="B4142" t="s">
        <v>7</v>
      </c>
      <c r="C4142" s="123">
        <v>1908</v>
      </c>
      <c r="D4142" s="2">
        <v>144</v>
      </c>
      <c r="E4142" t="s">
        <v>23</v>
      </c>
      <c r="F4142">
        <v>2021</v>
      </c>
      <c r="G4142" t="s">
        <v>19</v>
      </c>
      <c r="H4142" s="21">
        <v>12.42</v>
      </c>
    </row>
    <row r="4143" spans="1:8">
      <c r="A4143">
        <v>1142</v>
      </c>
      <c r="B4143" t="s">
        <v>7</v>
      </c>
      <c r="C4143" s="123">
        <v>1908</v>
      </c>
      <c r="D4143" s="2">
        <v>144</v>
      </c>
      <c r="E4143" t="s">
        <v>23</v>
      </c>
      <c r="F4143">
        <v>2021</v>
      </c>
      <c r="G4143" t="s">
        <v>19</v>
      </c>
      <c r="H4143" s="21">
        <v>5.07</v>
      </c>
    </row>
    <row r="4144" spans="1:8">
      <c r="A4144">
        <v>1180</v>
      </c>
      <c r="B4144" t="s">
        <v>7</v>
      </c>
      <c r="C4144" s="123">
        <v>1908</v>
      </c>
      <c r="D4144" s="2">
        <v>144</v>
      </c>
      <c r="E4144" t="s">
        <v>23</v>
      </c>
      <c r="F4144">
        <v>2021</v>
      </c>
      <c r="G4144" t="s">
        <v>19</v>
      </c>
      <c r="H4144" s="21">
        <v>11.78</v>
      </c>
    </row>
    <row r="4145" spans="1:8">
      <c r="A4145">
        <v>1193</v>
      </c>
      <c r="B4145" t="s">
        <v>7</v>
      </c>
      <c r="C4145" s="123">
        <v>1908</v>
      </c>
      <c r="D4145" s="2">
        <v>144</v>
      </c>
      <c r="E4145" t="s">
        <v>23</v>
      </c>
      <c r="F4145">
        <v>2021</v>
      </c>
      <c r="G4145" t="s">
        <v>19</v>
      </c>
      <c r="H4145" s="21">
        <v>195.16</v>
      </c>
    </row>
    <row r="4146" spans="1:8">
      <c r="A4146">
        <v>1194</v>
      </c>
      <c r="B4146" t="s">
        <v>7</v>
      </c>
      <c r="C4146" s="123">
        <v>1908</v>
      </c>
      <c r="D4146" s="2">
        <v>144</v>
      </c>
      <c r="E4146" t="s">
        <v>23</v>
      </c>
      <c r="F4146">
        <v>2021</v>
      </c>
      <c r="G4146" t="s">
        <v>19</v>
      </c>
      <c r="H4146" s="21">
        <v>196.49</v>
      </c>
    </row>
    <row r="4147" spans="1:8">
      <c r="A4147">
        <v>1200</v>
      </c>
      <c r="B4147" t="s">
        <v>7</v>
      </c>
      <c r="C4147" s="123">
        <v>1908</v>
      </c>
      <c r="D4147" s="2">
        <v>144</v>
      </c>
      <c r="E4147" t="s">
        <v>23</v>
      </c>
      <c r="F4147">
        <v>2021</v>
      </c>
      <c r="G4147" t="s">
        <v>19</v>
      </c>
      <c r="H4147" s="21">
        <v>32.49</v>
      </c>
    </row>
    <row r="4148" spans="1:8">
      <c r="A4148">
        <v>1228</v>
      </c>
      <c r="B4148" t="s">
        <v>7</v>
      </c>
      <c r="C4148" s="123">
        <v>1908</v>
      </c>
      <c r="D4148" s="2">
        <v>144</v>
      </c>
      <c r="E4148" t="s">
        <v>23</v>
      </c>
      <c r="F4148">
        <v>2021</v>
      </c>
      <c r="G4148" t="s">
        <v>19</v>
      </c>
      <c r="H4148" s="21">
        <v>27.67</v>
      </c>
    </row>
    <row r="4149" spans="1:8">
      <c r="A4149">
        <v>1235</v>
      </c>
      <c r="B4149" t="s">
        <v>7</v>
      </c>
      <c r="C4149" s="123">
        <v>1908</v>
      </c>
      <c r="D4149" s="2">
        <v>144</v>
      </c>
      <c r="E4149" t="s">
        <v>23</v>
      </c>
      <c r="F4149">
        <v>2021</v>
      </c>
      <c r="G4149" t="s">
        <v>19</v>
      </c>
      <c r="H4149" s="21">
        <v>5.07</v>
      </c>
    </row>
    <row r="4150" spans="1:8">
      <c r="A4150">
        <v>1242</v>
      </c>
      <c r="B4150" t="s">
        <v>7</v>
      </c>
      <c r="C4150" s="123">
        <v>1908</v>
      </c>
      <c r="D4150" s="2">
        <v>144</v>
      </c>
      <c r="E4150" t="s">
        <v>23</v>
      </c>
      <c r="F4150">
        <v>2021</v>
      </c>
      <c r="G4150" t="s">
        <v>19</v>
      </c>
      <c r="H4150" s="21">
        <v>-273.14999999999998</v>
      </c>
    </row>
    <row r="4151" spans="1:8">
      <c r="A4151">
        <v>1243</v>
      </c>
      <c r="B4151" t="s">
        <v>7</v>
      </c>
      <c r="C4151" s="123">
        <v>1908</v>
      </c>
      <c r="D4151" s="2">
        <v>144</v>
      </c>
      <c r="E4151" t="s">
        <v>23</v>
      </c>
      <c r="F4151">
        <v>2021</v>
      </c>
      <c r="G4151" t="s">
        <v>19</v>
      </c>
      <c r="H4151" s="21">
        <v>11.45</v>
      </c>
    </row>
    <row r="4152" spans="1:8">
      <c r="A4152">
        <v>1261</v>
      </c>
      <c r="B4152" t="s">
        <v>7</v>
      </c>
      <c r="C4152" s="123">
        <v>1908</v>
      </c>
      <c r="D4152" s="2">
        <v>144</v>
      </c>
      <c r="E4152" t="s">
        <v>23</v>
      </c>
      <c r="F4152">
        <v>2021</v>
      </c>
      <c r="G4152" t="s">
        <v>19</v>
      </c>
      <c r="H4152" s="21">
        <v>7.06</v>
      </c>
    </row>
    <row r="4153" spans="1:8">
      <c r="A4153">
        <v>1273</v>
      </c>
      <c r="B4153" t="s">
        <v>7</v>
      </c>
      <c r="C4153" s="123">
        <v>1908</v>
      </c>
      <c r="D4153" s="2">
        <v>144</v>
      </c>
      <c r="E4153" t="s">
        <v>23</v>
      </c>
      <c r="F4153">
        <v>2021</v>
      </c>
      <c r="G4153" t="s">
        <v>19</v>
      </c>
      <c r="H4153" s="21">
        <v>196.49</v>
      </c>
    </row>
    <row r="4154" spans="1:8">
      <c r="A4154">
        <v>1274</v>
      </c>
      <c r="B4154" t="s">
        <v>7</v>
      </c>
      <c r="C4154" s="123">
        <v>1908</v>
      </c>
      <c r="D4154" s="2">
        <v>144</v>
      </c>
      <c r="E4154" t="s">
        <v>23</v>
      </c>
      <c r="F4154">
        <v>2021</v>
      </c>
      <c r="G4154" t="s">
        <v>19</v>
      </c>
      <c r="H4154" s="21">
        <v>230.5</v>
      </c>
    </row>
    <row r="4155" spans="1:8">
      <c r="A4155">
        <v>1278</v>
      </c>
      <c r="B4155" t="s">
        <v>7</v>
      </c>
      <c r="C4155" s="123">
        <v>1908</v>
      </c>
      <c r="D4155" s="2">
        <v>144</v>
      </c>
      <c r="E4155" t="s">
        <v>23</v>
      </c>
      <c r="F4155">
        <v>2021</v>
      </c>
      <c r="G4155" t="s">
        <v>19</v>
      </c>
      <c r="H4155" s="21">
        <v>220.92</v>
      </c>
    </row>
    <row r="4156" spans="1:8">
      <c r="A4156">
        <v>1280</v>
      </c>
      <c r="B4156" t="s">
        <v>7</v>
      </c>
      <c r="C4156" s="123">
        <v>1908</v>
      </c>
      <c r="D4156" s="2">
        <v>144</v>
      </c>
      <c r="E4156" t="s">
        <v>23</v>
      </c>
      <c r="F4156">
        <v>2021</v>
      </c>
      <c r="G4156" t="s">
        <v>19</v>
      </c>
      <c r="H4156" s="21">
        <v>7.07</v>
      </c>
    </row>
    <row r="4157" spans="1:8">
      <c r="A4157">
        <v>1285</v>
      </c>
      <c r="B4157" t="s">
        <v>7</v>
      </c>
      <c r="C4157" s="123">
        <v>1908</v>
      </c>
      <c r="D4157" s="2">
        <v>144</v>
      </c>
      <c r="E4157" t="s">
        <v>23</v>
      </c>
      <c r="F4157">
        <v>2021</v>
      </c>
      <c r="G4157" t="s">
        <v>19</v>
      </c>
      <c r="H4157" s="21">
        <v>237.21</v>
      </c>
    </row>
    <row r="4158" spans="1:8">
      <c r="A4158">
        <v>1289</v>
      </c>
      <c r="B4158" t="s">
        <v>7</v>
      </c>
      <c r="C4158" s="123">
        <v>1908</v>
      </c>
      <c r="D4158" s="2">
        <v>144</v>
      </c>
      <c r="E4158" t="s">
        <v>23</v>
      </c>
      <c r="F4158">
        <v>2021</v>
      </c>
      <c r="G4158" t="s">
        <v>19</v>
      </c>
      <c r="H4158" s="21">
        <v>15.43</v>
      </c>
    </row>
    <row r="4159" spans="1:8">
      <c r="A4159">
        <v>1296</v>
      </c>
      <c r="B4159" t="s">
        <v>7</v>
      </c>
      <c r="C4159" s="123">
        <v>1908</v>
      </c>
      <c r="D4159" s="2">
        <v>144</v>
      </c>
      <c r="E4159" t="s">
        <v>23</v>
      </c>
      <c r="F4159">
        <v>2021</v>
      </c>
      <c r="G4159" t="s">
        <v>19</v>
      </c>
      <c r="H4159" s="21">
        <v>11.78</v>
      </c>
    </row>
    <row r="4160" spans="1:8">
      <c r="A4160">
        <v>1298</v>
      </c>
      <c r="B4160" t="s">
        <v>7</v>
      </c>
      <c r="C4160" s="123">
        <v>1908</v>
      </c>
      <c r="D4160" s="2">
        <v>144</v>
      </c>
      <c r="E4160" t="s">
        <v>23</v>
      </c>
      <c r="F4160">
        <v>2021</v>
      </c>
      <c r="G4160" t="s">
        <v>19</v>
      </c>
      <c r="H4160" s="21">
        <v>-121.2</v>
      </c>
    </row>
    <row r="4161" spans="1:8">
      <c r="A4161">
        <v>1352</v>
      </c>
      <c r="B4161" t="s">
        <v>7</v>
      </c>
      <c r="C4161" s="123">
        <v>1908</v>
      </c>
      <c r="D4161" s="2">
        <v>144</v>
      </c>
      <c r="E4161" t="s">
        <v>23</v>
      </c>
      <c r="F4161">
        <v>2021</v>
      </c>
      <c r="G4161" t="s">
        <v>19</v>
      </c>
      <c r="H4161" s="21">
        <v>202.8</v>
      </c>
    </row>
    <row r="4162" spans="1:8">
      <c r="A4162">
        <v>1359</v>
      </c>
      <c r="B4162" t="s">
        <v>7</v>
      </c>
      <c r="C4162" s="123">
        <v>1908</v>
      </c>
      <c r="D4162" s="2">
        <v>144</v>
      </c>
      <c r="E4162" t="s">
        <v>23</v>
      </c>
      <c r="F4162">
        <v>2021</v>
      </c>
      <c r="G4162" t="s">
        <v>19</v>
      </c>
      <c r="H4162" s="21">
        <v>18.36</v>
      </c>
    </row>
    <row r="4163" spans="1:8">
      <c r="A4163">
        <v>1374</v>
      </c>
      <c r="B4163" t="s">
        <v>7</v>
      </c>
      <c r="C4163" s="123">
        <v>1908</v>
      </c>
      <c r="D4163" s="2">
        <v>144</v>
      </c>
      <c r="E4163" t="s">
        <v>23</v>
      </c>
      <c r="F4163">
        <v>2021</v>
      </c>
      <c r="G4163" t="s">
        <v>19</v>
      </c>
      <c r="H4163" s="21">
        <v>5.0599999999999996</v>
      </c>
    </row>
    <row r="4164" spans="1:8">
      <c r="A4164">
        <v>1379</v>
      </c>
      <c r="B4164" t="s">
        <v>7</v>
      </c>
      <c r="C4164" s="123">
        <v>1908</v>
      </c>
      <c r="D4164" s="2">
        <v>144</v>
      </c>
      <c r="E4164" t="s">
        <v>23</v>
      </c>
      <c r="F4164">
        <v>2021</v>
      </c>
      <c r="G4164" t="s">
        <v>19</v>
      </c>
      <c r="H4164" s="21">
        <v>5.0599999999999996</v>
      </c>
    </row>
    <row r="4165" spans="1:8">
      <c r="A4165">
        <v>1390</v>
      </c>
      <c r="B4165" t="s">
        <v>7</v>
      </c>
      <c r="C4165" s="123">
        <v>1908</v>
      </c>
      <c r="D4165" s="2">
        <v>144</v>
      </c>
      <c r="E4165" t="s">
        <v>23</v>
      </c>
      <c r="F4165">
        <v>2021</v>
      </c>
      <c r="G4165" t="s">
        <v>19</v>
      </c>
      <c r="H4165" s="21">
        <v>7.06</v>
      </c>
    </row>
    <row r="4166" spans="1:8">
      <c r="A4166">
        <v>1396</v>
      </c>
      <c r="B4166" t="s">
        <v>7</v>
      </c>
      <c r="C4166" s="123">
        <v>1908</v>
      </c>
      <c r="D4166" s="2">
        <v>144</v>
      </c>
      <c r="E4166" t="s">
        <v>23</v>
      </c>
      <c r="F4166">
        <v>2021</v>
      </c>
      <c r="G4166" t="s">
        <v>19</v>
      </c>
      <c r="H4166" s="21">
        <v>180.01</v>
      </c>
    </row>
    <row r="4167" spans="1:8">
      <c r="A4167">
        <v>1409</v>
      </c>
      <c r="B4167" t="s">
        <v>7</v>
      </c>
      <c r="C4167" s="123">
        <v>1908</v>
      </c>
      <c r="D4167" s="2">
        <v>144</v>
      </c>
      <c r="E4167" t="s">
        <v>23</v>
      </c>
      <c r="F4167">
        <v>2021</v>
      </c>
      <c r="G4167" t="s">
        <v>19</v>
      </c>
      <c r="H4167" s="21">
        <v>11.78</v>
      </c>
    </row>
    <row r="4168" spans="1:8">
      <c r="A4168">
        <v>1416</v>
      </c>
      <c r="B4168" t="s">
        <v>7</v>
      </c>
      <c r="C4168" s="123">
        <v>1908</v>
      </c>
      <c r="D4168" s="2">
        <v>144</v>
      </c>
      <c r="E4168" t="s">
        <v>23</v>
      </c>
      <c r="F4168">
        <v>2021</v>
      </c>
      <c r="G4168" t="s">
        <v>19</v>
      </c>
      <c r="H4168" s="21">
        <v>16.16</v>
      </c>
    </row>
    <row r="4169" spans="1:8">
      <c r="A4169">
        <v>1419</v>
      </c>
      <c r="B4169" t="s">
        <v>7</v>
      </c>
      <c r="C4169" s="123">
        <v>1908</v>
      </c>
      <c r="D4169" s="2">
        <v>144</v>
      </c>
      <c r="E4169" t="s">
        <v>23</v>
      </c>
      <c r="F4169">
        <v>2021</v>
      </c>
      <c r="G4169" t="s">
        <v>19</v>
      </c>
      <c r="H4169" s="21">
        <v>12.43</v>
      </c>
    </row>
    <row r="4170" spans="1:8">
      <c r="A4170">
        <v>1432</v>
      </c>
      <c r="B4170" t="s">
        <v>7</v>
      </c>
      <c r="C4170" s="123">
        <v>1908</v>
      </c>
      <c r="D4170" s="2">
        <v>144</v>
      </c>
      <c r="E4170" t="s">
        <v>23</v>
      </c>
      <c r="F4170">
        <v>2021</v>
      </c>
      <c r="G4170" t="s">
        <v>19</v>
      </c>
      <c r="H4170" s="21">
        <v>53.21</v>
      </c>
    </row>
    <row r="4171" spans="1:8">
      <c r="A4171">
        <v>1444</v>
      </c>
      <c r="B4171" t="s">
        <v>7</v>
      </c>
      <c r="C4171" s="123">
        <v>1908</v>
      </c>
      <c r="D4171" s="2">
        <v>144</v>
      </c>
      <c r="E4171" t="s">
        <v>23</v>
      </c>
      <c r="F4171">
        <v>2021</v>
      </c>
      <c r="G4171" t="s">
        <v>19</v>
      </c>
      <c r="H4171" s="21">
        <v>11.78</v>
      </c>
    </row>
    <row r="4172" spans="1:8">
      <c r="A4172">
        <v>1450</v>
      </c>
      <c r="B4172" t="s">
        <v>7</v>
      </c>
      <c r="C4172" s="123">
        <v>1908</v>
      </c>
      <c r="D4172" s="2">
        <v>144</v>
      </c>
      <c r="E4172" t="s">
        <v>23</v>
      </c>
      <c r="F4172">
        <v>2021</v>
      </c>
      <c r="G4172" t="s">
        <v>19</v>
      </c>
      <c r="H4172" s="21">
        <v>250.96</v>
      </c>
    </row>
    <row r="4173" spans="1:8">
      <c r="A4173">
        <v>1467</v>
      </c>
      <c r="B4173" t="s">
        <v>8</v>
      </c>
      <c r="C4173" s="123">
        <v>1908</v>
      </c>
      <c r="D4173" s="2">
        <v>133</v>
      </c>
      <c r="E4173" t="s">
        <v>23</v>
      </c>
      <c r="F4173">
        <v>2021</v>
      </c>
      <c r="G4173" t="s">
        <v>19</v>
      </c>
      <c r="H4173" s="21">
        <v>150.97</v>
      </c>
    </row>
    <row r="4174" spans="1:8">
      <c r="A4174">
        <v>1468</v>
      </c>
      <c r="B4174" t="s">
        <v>8</v>
      </c>
      <c r="C4174" s="123">
        <v>1908</v>
      </c>
      <c r="D4174" s="2">
        <v>133</v>
      </c>
      <c r="E4174" t="s">
        <v>23</v>
      </c>
      <c r="F4174">
        <v>2021</v>
      </c>
      <c r="G4174" t="s">
        <v>19</v>
      </c>
      <c r="H4174" s="21">
        <v>18.16</v>
      </c>
    </row>
    <row r="4175" spans="1:8">
      <c r="A4175">
        <v>1481</v>
      </c>
      <c r="B4175" t="s">
        <v>8</v>
      </c>
      <c r="C4175" s="123">
        <v>1908</v>
      </c>
      <c r="D4175" s="2">
        <v>133</v>
      </c>
      <c r="E4175" t="s">
        <v>23</v>
      </c>
      <c r="F4175">
        <v>2021</v>
      </c>
      <c r="G4175" t="s">
        <v>19</v>
      </c>
      <c r="H4175" s="21">
        <v>42.19</v>
      </c>
    </row>
    <row r="4176" spans="1:8">
      <c r="A4176">
        <v>1488</v>
      </c>
      <c r="B4176" t="s">
        <v>8</v>
      </c>
      <c r="C4176" s="123">
        <v>1908</v>
      </c>
      <c r="D4176" s="2">
        <v>133</v>
      </c>
      <c r="E4176" t="s">
        <v>23</v>
      </c>
      <c r="F4176">
        <v>2021</v>
      </c>
      <c r="G4176" t="s">
        <v>19</v>
      </c>
      <c r="H4176" s="21">
        <v>190.8</v>
      </c>
    </row>
    <row r="4177" spans="1:8">
      <c r="A4177">
        <v>1499</v>
      </c>
      <c r="B4177" t="s">
        <v>8</v>
      </c>
      <c r="C4177" s="123">
        <v>1908</v>
      </c>
      <c r="D4177" s="2">
        <v>133</v>
      </c>
      <c r="E4177" t="s">
        <v>23</v>
      </c>
      <c r="F4177">
        <v>2021</v>
      </c>
      <c r="G4177" t="s">
        <v>19</v>
      </c>
      <c r="H4177" s="21">
        <v>191.63</v>
      </c>
    </row>
    <row r="4178" spans="1:8">
      <c r="A4178">
        <v>1508</v>
      </c>
      <c r="B4178" t="s">
        <v>8</v>
      </c>
      <c r="C4178" s="123">
        <v>1908</v>
      </c>
      <c r="D4178" s="2">
        <v>133</v>
      </c>
      <c r="E4178" t="s">
        <v>23</v>
      </c>
      <c r="F4178">
        <v>2021</v>
      </c>
      <c r="G4178" t="s">
        <v>19</v>
      </c>
      <c r="H4178" s="21">
        <v>15.8</v>
      </c>
    </row>
    <row r="4179" spans="1:8">
      <c r="A4179">
        <v>1513</v>
      </c>
      <c r="B4179" t="s">
        <v>8</v>
      </c>
      <c r="C4179" s="123">
        <v>1908</v>
      </c>
      <c r="D4179" s="2">
        <v>133</v>
      </c>
      <c r="E4179" t="s">
        <v>23</v>
      </c>
      <c r="F4179">
        <v>2021</v>
      </c>
      <c r="G4179" t="s">
        <v>19</v>
      </c>
      <c r="H4179" s="21">
        <v>16.100000000000001</v>
      </c>
    </row>
    <row r="4180" spans="1:8">
      <c r="A4180">
        <v>1518</v>
      </c>
      <c r="B4180" t="s">
        <v>8</v>
      </c>
      <c r="C4180" s="123">
        <v>1908</v>
      </c>
      <c r="D4180" s="2">
        <v>133</v>
      </c>
      <c r="E4180" t="s">
        <v>23</v>
      </c>
      <c r="F4180">
        <v>2021</v>
      </c>
      <c r="G4180" t="s">
        <v>19</v>
      </c>
      <c r="H4180" s="21">
        <v>-18.57</v>
      </c>
    </row>
    <row r="4181" spans="1:8">
      <c r="A4181">
        <v>1525</v>
      </c>
      <c r="B4181" t="s">
        <v>8</v>
      </c>
      <c r="C4181" s="123">
        <v>1908</v>
      </c>
      <c r="D4181" s="2">
        <v>133</v>
      </c>
      <c r="E4181" t="s">
        <v>23</v>
      </c>
      <c r="F4181">
        <v>2021</v>
      </c>
      <c r="G4181" t="s">
        <v>19</v>
      </c>
      <c r="H4181" s="21">
        <v>-40.130000000000003</v>
      </c>
    </row>
    <row r="4182" spans="1:8">
      <c r="A4182">
        <v>1539</v>
      </c>
      <c r="B4182" t="s">
        <v>8</v>
      </c>
      <c r="C4182" s="123">
        <v>1908</v>
      </c>
      <c r="D4182" s="2">
        <v>133</v>
      </c>
      <c r="E4182" t="s">
        <v>23</v>
      </c>
      <c r="F4182">
        <v>2021</v>
      </c>
      <c r="G4182" t="s">
        <v>19</v>
      </c>
      <c r="H4182" s="21">
        <v>46.57</v>
      </c>
    </row>
    <row r="4183" spans="1:8">
      <c r="A4183">
        <v>1542</v>
      </c>
      <c r="B4183" t="s">
        <v>8</v>
      </c>
      <c r="C4183" s="123">
        <v>1908</v>
      </c>
      <c r="D4183" s="2">
        <v>133</v>
      </c>
      <c r="E4183" t="s">
        <v>23</v>
      </c>
      <c r="F4183">
        <v>2021</v>
      </c>
      <c r="G4183" t="s">
        <v>19</v>
      </c>
      <c r="H4183" s="21">
        <v>163.89</v>
      </c>
    </row>
    <row r="4184" spans="1:8">
      <c r="A4184">
        <v>1573</v>
      </c>
      <c r="B4184" t="s">
        <v>8</v>
      </c>
      <c r="C4184" s="123">
        <v>1908</v>
      </c>
      <c r="D4184" s="2">
        <v>133</v>
      </c>
      <c r="E4184" t="s">
        <v>23</v>
      </c>
      <c r="F4184">
        <v>2021</v>
      </c>
      <c r="G4184" t="s">
        <v>19</v>
      </c>
      <c r="H4184" s="21">
        <v>15.85</v>
      </c>
    </row>
    <row r="4185" spans="1:8">
      <c r="A4185">
        <v>1587</v>
      </c>
      <c r="B4185" t="s">
        <v>8</v>
      </c>
      <c r="C4185" s="123">
        <v>1908</v>
      </c>
      <c r="D4185" s="2">
        <v>133</v>
      </c>
      <c r="E4185" t="s">
        <v>23</v>
      </c>
      <c r="F4185">
        <v>2021</v>
      </c>
      <c r="G4185" t="s">
        <v>19</v>
      </c>
      <c r="H4185" s="21">
        <v>188.93</v>
      </c>
    </row>
    <row r="4186" spans="1:8">
      <c r="A4186">
        <v>1589</v>
      </c>
      <c r="B4186" t="s">
        <v>8</v>
      </c>
      <c r="C4186" s="123">
        <v>1908</v>
      </c>
      <c r="D4186" s="2">
        <v>133</v>
      </c>
      <c r="E4186" t="s">
        <v>23</v>
      </c>
      <c r="F4186">
        <v>2021</v>
      </c>
      <c r="G4186" t="s">
        <v>19</v>
      </c>
      <c r="H4186" s="21">
        <v>13.1</v>
      </c>
    </row>
    <row r="4187" spans="1:8">
      <c r="A4187">
        <v>1610</v>
      </c>
      <c r="B4187" t="s">
        <v>8</v>
      </c>
      <c r="C4187" s="123">
        <v>1908</v>
      </c>
      <c r="D4187" s="2">
        <v>133</v>
      </c>
      <c r="E4187" t="s">
        <v>23</v>
      </c>
      <c r="F4187">
        <v>2021</v>
      </c>
      <c r="G4187" t="s">
        <v>19</v>
      </c>
      <c r="H4187" s="21">
        <v>-18.079999999999998</v>
      </c>
    </row>
    <row r="4188" spans="1:8">
      <c r="A4188">
        <v>1648</v>
      </c>
      <c r="B4188" t="s">
        <v>8</v>
      </c>
      <c r="C4188" s="123">
        <v>1908</v>
      </c>
      <c r="D4188" s="2">
        <v>133</v>
      </c>
      <c r="E4188" t="s">
        <v>23</v>
      </c>
      <c r="F4188">
        <v>2021</v>
      </c>
      <c r="G4188" t="s">
        <v>19</v>
      </c>
      <c r="H4188" s="21">
        <v>195.81</v>
      </c>
    </row>
    <row r="4189" spans="1:8">
      <c r="A4189">
        <v>1657</v>
      </c>
      <c r="B4189" t="s">
        <v>8</v>
      </c>
      <c r="C4189" s="123">
        <v>1908</v>
      </c>
      <c r="D4189" s="2">
        <v>133</v>
      </c>
      <c r="E4189" t="s">
        <v>23</v>
      </c>
      <c r="F4189">
        <v>2021</v>
      </c>
      <c r="G4189" t="s">
        <v>19</v>
      </c>
      <c r="H4189" s="21">
        <v>191.94</v>
      </c>
    </row>
    <row r="4190" spans="1:8">
      <c r="A4190">
        <v>1658</v>
      </c>
      <c r="B4190" t="s">
        <v>8</v>
      </c>
      <c r="C4190" s="123">
        <v>1908</v>
      </c>
      <c r="D4190" s="2">
        <v>133</v>
      </c>
      <c r="E4190" t="s">
        <v>23</v>
      </c>
      <c r="F4190">
        <v>2021</v>
      </c>
      <c r="G4190" t="s">
        <v>19</v>
      </c>
      <c r="H4190" s="21">
        <v>184.48</v>
      </c>
    </row>
    <row r="4191" spans="1:8">
      <c r="A4191">
        <v>1660</v>
      </c>
      <c r="B4191" t="s">
        <v>8</v>
      </c>
      <c r="C4191" s="123">
        <v>1908</v>
      </c>
      <c r="D4191" s="2">
        <v>133</v>
      </c>
      <c r="E4191" t="s">
        <v>23</v>
      </c>
      <c r="F4191">
        <v>2021</v>
      </c>
      <c r="G4191" t="s">
        <v>19</v>
      </c>
      <c r="H4191" s="21">
        <v>191.46</v>
      </c>
    </row>
    <row r="4192" spans="1:8">
      <c r="A4192">
        <v>1662</v>
      </c>
      <c r="B4192" t="s">
        <v>8</v>
      </c>
      <c r="C4192" s="123">
        <v>1908</v>
      </c>
      <c r="D4192" s="2">
        <v>133</v>
      </c>
      <c r="E4192" t="s">
        <v>23</v>
      </c>
      <c r="F4192">
        <v>2021</v>
      </c>
      <c r="G4192" t="s">
        <v>19</v>
      </c>
      <c r="H4192" s="21">
        <v>-18.16</v>
      </c>
    </row>
    <row r="4193" spans="1:8">
      <c r="A4193">
        <v>1663</v>
      </c>
      <c r="B4193" t="s">
        <v>8</v>
      </c>
      <c r="C4193" s="123">
        <v>1908</v>
      </c>
      <c r="D4193" s="2">
        <v>133</v>
      </c>
      <c r="E4193" t="s">
        <v>23</v>
      </c>
      <c r="F4193">
        <v>2021</v>
      </c>
      <c r="G4193" t="s">
        <v>19</v>
      </c>
      <c r="H4193" s="21">
        <v>188.39</v>
      </c>
    </row>
    <row r="4194" spans="1:8">
      <c r="A4194">
        <v>1668</v>
      </c>
      <c r="B4194" t="s">
        <v>8</v>
      </c>
      <c r="C4194" s="123">
        <v>1908</v>
      </c>
      <c r="D4194" s="2">
        <v>133</v>
      </c>
      <c r="E4194" t="s">
        <v>23</v>
      </c>
      <c r="F4194">
        <v>2021</v>
      </c>
      <c r="G4194" t="s">
        <v>19</v>
      </c>
      <c r="H4194" s="21">
        <v>20.8</v>
      </c>
    </row>
    <row r="4195" spans="1:8">
      <c r="A4195">
        <v>1671</v>
      </c>
      <c r="B4195" t="s">
        <v>8</v>
      </c>
      <c r="C4195" s="123">
        <v>1908</v>
      </c>
      <c r="D4195" s="2">
        <v>133</v>
      </c>
      <c r="E4195" t="s">
        <v>23</v>
      </c>
      <c r="F4195">
        <v>2021</v>
      </c>
      <c r="G4195" t="s">
        <v>19</v>
      </c>
      <c r="H4195" s="21">
        <v>23.26</v>
      </c>
    </row>
    <row r="4196" spans="1:8">
      <c r="A4196">
        <v>1673</v>
      </c>
      <c r="B4196" t="s">
        <v>8</v>
      </c>
      <c r="C4196" s="123">
        <v>1908</v>
      </c>
      <c r="D4196" s="2">
        <v>133</v>
      </c>
      <c r="E4196" t="s">
        <v>23</v>
      </c>
      <c r="F4196">
        <v>2021</v>
      </c>
      <c r="G4196" t="s">
        <v>19</v>
      </c>
      <c r="H4196" s="21">
        <v>-18.57</v>
      </c>
    </row>
    <row r="4197" spans="1:8">
      <c r="A4197">
        <v>1679</v>
      </c>
      <c r="B4197" t="s">
        <v>8</v>
      </c>
      <c r="C4197" s="123">
        <v>1908</v>
      </c>
      <c r="D4197" s="2">
        <v>133</v>
      </c>
      <c r="E4197" t="s">
        <v>23</v>
      </c>
      <c r="F4197">
        <v>2021</v>
      </c>
      <c r="G4197" t="s">
        <v>19</v>
      </c>
      <c r="H4197" s="21">
        <v>15.73</v>
      </c>
    </row>
    <row r="4198" spans="1:8">
      <c r="A4198">
        <v>1681</v>
      </c>
      <c r="B4198" t="s">
        <v>8</v>
      </c>
      <c r="C4198" s="123">
        <v>1908</v>
      </c>
      <c r="D4198" s="2">
        <v>133</v>
      </c>
      <c r="E4198" t="s">
        <v>23</v>
      </c>
      <c r="F4198">
        <v>2021</v>
      </c>
      <c r="G4198" t="s">
        <v>19</v>
      </c>
      <c r="H4198" s="21">
        <v>18.57</v>
      </c>
    </row>
    <row r="4199" spans="1:8">
      <c r="A4199">
        <v>1691</v>
      </c>
      <c r="B4199" t="s">
        <v>8</v>
      </c>
      <c r="C4199" s="123">
        <v>1908</v>
      </c>
      <c r="D4199" s="2">
        <v>133</v>
      </c>
      <c r="E4199" t="s">
        <v>23</v>
      </c>
      <c r="F4199">
        <v>2021</v>
      </c>
      <c r="G4199" t="s">
        <v>19</v>
      </c>
      <c r="H4199" s="21">
        <v>194.97</v>
      </c>
    </row>
    <row r="4200" spans="1:8">
      <c r="A4200">
        <v>1694</v>
      </c>
      <c r="B4200" t="s">
        <v>8</v>
      </c>
      <c r="C4200" s="123">
        <v>1908</v>
      </c>
      <c r="D4200" s="2">
        <v>133</v>
      </c>
      <c r="E4200" t="s">
        <v>23</v>
      </c>
      <c r="F4200">
        <v>2021</v>
      </c>
      <c r="G4200" t="s">
        <v>19</v>
      </c>
      <c r="H4200" s="21">
        <v>18.57</v>
      </c>
    </row>
    <row r="4201" spans="1:8">
      <c r="A4201">
        <v>1702</v>
      </c>
      <c r="B4201" t="s">
        <v>8</v>
      </c>
      <c r="C4201" s="123">
        <v>1908</v>
      </c>
      <c r="D4201" s="2">
        <v>133</v>
      </c>
      <c r="E4201" t="s">
        <v>23</v>
      </c>
      <c r="F4201">
        <v>2021</v>
      </c>
      <c r="G4201" t="s">
        <v>19</v>
      </c>
      <c r="H4201" s="21">
        <v>-48.52</v>
      </c>
    </row>
    <row r="4202" spans="1:8">
      <c r="A4202">
        <v>1713</v>
      </c>
      <c r="B4202" t="s">
        <v>8</v>
      </c>
      <c r="C4202" s="123">
        <v>1908</v>
      </c>
      <c r="D4202" s="2">
        <v>133</v>
      </c>
      <c r="E4202" t="s">
        <v>23</v>
      </c>
      <c r="F4202">
        <v>2021</v>
      </c>
      <c r="G4202" t="s">
        <v>19</v>
      </c>
      <c r="H4202" s="21">
        <v>201.93</v>
      </c>
    </row>
    <row r="4203" spans="1:8">
      <c r="A4203">
        <v>1726</v>
      </c>
      <c r="B4203" t="s">
        <v>8</v>
      </c>
      <c r="C4203" s="123">
        <v>1908</v>
      </c>
      <c r="D4203" s="2">
        <v>133</v>
      </c>
      <c r="E4203" t="s">
        <v>23</v>
      </c>
      <c r="F4203">
        <v>2021</v>
      </c>
      <c r="G4203" t="s">
        <v>19</v>
      </c>
      <c r="H4203" s="21">
        <v>27.37</v>
      </c>
    </row>
    <row r="4204" spans="1:8">
      <c r="A4204">
        <v>1734</v>
      </c>
      <c r="B4204" t="s">
        <v>8</v>
      </c>
      <c r="C4204" s="123">
        <v>1908</v>
      </c>
      <c r="D4204" s="2">
        <v>144</v>
      </c>
      <c r="E4204" t="s">
        <v>23</v>
      </c>
      <c r="F4204">
        <v>2021</v>
      </c>
      <c r="G4204" t="s">
        <v>19</v>
      </c>
      <c r="H4204" s="21">
        <v>38.5</v>
      </c>
    </row>
    <row r="4205" spans="1:8">
      <c r="A4205">
        <v>1755</v>
      </c>
      <c r="B4205" t="s">
        <v>8</v>
      </c>
      <c r="C4205" s="123">
        <v>1908</v>
      </c>
      <c r="D4205" s="2">
        <v>144</v>
      </c>
      <c r="E4205" t="s">
        <v>23</v>
      </c>
      <c r="F4205">
        <v>2021</v>
      </c>
      <c r="G4205" t="s">
        <v>19</v>
      </c>
      <c r="H4205" s="21">
        <v>38.5</v>
      </c>
    </row>
    <row r="4206" spans="1:8">
      <c r="A4206">
        <v>1779</v>
      </c>
      <c r="B4206" t="s">
        <v>8</v>
      </c>
      <c r="C4206" s="123">
        <v>1908</v>
      </c>
      <c r="D4206" s="2">
        <v>144</v>
      </c>
      <c r="E4206" t="s">
        <v>23</v>
      </c>
      <c r="F4206">
        <v>2021</v>
      </c>
      <c r="G4206" t="s">
        <v>19</v>
      </c>
      <c r="H4206" s="21">
        <v>38.5</v>
      </c>
    </row>
    <row r="4207" spans="1:8">
      <c r="A4207">
        <v>1794</v>
      </c>
      <c r="B4207" t="s">
        <v>8</v>
      </c>
      <c r="C4207" s="123">
        <v>1908</v>
      </c>
      <c r="D4207" s="2">
        <v>144</v>
      </c>
      <c r="E4207" t="s">
        <v>23</v>
      </c>
      <c r="F4207">
        <v>2021</v>
      </c>
      <c r="G4207" t="s">
        <v>19</v>
      </c>
      <c r="H4207" s="21">
        <v>14.41</v>
      </c>
    </row>
    <row r="4208" spans="1:8">
      <c r="A4208">
        <v>1796</v>
      </c>
      <c r="B4208" t="s">
        <v>8</v>
      </c>
      <c r="C4208" s="123">
        <v>1908</v>
      </c>
      <c r="D4208" s="2">
        <v>144</v>
      </c>
      <c r="E4208" t="s">
        <v>23</v>
      </c>
      <c r="F4208">
        <v>2021</v>
      </c>
      <c r="G4208" t="s">
        <v>19</v>
      </c>
      <c r="H4208" s="21">
        <v>29.56</v>
      </c>
    </row>
    <row r="4209" spans="1:8">
      <c r="A4209">
        <v>1810</v>
      </c>
      <c r="B4209" t="s">
        <v>8</v>
      </c>
      <c r="C4209" s="123">
        <v>1908</v>
      </c>
      <c r="D4209" s="2">
        <v>144</v>
      </c>
      <c r="E4209" t="s">
        <v>23</v>
      </c>
      <c r="F4209">
        <v>2021</v>
      </c>
      <c r="G4209" t="s">
        <v>19</v>
      </c>
      <c r="H4209" s="21">
        <v>44.96</v>
      </c>
    </row>
    <row r="4210" spans="1:8">
      <c r="A4210">
        <v>1814</v>
      </c>
      <c r="B4210" t="s">
        <v>8</v>
      </c>
      <c r="C4210" s="123">
        <v>1908</v>
      </c>
      <c r="D4210" s="2">
        <v>144</v>
      </c>
      <c r="E4210" t="s">
        <v>23</v>
      </c>
      <c r="F4210">
        <v>2021</v>
      </c>
      <c r="G4210" t="s">
        <v>19</v>
      </c>
      <c r="H4210" s="21">
        <v>0.02</v>
      </c>
    </row>
    <row r="4211" spans="1:8">
      <c r="A4211">
        <v>1841</v>
      </c>
      <c r="B4211" t="s">
        <v>8</v>
      </c>
      <c r="C4211" s="123">
        <v>1908</v>
      </c>
      <c r="D4211" s="2">
        <v>144</v>
      </c>
      <c r="E4211" t="s">
        <v>23</v>
      </c>
      <c r="F4211">
        <v>2021</v>
      </c>
      <c r="G4211" t="s">
        <v>19</v>
      </c>
      <c r="H4211" s="21">
        <v>28.48</v>
      </c>
    </row>
    <row r="4212" spans="1:8">
      <c r="A4212">
        <v>1845</v>
      </c>
      <c r="B4212" t="s">
        <v>8</v>
      </c>
      <c r="C4212" s="123">
        <v>1908</v>
      </c>
      <c r="D4212" s="2">
        <v>144</v>
      </c>
      <c r="E4212" t="s">
        <v>23</v>
      </c>
      <c r="F4212">
        <v>2021</v>
      </c>
      <c r="G4212" t="s">
        <v>19</v>
      </c>
      <c r="H4212" s="21">
        <v>44.96</v>
      </c>
    </row>
    <row r="4213" spans="1:8">
      <c r="A4213">
        <v>1863</v>
      </c>
      <c r="B4213" t="s">
        <v>8</v>
      </c>
      <c r="C4213" s="123">
        <v>1908</v>
      </c>
      <c r="D4213" s="2">
        <v>144</v>
      </c>
      <c r="E4213" t="s">
        <v>23</v>
      </c>
      <c r="F4213">
        <v>2021</v>
      </c>
      <c r="G4213" t="s">
        <v>19</v>
      </c>
      <c r="H4213" s="21">
        <v>249.86</v>
      </c>
    </row>
    <row r="4214" spans="1:8">
      <c r="A4214">
        <v>1868</v>
      </c>
      <c r="B4214" t="s">
        <v>8</v>
      </c>
      <c r="C4214" s="123">
        <v>1908</v>
      </c>
      <c r="D4214" s="2">
        <v>144</v>
      </c>
      <c r="E4214" t="s">
        <v>23</v>
      </c>
      <c r="F4214">
        <v>2021</v>
      </c>
      <c r="G4214" t="s">
        <v>19</v>
      </c>
      <c r="H4214" s="21">
        <v>44.96</v>
      </c>
    </row>
    <row r="4215" spans="1:8">
      <c r="A4215">
        <v>1869</v>
      </c>
      <c r="B4215" t="s">
        <v>8</v>
      </c>
      <c r="C4215" s="123">
        <v>1908</v>
      </c>
      <c r="D4215" s="2">
        <v>144</v>
      </c>
      <c r="E4215" t="s">
        <v>23</v>
      </c>
      <c r="F4215">
        <v>2021</v>
      </c>
      <c r="G4215" t="s">
        <v>19</v>
      </c>
      <c r="H4215" s="21">
        <v>286.39999999999998</v>
      </c>
    </row>
    <row r="4216" spans="1:8">
      <c r="A4216">
        <v>1884</v>
      </c>
      <c r="B4216" t="s">
        <v>8</v>
      </c>
      <c r="C4216" s="123">
        <v>1908</v>
      </c>
      <c r="D4216" s="2">
        <v>144</v>
      </c>
      <c r="E4216" t="s">
        <v>23</v>
      </c>
      <c r="F4216">
        <v>2021</v>
      </c>
      <c r="G4216" t="s">
        <v>19</v>
      </c>
      <c r="H4216" s="21">
        <v>53.16</v>
      </c>
    </row>
    <row r="4217" spans="1:8">
      <c r="A4217">
        <v>1912</v>
      </c>
      <c r="B4217" t="s">
        <v>8</v>
      </c>
      <c r="C4217" s="123">
        <v>1908</v>
      </c>
      <c r="D4217" s="2">
        <v>144</v>
      </c>
      <c r="E4217" t="s">
        <v>23</v>
      </c>
      <c r="F4217">
        <v>2021</v>
      </c>
      <c r="G4217" t="s">
        <v>19</v>
      </c>
      <c r="H4217" s="21">
        <v>47.1</v>
      </c>
    </row>
    <row r="4218" spans="1:8">
      <c r="A4218">
        <v>1915</v>
      </c>
      <c r="B4218" t="s">
        <v>8</v>
      </c>
      <c r="C4218" s="123">
        <v>1908</v>
      </c>
      <c r="D4218" s="2">
        <v>144</v>
      </c>
      <c r="E4218" t="s">
        <v>23</v>
      </c>
      <c r="F4218">
        <v>2021</v>
      </c>
      <c r="G4218" t="s">
        <v>19</v>
      </c>
      <c r="H4218" s="21">
        <v>44.96</v>
      </c>
    </row>
    <row r="4219" spans="1:8">
      <c r="A4219">
        <v>1937</v>
      </c>
      <c r="B4219" t="s">
        <v>8</v>
      </c>
      <c r="C4219" s="123">
        <v>1908</v>
      </c>
      <c r="D4219" s="2">
        <v>144</v>
      </c>
      <c r="E4219" t="s">
        <v>23</v>
      </c>
      <c r="F4219">
        <v>2021</v>
      </c>
      <c r="G4219" t="s">
        <v>19</v>
      </c>
      <c r="H4219" s="21">
        <v>275.94</v>
      </c>
    </row>
    <row r="4220" spans="1:8">
      <c r="A4220">
        <v>1955</v>
      </c>
      <c r="B4220" t="s">
        <v>8</v>
      </c>
      <c r="C4220" s="123">
        <v>1908</v>
      </c>
      <c r="D4220" s="2">
        <v>144</v>
      </c>
      <c r="E4220" t="s">
        <v>23</v>
      </c>
      <c r="F4220">
        <v>2021</v>
      </c>
      <c r="G4220" t="s">
        <v>19</v>
      </c>
      <c r="H4220" s="21">
        <v>44.96</v>
      </c>
    </row>
    <row r="4221" spans="1:8">
      <c r="A4221">
        <v>1957</v>
      </c>
      <c r="B4221" t="s">
        <v>8</v>
      </c>
      <c r="C4221" s="123">
        <v>1908</v>
      </c>
      <c r="D4221" s="2">
        <v>144</v>
      </c>
      <c r="E4221" t="s">
        <v>23</v>
      </c>
      <c r="F4221">
        <v>2021</v>
      </c>
      <c r="G4221" t="s">
        <v>19</v>
      </c>
      <c r="H4221" s="21">
        <v>177.86</v>
      </c>
    </row>
    <row r="4222" spans="1:8">
      <c r="A4222">
        <v>1964</v>
      </c>
      <c r="B4222" t="s">
        <v>8</v>
      </c>
      <c r="C4222" s="123">
        <v>1908</v>
      </c>
      <c r="D4222" s="2">
        <v>144</v>
      </c>
      <c r="E4222" t="s">
        <v>23</v>
      </c>
      <c r="F4222">
        <v>2021</v>
      </c>
      <c r="G4222" t="s">
        <v>19</v>
      </c>
      <c r="H4222" s="21">
        <v>38.5</v>
      </c>
    </row>
    <row r="4223" spans="1:8">
      <c r="A4223">
        <v>1987</v>
      </c>
      <c r="B4223" t="s">
        <v>8</v>
      </c>
      <c r="C4223" s="123">
        <v>1908</v>
      </c>
      <c r="D4223" s="2">
        <v>144</v>
      </c>
      <c r="E4223" t="s">
        <v>23</v>
      </c>
      <c r="F4223">
        <v>2021</v>
      </c>
      <c r="G4223" t="s">
        <v>19</v>
      </c>
      <c r="H4223" s="21">
        <v>204.89</v>
      </c>
    </row>
    <row r="4224" spans="1:8">
      <c r="A4224">
        <v>1998</v>
      </c>
      <c r="B4224" t="s">
        <v>8</v>
      </c>
      <c r="C4224" s="123">
        <v>1908</v>
      </c>
      <c r="D4224" s="2">
        <v>144</v>
      </c>
      <c r="E4224" t="s">
        <v>23</v>
      </c>
      <c r="F4224">
        <v>2021</v>
      </c>
      <c r="G4224" t="s">
        <v>19</v>
      </c>
      <c r="H4224" s="21">
        <v>487.86</v>
      </c>
    </row>
    <row r="4225" spans="1:8">
      <c r="A4225">
        <v>2004</v>
      </c>
      <c r="B4225" t="s">
        <v>8</v>
      </c>
      <c r="C4225" s="123">
        <v>1908</v>
      </c>
      <c r="D4225" s="2">
        <v>144</v>
      </c>
      <c r="E4225" t="s">
        <v>23</v>
      </c>
      <c r="F4225">
        <v>2021</v>
      </c>
      <c r="G4225" t="s">
        <v>19</v>
      </c>
      <c r="H4225" s="21">
        <v>197.35</v>
      </c>
    </row>
    <row r="4226" spans="1:8">
      <c r="A4226">
        <v>2019</v>
      </c>
      <c r="B4226" t="s">
        <v>8</v>
      </c>
      <c r="C4226" s="123">
        <v>1908</v>
      </c>
      <c r="D4226" s="2">
        <v>144</v>
      </c>
      <c r="E4226" t="s">
        <v>23</v>
      </c>
      <c r="F4226">
        <v>2021</v>
      </c>
      <c r="G4226" t="s">
        <v>19</v>
      </c>
      <c r="H4226" s="21">
        <v>211.29</v>
      </c>
    </row>
    <row r="4227" spans="1:8">
      <c r="A4227">
        <v>2024</v>
      </c>
      <c r="B4227" t="s">
        <v>8</v>
      </c>
      <c r="C4227" s="123">
        <v>1908</v>
      </c>
      <c r="D4227" s="2">
        <v>144</v>
      </c>
      <c r="E4227" t="s">
        <v>23</v>
      </c>
      <c r="F4227">
        <v>2021</v>
      </c>
      <c r="G4227" t="s">
        <v>19</v>
      </c>
      <c r="H4227" s="21">
        <v>308.27999999999997</v>
      </c>
    </row>
    <row r="4228" spans="1:8">
      <c r="A4228">
        <v>2038</v>
      </c>
      <c r="B4228" t="s">
        <v>8</v>
      </c>
      <c r="C4228" s="123">
        <v>1908</v>
      </c>
      <c r="D4228" s="2">
        <v>144</v>
      </c>
      <c r="E4228" t="s">
        <v>23</v>
      </c>
      <c r="F4228">
        <v>2021</v>
      </c>
      <c r="G4228" t="s">
        <v>19</v>
      </c>
      <c r="H4228" s="21">
        <v>44.96</v>
      </c>
    </row>
    <row r="4229" spans="1:8">
      <c r="A4229">
        <v>2042</v>
      </c>
      <c r="B4229" t="s">
        <v>8</v>
      </c>
      <c r="C4229" s="123">
        <v>1908</v>
      </c>
      <c r="D4229" s="2">
        <v>144</v>
      </c>
      <c r="E4229" t="s">
        <v>23</v>
      </c>
      <c r="F4229">
        <v>2021</v>
      </c>
      <c r="G4229" t="s">
        <v>19</v>
      </c>
      <c r="H4229" s="21">
        <v>242.41</v>
      </c>
    </row>
    <row r="4230" spans="1:8">
      <c r="A4230">
        <v>2089</v>
      </c>
      <c r="B4230" t="s">
        <v>8</v>
      </c>
      <c r="C4230" s="123">
        <v>1908</v>
      </c>
      <c r="D4230" s="2">
        <v>144</v>
      </c>
      <c r="E4230" t="s">
        <v>23</v>
      </c>
      <c r="F4230">
        <v>2021</v>
      </c>
      <c r="G4230" t="s">
        <v>19</v>
      </c>
      <c r="H4230" s="21">
        <v>-46.01</v>
      </c>
    </row>
    <row r="4231" spans="1:8">
      <c r="A4231">
        <v>2093</v>
      </c>
      <c r="B4231" t="s">
        <v>8</v>
      </c>
      <c r="C4231" s="123">
        <v>1908</v>
      </c>
      <c r="D4231" s="2">
        <v>144</v>
      </c>
      <c r="E4231" t="s">
        <v>23</v>
      </c>
      <c r="F4231">
        <v>2021</v>
      </c>
      <c r="G4231" t="s">
        <v>19</v>
      </c>
      <c r="H4231" s="21">
        <v>-330.48</v>
      </c>
    </row>
    <row r="4232" spans="1:8">
      <c r="A4232">
        <v>2100</v>
      </c>
      <c r="B4232" t="s">
        <v>8</v>
      </c>
      <c r="C4232" s="123">
        <v>1908</v>
      </c>
      <c r="D4232" s="2">
        <v>144</v>
      </c>
      <c r="E4232" t="s">
        <v>23</v>
      </c>
      <c r="F4232">
        <v>2021</v>
      </c>
      <c r="G4232" t="s">
        <v>19</v>
      </c>
      <c r="H4232" s="21">
        <v>134.88999999999999</v>
      </c>
    </row>
    <row r="4233" spans="1:8">
      <c r="A4233">
        <v>2115</v>
      </c>
      <c r="B4233" t="s">
        <v>8</v>
      </c>
      <c r="C4233" s="123">
        <v>1908</v>
      </c>
      <c r="D4233" s="2">
        <v>144</v>
      </c>
      <c r="E4233" t="s">
        <v>23</v>
      </c>
      <c r="F4233">
        <v>2021</v>
      </c>
      <c r="G4233" t="s">
        <v>19</v>
      </c>
      <c r="H4233" s="21">
        <v>18.62</v>
      </c>
    </row>
    <row r="4234" spans="1:8">
      <c r="A4234">
        <v>2116</v>
      </c>
      <c r="B4234" t="s">
        <v>8</v>
      </c>
      <c r="C4234" s="123">
        <v>1908</v>
      </c>
      <c r="D4234" s="2">
        <v>144</v>
      </c>
      <c r="E4234" t="s">
        <v>23</v>
      </c>
      <c r="F4234">
        <v>2021</v>
      </c>
      <c r="G4234" t="s">
        <v>19</v>
      </c>
      <c r="H4234" s="21">
        <v>2.82</v>
      </c>
    </row>
    <row r="4235" spans="1:8">
      <c r="A4235">
        <v>2119</v>
      </c>
      <c r="B4235" t="s">
        <v>8</v>
      </c>
      <c r="C4235" s="123">
        <v>1908</v>
      </c>
      <c r="D4235" s="2">
        <v>144</v>
      </c>
      <c r="E4235" t="s">
        <v>23</v>
      </c>
      <c r="F4235">
        <v>2021</v>
      </c>
      <c r="G4235" t="s">
        <v>19</v>
      </c>
      <c r="H4235" s="21">
        <v>-24.64</v>
      </c>
    </row>
    <row r="4236" spans="1:8">
      <c r="A4236">
        <v>2122</v>
      </c>
      <c r="B4236" t="s">
        <v>8</v>
      </c>
      <c r="C4236" s="123">
        <v>1908</v>
      </c>
      <c r="D4236" s="2">
        <v>144</v>
      </c>
      <c r="E4236" t="s">
        <v>23</v>
      </c>
      <c r="F4236">
        <v>2021</v>
      </c>
      <c r="G4236" t="s">
        <v>19</v>
      </c>
      <c r="H4236" s="21">
        <v>52.67</v>
      </c>
    </row>
    <row r="4237" spans="1:8">
      <c r="A4237">
        <v>2142</v>
      </c>
      <c r="B4237" t="s">
        <v>8</v>
      </c>
      <c r="C4237" s="123">
        <v>1908</v>
      </c>
      <c r="D4237" s="2">
        <v>144</v>
      </c>
      <c r="E4237" t="s">
        <v>23</v>
      </c>
      <c r="F4237">
        <v>2021</v>
      </c>
      <c r="G4237" t="s">
        <v>19</v>
      </c>
      <c r="H4237" s="21">
        <v>32.909999999999997</v>
      </c>
    </row>
    <row r="4238" spans="1:8">
      <c r="A4238">
        <v>2145</v>
      </c>
      <c r="B4238" t="s">
        <v>8</v>
      </c>
      <c r="C4238" s="123">
        <v>1908</v>
      </c>
      <c r="D4238" s="2">
        <v>144</v>
      </c>
      <c r="E4238" t="s">
        <v>23</v>
      </c>
      <c r="F4238">
        <v>2021</v>
      </c>
      <c r="G4238" t="s">
        <v>19</v>
      </c>
      <c r="H4238" s="21">
        <v>475.09</v>
      </c>
    </row>
    <row r="4239" spans="1:8">
      <c r="A4239">
        <v>2180</v>
      </c>
      <c r="B4239" t="s">
        <v>8</v>
      </c>
      <c r="C4239" s="123">
        <v>1908</v>
      </c>
      <c r="D4239" s="2">
        <v>144</v>
      </c>
      <c r="E4239" t="s">
        <v>23</v>
      </c>
      <c r="F4239">
        <v>2021</v>
      </c>
      <c r="G4239" t="s">
        <v>19</v>
      </c>
      <c r="H4239" s="21">
        <v>-554.49</v>
      </c>
    </row>
    <row r="4240" spans="1:8">
      <c r="A4240">
        <v>2204</v>
      </c>
      <c r="B4240" t="s">
        <v>8</v>
      </c>
      <c r="C4240" s="123">
        <v>1908</v>
      </c>
      <c r="D4240" s="2">
        <v>144</v>
      </c>
      <c r="E4240" t="s">
        <v>23</v>
      </c>
      <c r="F4240">
        <v>2021</v>
      </c>
      <c r="G4240" t="s">
        <v>19</v>
      </c>
      <c r="H4240" s="21">
        <v>38.79</v>
      </c>
    </row>
    <row r="4241" spans="1:8">
      <c r="A4241">
        <v>2217</v>
      </c>
      <c r="B4241" t="s">
        <v>8</v>
      </c>
      <c r="C4241" s="123">
        <v>1908</v>
      </c>
      <c r="D4241" s="2">
        <v>144</v>
      </c>
      <c r="E4241" t="s">
        <v>23</v>
      </c>
      <c r="F4241">
        <v>2021</v>
      </c>
      <c r="G4241" t="s">
        <v>19</v>
      </c>
      <c r="H4241" s="21">
        <v>36.75</v>
      </c>
    </row>
    <row r="4242" spans="1:8">
      <c r="A4242">
        <v>2226</v>
      </c>
      <c r="B4242" t="s">
        <v>8</v>
      </c>
      <c r="C4242" s="123">
        <v>1908</v>
      </c>
      <c r="D4242" s="2">
        <v>144</v>
      </c>
      <c r="E4242" t="s">
        <v>23</v>
      </c>
      <c r="F4242">
        <v>2021</v>
      </c>
      <c r="G4242" t="s">
        <v>19</v>
      </c>
      <c r="H4242" s="21">
        <v>18.62</v>
      </c>
    </row>
    <row r="4243" spans="1:8">
      <c r="A4243">
        <v>2232</v>
      </c>
      <c r="B4243" t="s">
        <v>9</v>
      </c>
      <c r="C4243" s="123">
        <v>1908</v>
      </c>
      <c r="D4243" s="2">
        <v>133</v>
      </c>
      <c r="E4243" t="s">
        <v>23</v>
      </c>
      <c r="F4243">
        <v>2021</v>
      </c>
      <c r="G4243" t="s">
        <v>19</v>
      </c>
      <c r="H4243" s="21">
        <v>2.66</v>
      </c>
    </row>
    <row r="4244" spans="1:8">
      <c r="A4244">
        <v>2233</v>
      </c>
      <c r="B4244" t="s">
        <v>9</v>
      </c>
      <c r="C4244" s="123">
        <v>1908</v>
      </c>
      <c r="D4244" s="2">
        <v>133</v>
      </c>
      <c r="E4244" t="s">
        <v>23</v>
      </c>
      <c r="F4244">
        <v>2021</v>
      </c>
      <c r="G4244" t="s">
        <v>19</v>
      </c>
      <c r="H4244" s="21">
        <v>55.29</v>
      </c>
    </row>
    <row r="4245" spans="1:8">
      <c r="A4245">
        <v>2235</v>
      </c>
      <c r="B4245" t="s">
        <v>9</v>
      </c>
      <c r="C4245" s="123">
        <v>1908</v>
      </c>
      <c r="D4245" s="2">
        <v>133</v>
      </c>
      <c r="E4245" t="s">
        <v>23</v>
      </c>
      <c r="F4245">
        <v>2021</v>
      </c>
      <c r="G4245" t="s">
        <v>19</v>
      </c>
      <c r="H4245" s="21">
        <v>67.47</v>
      </c>
    </row>
    <row r="4246" spans="1:8">
      <c r="A4246">
        <v>2242</v>
      </c>
      <c r="B4246" t="s">
        <v>9</v>
      </c>
      <c r="C4246" s="123">
        <v>1908</v>
      </c>
      <c r="D4246" s="2">
        <v>133</v>
      </c>
      <c r="E4246" t="s">
        <v>23</v>
      </c>
      <c r="F4246">
        <v>2021</v>
      </c>
      <c r="G4246" t="s">
        <v>19</v>
      </c>
      <c r="H4246" s="21">
        <v>142.33000000000001</v>
      </c>
    </row>
    <row r="4247" spans="1:8">
      <c r="A4247">
        <v>2245</v>
      </c>
      <c r="B4247" t="s">
        <v>9</v>
      </c>
      <c r="C4247" s="123">
        <v>1908</v>
      </c>
      <c r="D4247" s="2">
        <v>133</v>
      </c>
      <c r="E4247" t="s">
        <v>23</v>
      </c>
      <c r="F4247">
        <v>2021</v>
      </c>
      <c r="G4247" t="s">
        <v>19</v>
      </c>
      <c r="H4247" s="21">
        <v>14.13</v>
      </c>
    </row>
    <row r="4248" spans="1:8">
      <c r="A4248">
        <v>2248</v>
      </c>
      <c r="B4248" t="s">
        <v>9</v>
      </c>
      <c r="C4248" s="123">
        <v>1908</v>
      </c>
      <c r="D4248" s="2">
        <v>133</v>
      </c>
      <c r="E4248" t="s">
        <v>23</v>
      </c>
      <c r="F4248">
        <v>2021</v>
      </c>
      <c r="G4248" t="s">
        <v>19</v>
      </c>
      <c r="H4248" s="21">
        <v>3.15</v>
      </c>
    </row>
    <row r="4249" spans="1:8">
      <c r="A4249">
        <v>2251</v>
      </c>
      <c r="B4249" t="s">
        <v>9</v>
      </c>
      <c r="C4249" s="123">
        <v>1908</v>
      </c>
      <c r="D4249" s="2">
        <v>133</v>
      </c>
      <c r="E4249" t="s">
        <v>23</v>
      </c>
      <c r="F4249">
        <v>2021</v>
      </c>
      <c r="G4249" t="s">
        <v>19</v>
      </c>
      <c r="H4249" s="21">
        <v>79.56</v>
      </c>
    </row>
    <row r="4250" spans="1:8">
      <c r="A4250">
        <v>2256</v>
      </c>
      <c r="B4250" t="s">
        <v>9</v>
      </c>
      <c r="C4250" s="123">
        <v>1908</v>
      </c>
      <c r="D4250" s="2">
        <v>133</v>
      </c>
      <c r="E4250" t="s">
        <v>23</v>
      </c>
      <c r="F4250">
        <v>2021</v>
      </c>
      <c r="G4250" t="s">
        <v>19</v>
      </c>
      <c r="H4250" s="21">
        <v>75.87</v>
      </c>
    </row>
    <row r="4251" spans="1:8">
      <c r="A4251">
        <v>2319</v>
      </c>
      <c r="B4251" t="s">
        <v>9</v>
      </c>
      <c r="C4251" s="123">
        <v>1908</v>
      </c>
      <c r="D4251" s="2">
        <v>133</v>
      </c>
      <c r="E4251" t="s">
        <v>23</v>
      </c>
      <c r="F4251">
        <v>2021</v>
      </c>
      <c r="G4251" t="s">
        <v>19</v>
      </c>
      <c r="H4251" s="21">
        <v>3.15</v>
      </c>
    </row>
    <row r="4252" spans="1:8">
      <c r="A4252">
        <v>2336</v>
      </c>
      <c r="B4252" t="s">
        <v>9</v>
      </c>
      <c r="C4252" s="123">
        <v>1908</v>
      </c>
      <c r="D4252" s="2">
        <v>133</v>
      </c>
      <c r="E4252" t="s">
        <v>23</v>
      </c>
      <c r="F4252">
        <v>2021</v>
      </c>
      <c r="G4252" t="s">
        <v>19</v>
      </c>
      <c r="H4252" s="21">
        <v>47.71</v>
      </c>
    </row>
    <row r="4253" spans="1:8">
      <c r="A4253">
        <v>2396</v>
      </c>
      <c r="B4253" t="s">
        <v>9</v>
      </c>
      <c r="C4253" s="123">
        <v>1908</v>
      </c>
      <c r="D4253" s="2">
        <v>133</v>
      </c>
      <c r="E4253" t="s">
        <v>23</v>
      </c>
      <c r="F4253">
        <v>2021</v>
      </c>
      <c r="G4253" t="s">
        <v>19</v>
      </c>
      <c r="H4253" s="21">
        <v>76.099999999999994</v>
      </c>
    </row>
    <row r="4254" spans="1:8">
      <c r="A4254">
        <v>2399</v>
      </c>
      <c r="B4254" t="s">
        <v>9</v>
      </c>
      <c r="C4254" s="123">
        <v>1908</v>
      </c>
      <c r="D4254" s="2">
        <v>133</v>
      </c>
      <c r="E4254" t="s">
        <v>23</v>
      </c>
      <c r="F4254">
        <v>2021</v>
      </c>
      <c r="G4254" t="s">
        <v>19</v>
      </c>
      <c r="H4254" s="21">
        <v>17.87</v>
      </c>
    </row>
    <row r="4255" spans="1:8">
      <c r="A4255">
        <v>2415</v>
      </c>
      <c r="B4255" t="s">
        <v>9</v>
      </c>
      <c r="C4255" s="123">
        <v>1908</v>
      </c>
      <c r="D4255" s="2">
        <v>133</v>
      </c>
      <c r="E4255" t="s">
        <v>23</v>
      </c>
      <c r="F4255">
        <v>2021</v>
      </c>
      <c r="G4255" t="s">
        <v>19</v>
      </c>
      <c r="H4255" s="21">
        <v>82.38</v>
      </c>
    </row>
    <row r="4256" spans="1:8">
      <c r="A4256">
        <v>2418</v>
      </c>
      <c r="B4256" t="s">
        <v>9</v>
      </c>
      <c r="C4256" s="123">
        <v>1908</v>
      </c>
      <c r="D4256" s="2">
        <v>133</v>
      </c>
      <c r="E4256" t="s">
        <v>23</v>
      </c>
      <c r="F4256">
        <v>2021</v>
      </c>
      <c r="G4256" t="s">
        <v>19</v>
      </c>
      <c r="H4256" s="21">
        <v>3.15</v>
      </c>
    </row>
    <row r="4257" spans="1:8">
      <c r="A4257">
        <v>2424</v>
      </c>
      <c r="B4257" t="s">
        <v>9</v>
      </c>
      <c r="C4257" s="123">
        <v>1908</v>
      </c>
      <c r="D4257" s="2">
        <v>133</v>
      </c>
      <c r="E4257" t="s">
        <v>23</v>
      </c>
      <c r="F4257">
        <v>2021</v>
      </c>
      <c r="G4257" t="s">
        <v>19</v>
      </c>
      <c r="H4257" s="21">
        <v>163.76</v>
      </c>
    </row>
    <row r="4258" spans="1:8">
      <c r="A4258">
        <v>2454</v>
      </c>
      <c r="B4258" t="s">
        <v>9</v>
      </c>
      <c r="C4258" s="123">
        <v>1908</v>
      </c>
      <c r="D4258" s="2">
        <v>133</v>
      </c>
      <c r="E4258" t="s">
        <v>23</v>
      </c>
      <c r="F4258">
        <v>2021</v>
      </c>
      <c r="G4258" t="s">
        <v>19</v>
      </c>
      <c r="H4258" s="21">
        <v>83.07</v>
      </c>
    </row>
    <row r="4259" spans="1:8">
      <c r="A4259">
        <v>2462</v>
      </c>
      <c r="B4259" t="s">
        <v>9</v>
      </c>
      <c r="C4259" s="123">
        <v>1908</v>
      </c>
      <c r="D4259" s="2">
        <v>133</v>
      </c>
      <c r="E4259" t="s">
        <v>23</v>
      </c>
      <c r="F4259">
        <v>2021</v>
      </c>
      <c r="G4259" t="s">
        <v>19</v>
      </c>
      <c r="H4259" s="21">
        <v>3.15</v>
      </c>
    </row>
    <row r="4260" spans="1:8">
      <c r="A4260">
        <v>2470</v>
      </c>
      <c r="B4260" t="s">
        <v>9</v>
      </c>
      <c r="C4260" s="123">
        <v>1908</v>
      </c>
      <c r="D4260" s="2">
        <v>133</v>
      </c>
      <c r="E4260" t="s">
        <v>23</v>
      </c>
      <c r="F4260">
        <v>2021</v>
      </c>
      <c r="G4260" t="s">
        <v>19</v>
      </c>
      <c r="H4260" s="21">
        <v>200.88</v>
      </c>
    </row>
    <row r="4261" spans="1:8">
      <c r="A4261">
        <v>2473</v>
      </c>
      <c r="B4261" t="s">
        <v>9</v>
      </c>
      <c r="C4261" s="123">
        <v>1908</v>
      </c>
      <c r="D4261" s="2">
        <v>133</v>
      </c>
      <c r="E4261" t="s">
        <v>23</v>
      </c>
      <c r="F4261">
        <v>2021</v>
      </c>
      <c r="G4261" t="s">
        <v>19</v>
      </c>
      <c r="H4261" s="21">
        <v>3.68</v>
      </c>
    </row>
    <row r="4262" spans="1:8">
      <c r="A4262">
        <v>2495</v>
      </c>
      <c r="B4262" t="s">
        <v>9</v>
      </c>
      <c r="C4262" s="123">
        <v>1908</v>
      </c>
      <c r="D4262" s="2">
        <v>133</v>
      </c>
      <c r="E4262" t="s">
        <v>23</v>
      </c>
      <c r="F4262">
        <v>2021</v>
      </c>
      <c r="G4262" t="s">
        <v>19</v>
      </c>
      <c r="H4262" s="21">
        <v>27.98</v>
      </c>
    </row>
    <row r="4263" spans="1:8">
      <c r="A4263">
        <v>2506</v>
      </c>
      <c r="B4263" t="s">
        <v>9</v>
      </c>
      <c r="C4263" s="123">
        <v>1908</v>
      </c>
      <c r="D4263" s="2">
        <v>133</v>
      </c>
      <c r="E4263" t="s">
        <v>23</v>
      </c>
      <c r="F4263">
        <v>2021</v>
      </c>
      <c r="G4263" t="s">
        <v>19</v>
      </c>
      <c r="H4263" s="21">
        <v>3.15</v>
      </c>
    </row>
    <row r="4264" spans="1:8">
      <c r="A4264">
        <v>2507</v>
      </c>
      <c r="B4264" t="s">
        <v>9</v>
      </c>
      <c r="C4264" s="123">
        <v>1908</v>
      </c>
      <c r="D4264" s="2">
        <v>133</v>
      </c>
      <c r="E4264" t="s">
        <v>23</v>
      </c>
      <c r="F4264">
        <v>2021</v>
      </c>
      <c r="G4264" t="s">
        <v>19</v>
      </c>
      <c r="H4264" s="21">
        <v>0.79</v>
      </c>
    </row>
    <row r="4265" spans="1:8">
      <c r="A4265">
        <v>2527</v>
      </c>
      <c r="B4265" t="s">
        <v>9</v>
      </c>
      <c r="C4265" s="123">
        <v>1908</v>
      </c>
      <c r="D4265" s="2">
        <v>133</v>
      </c>
      <c r="E4265" t="s">
        <v>23</v>
      </c>
      <c r="F4265">
        <v>2021</v>
      </c>
      <c r="G4265" t="s">
        <v>19</v>
      </c>
      <c r="H4265" s="21">
        <v>75.430000000000007</v>
      </c>
    </row>
    <row r="4266" spans="1:8">
      <c r="A4266">
        <v>2537</v>
      </c>
      <c r="B4266" t="s">
        <v>9</v>
      </c>
      <c r="C4266" s="123">
        <v>1908</v>
      </c>
      <c r="D4266" s="2">
        <v>133</v>
      </c>
      <c r="E4266" t="s">
        <v>23</v>
      </c>
      <c r="F4266">
        <v>2021</v>
      </c>
      <c r="G4266" t="s">
        <v>19</v>
      </c>
      <c r="H4266" s="21">
        <v>22.16</v>
      </c>
    </row>
    <row r="4267" spans="1:8">
      <c r="A4267">
        <v>2582</v>
      </c>
      <c r="B4267" t="s">
        <v>9</v>
      </c>
      <c r="C4267" s="123">
        <v>1908</v>
      </c>
      <c r="D4267" s="2">
        <v>144</v>
      </c>
      <c r="E4267" t="s">
        <v>23</v>
      </c>
      <c r="F4267">
        <v>2021</v>
      </c>
      <c r="G4267" t="s">
        <v>19</v>
      </c>
      <c r="H4267" s="21">
        <v>925.2</v>
      </c>
    </row>
    <row r="4268" spans="1:8">
      <c r="A4268">
        <v>2595</v>
      </c>
      <c r="B4268" t="s">
        <v>9</v>
      </c>
      <c r="C4268" s="123">
        <v>1908</v>
      </c>
      <c r="D4268" s="2">
        <v>144</v>
      </c>
      <c r="E4268" t="s">
        <v>23</v>
      </c>
      <c r="F4268">
        <v>2021</v>
      </c>
      <c r="G4268" t="s">
        <v>19</v>
      </c>
      <c r="H4268" s="21">
        <v>70.650000000000006</v>
      </c>
    </row>
    <row r="4269" spans="1:8">
      <c r="A4269">
        <v>2609</v>
      </c>
      <c r="B4269" t="s">
        <v>9</v>
      </c>
      <c r="C4269" s="123">
        <v>1908</v>
      </c>
      <c r="D4269" s="2">
        <v>144</v>
      </c>
      <c r="E4269" t="s">
        <v>23</v>
      </c>
      <c r="F4269">
        <v>2021</v>
      </c>
      <c r="G4269" t="s">
        <v>19</v>
      </c>
      <c r="H4269" s="21">
        <v>94.2</v>
      </c>
    </row>
    <row r="4270" spans="1:8">
      <c r="A4270">
        <v>2612</v>
      </c>
      <c r="B4270" t="s">
        <v>9</v>
      </c>
      <c r="C4270" s="123">
        <v>1908</v>
      </c>
      <c r="D4270" s="2">
        <v>144</v>
      </c>
      <c r="E4270" t="s">
        <v>23</v>
      </c>
      <c r="F4270">
        <v>2021</v>
      </c>
      <c r="G4270" t="s">
        <v>19</v>
      </c>
      <c r="H4270" s="21">
        <v>47.1</v>
      </c>
    </row>
    <row r="4271" spans="1:8">
      <c r="A4271">
        <v>2617</v>
      </c>
      <c r="B4271" t="s">
        <v>9</v>
      </c>
      <c r="C4271" s="123">
        <v>1908</v>
      </c>
      <c r="D4271" s="2">
        <v>144</v>
      </c>
      <c r="E4271" t="s">
        <v>23</v>
      </c>
      <c r="F4271">
        <v>2021</v>
      </c>
      <c r="G4271" t="s">
        <v>19</v>
      </c>
      <c r="H4271" s="21">
        <v>32.229999999999997</v>
      </c>
    </row>
    <row r="4272" spans="1:8">
      <c r="A4272">
        <v>2623</v>
      </c>
      <c r="B4272" t="s">
        <v>9</v>
      </c>
      <c r="C4272" s="123">
        <v>1908</v>
      </c>
      <c r="D4272" s="2">
        <v>144</v>
      </c>
      <c r="E4272" t="s">
        <v>23</v>
      </c>
      <c r="F4272">
        <v>2021</v>
      </c>
      <c r="G4272" t="s">
        <v>19</v>
      </c>
      <c r="H4272" s="21">
        <v>32.11</v>
      </c>
    </row>
    <row r="4273" spans="1:8">
      <c r="A4273">
        <v>2640</v>
      </c>
      <c r="B4273" t="s">
        <v>9</v>
      </c>
      <c r="C4273" s="123">
        <v>1908</v>
      </c>
      <c r="D4273" s="2">
        <v>144</v>
      </c>
      <c r="E4273" t="s">
        <v>23</v>
      </c>
      <c r="F4273">
        <v>2021</v>
      </c>
      <c r="G4273" t="s">
        <v>19</v>
      </c>
      <c r="H4273" s="21">
        <v>872.6</v>
      </c>
    </row>
    <row r="4274" spans="1:8">
      <c r="A4274">
        <v>2658</v>
      </c>
      <c r="B4274" t="s">
        <v>9</v>
      </c>
      <c r="C4274" s="123">
        <v>1908</v>
      </c>
      <c r="D4274" s="2">
        <v>144</v>
      </c>
      <c r="E4274" t="s">
        <v>23</v>
      </c>
      <c r="F4274">
        <v>2021</v>
      </c>
      <c r="G4274" t="s">
        <v>19</v>
      </c>
      <c r="H4274" s="21">
        <v>925.2</v>
      </c>
    </row>
    <row r="4275" spans="1:8">
      <c r="A4275">
        <v>2671</v>
      </c>
      <c r="B4275" t="s">
        <v>9</v>
      </c>
      <c r="C4275" s="123">
        <v>1908</v>
      </c>
      <c r="D4275" s="2">
        <v>144</v>
      </c>
      <c r="E4275" t="s">
        <v>23</v>
      </c>
      <c r="F4275">
        <v>2021</v>
      </c>
      <c r="G4275" t="s">
        <v>19</v>
      </c>
      <c r="H4275" s="21">
        <v>28.54</v>
      </c>
    </row>
    <row r="4276" spans="1:8">
      <c r="A4276">
        <v>2677</v>
      </c>
      <c r="B4276" t="s">
        <v>9</v>
      </c>
      <c r="C4276" s="123">
        <v>1908</v>
      </c>
      <c r="D4276" s="2">
        <v>144</v>
      </c>
      <c r="E4276" t="s">
        <v>23</v>
      </c>
      <c r="F4276">
        <v>2021</v>
      </c>
      <c r="G4276" t="s">
        <v>19</v>
      </c>
      <c r="H4276" s="21">
        <v>32.24</v>
      </c>
    </row>
    <row r="4277" spans="1:8">
      <c r="A4277">
        <v>2689</v>
      </c>
      <c r="B4277" t="s">
        <v>9</v>
      </c>
      <c r="C4277" s="123">
        <v>1908</v>
      </c>
      <c r="D4277" s="2">
        <v>144</v>
      </c>
      <c r="E4277" t="s">
        <v>23</v>
      </c>
      <c r="F4277">
        <v>2021</v>
      </c>
      <c r="G4277" t="s">
        <v>19</v>
      </c>
      <c r="H4277" s="21">
        <v>47.1</v>
      </c>
    </row>
    <row r="4278" spans="1:8">
      <c r="A4278">
        <v>2696</v>
      </c>
      <c r="B4278" t="s">
        <v>9</v>
      </c>
      <c r="C4278" s="123">
        <v>1908</v>
      </c>
      <c r="D4278" s="2">
        <v>144</v>
      </c>
      <c r="E4278" t="s">
        <v>23</v>
      </c>
      <c r="F4278">
        <v>2021</v>
      </c>
      <c r="G4278" t="s">
        <v>19</v>
      </c>
      <c r="H4278" s="21">
        <v>958.99</v>
      </c>
    </row>
    <row r="4279" spans="1:8">
      <c r="A4279">
        <v>2699</v>
      </c>
      <c r="B4279" t="s">
        <v>9</v>
      </c>
      <c r="C4279" s="123">
        <v>1908</v>
      </c>
      <c r="D4279" s="2">
        <v>144</v>
      </c>
      <c r="E4279" t="s">
        <v>23</v>
      </c>
      <c r="F4279">
        <v>2021</v>
      </c>
      <c r="G4279" t="s">
        <v>19</v>
      </c>
      <c r="H4279" s="21">
        <v>920.35</v>
      </c>
    </row>
    <row r="4280" spans="1:8">
      <c r="A4280">
        <v>2709</v>
      </c>
      <c r="B4280" t="s">
        <v>9</v>
      </c>
      <c r="C4280" s="123">
        <v>1908</v>
      </c>
      <c r="D4280" s="2">
        <v>144</v>
      </c>
      <c r="E4280" t="s">
        <v>23</v>
      </c>
      <c r="F4280">
        <v>2021</v>
      </c>
      <c r="G4280" t="s">
        <v>19</v>
      </c>
      <c r="H4280" s="21">
        <v>30.91</v>
      </c>
    </row>
    <row r="4281" spans="1:8">
      <c r="A4281">
        <v>2710</v>
      </c>
      <c r="B4281" t="s">
        <v>9</v>
      </c>
      <c r="C4281" s="123">
        <v>1908</v>
      </c>
      <c r="D4281" s="2">
        <v>144</v>
      </c>
      <c r="E4281" t="s">
        <v>23</v>
      </c>
      <c r="F4281">
        <v>2021</v>
      </c>
      <c r="G4281" t="s">
        <v>19</v>
      </c>
      <c r="H4281" s="21">
        <v>947.88</v>
      </c>
    </row>
    <row r="4282" spans="1:8">
      <c r="A4282">
        <v>2757</v>
      </c>
      <c r="B4282" t="s">
        <v>9</v>
      </c>
      <c r="C4282" s="123">
        <v>1908</v>
      </c>
      <c r="D4282" s="2">
        <v>144</v>
      </c>
      <c r="E4282" t="s">
        <v>23</v>
      </c>
      <c r="F4282">
        <v>2021</v>
      </c>
      <c r="G4282" t="s">
        <v>19</v>
      </c>
      <c r="H4282" s="21">
        <v>32.24</v>
      </c>
    </row>
    <row r="4283" spans="1:8">
      <c r="A4283">
        <v>2759</v>
      </c>
      <c r="B4283" t="s">
        <v>9</v>
      </c>
      <c r="C4283" s="123">
        <v>1908</v>
      </c>
      <c r="D4283" s="2">
        <v>144</v>
      </c>
      <c r="E4283" t="s">
        <v>23</v>
      </c>
      <c r="F4283">
        <v>2021</v>
      </c>
      <c r="G4283" t="s">
        <v>19</v>
      </c>
      <c r="H4283" s="21">
        <v>929.3</v>
      </c>
    </row>
    <row r="4284" spans="1:8">
      <c r="A4284">
        <v>2767</v>
      </c>
      <c r="B4284" t="s">
        <v>9</v>
      </c>
      <c r="C4284" s="123">
        <v>1908</v>
      </c>
      <c r="D4284" s="2">
        <v>144</v>
      </c>
      <c r="E4284" t="s">
        <v>23</v>
      </c>
      <c r="F4284">
        <v>2021</v>
      </c>
      <c r="G4284" t="s">
        <v>19</v>
      </c>
      <c r="H4284" s="21">
        <v>32.11</v>
      </c>
    </row>
    <row r="4285" spans="1:8">
      <c r="A4285">
        <v>2773</v>
      </c>
      <c r="B4285" t="s">
        <v>9</v>
      </c>
      <c r="C4285" s="123">
        <v>1908</v>
      </c>
      <c r="D4285" s="2">
        <v>144</v>
      </c>
      <c r="E4285" t="s">
        <v>23</v>
      </c>
      <c r="F4285">
        <v>2021</v>
      </c>
      <c r="G4285" t="s">
        <v>19</v>
      </c>
      <c r="H4285" s="21">
        <v>828.51</v>
      </c>
    </row>
    <row r="4286" spans="1:8">
      <c r="A4286">
        <v>2776</v>
      </c>
      <c r="B4286" t="s">
        <v>9</v>
      </c>
      <c r="C4286" s="123">
        <v>1908</v>
      </c>
      <c r="D4286" s="2">
        <v>144</v>
      </c>
      <c r="E4286" t="s">
        <v>23</v>
      </c>
      <c r="F4286">
        <v>2021</v>
      </c>
      <c r="G4286" t="s">
        <v>19</v>
      </c>
      <c r="H4286" s="21">
        <v>17.66</v>
      </c>
    </row>
    <row r="4287" spans="1:8">
      <c r="A4287">
        <v>2783</v>
      </c>
      <c r="B4287" t="s">
        <v>9</v>
      </c>
      <c r="C4287" s="123">
        <v>1908</v>
      </c>
      <c r="D4287" s="2">
        <v>144</v>
      </c>
      <c r="E4287" t="s">
        <v>23</v>
      </c>
      <c r="F4287">
        <v>2021</v>
      </c>
      <c r="G4287" t="s">
        <v>19</v>
      </c>
      <c r="H4287" s="21">
        <v>819.13</v>
      </c>
    </row>
    <row r="4288" spans="1:8">
      <c r="A4288">
        <v>2814</v>
      </c>
      <c r="B4288" t="s">
        <v>9</v>
      </c>
      <c r="C4288" s="123">
        <v>1908</v>
      </c>
      <c r="D4288" s="2">
        <v>144</v>
      </c>
      <c r="E4288" t="s">
        <v>23</v>
      </c>
      <c r="F4288">
        <v>2021</v>
      </c>
      <c r="G4288" t="s">
        <v>19</v>
      </c>
      <c r="H4288" s="21">
        <v>94.2</v>
      </c>
    </row>
    <row r="4289" spans="1:8">
      <c r="A4289">
        <v>2825</v>
      </c>
      <c r="B4289" t="s">
        <v>9</v>
      </c>
      <c r="C4289" s="123">
        <v>1908</v>
      </c>
      <c r="D4289" s="2">
        <v>144</v>
      </c>
      <c r="E4289" t="s">
        <v>23</v>
      </c>
      <c r="F4289">
        <v>2021</v>
      </c>
      <c r="G4289" t="s">
        <v>19</v>
      </c>
      <c r="H4289" s="21">
        <v>71.13</v>
      </c>
    </row>
    <row r="4290" spans="1:8">
      <c r="A4290">
        <v>2826</v>
      </c>
      <c r="B4290" t="s">
        <v>9</v>
      </c>
      <c r="C4290" s="123">
        <v>1908</v>
      </c>
      <c r="D4290" s="2">
        <v>144</v>
      </c>
      <c r="E4290" t="s">
        <v>23</v>
      </c>
      <c r="F4290">
        <v>2021</v>
      </c>
      <c r="G4290" t="s">
        <v>19</v>
      </c>
      <c r="H4290" s="21">
        <v>882.71</v>
      </c>
    </row>
    <row r="4291" spans="1:8">
      <c r="A4291">
        <v>2839</v>
      </c>
      <c r="B4291" t="s">
        <v>9</v>
      </c>
      <c r="C4291" s="123">
        <v>1908</v>
      </c>
      <c r="D4291" s="2">
        <v>144</v>
      </c>
      <c r="E4291" t="s">
        <v>23</v>
      </c>
      <c r="F4291">
        <v>2021</v>
      </c>
      <c r="G4291" t="s">
        <v>19</v>
      </c>
      <c r="H4291" s="21">
        <v>16.48</v>
      </c>
    </row>
    <row r="4292" spans="1:8">
      <c r="A4292">
        <v>2867</v>
      </c>
      <c r="B4292" t="s">
        <v>9</v>
      </c>
      <c r="C4292" s="123">
        <v>1908</v>
      </c>
      <c r="D4292" s="2">
        <v>144</v>
      </c>
      <c r="E4292" t="s">
        <v>23</v>
      </c>
      <c r="F4292">
        <v>2021</v>
      </c>
      <c r="G4292" t="s">
        <v>19</v>
      </c>
      <c r="H4292" s="21">
        <v>16.489999999999998</v>
      </c>
    </row>
    <row r="4293" spans="1:8">
      <c r="A4293">
        <v>2906</v>
      </c>
      <c r="B4293" t="s">
        <v>9</v>
      </c>
      <c r="C4293" s="123">
        <v>1908</v>
      </c>
      <c r="D4293" s="2">
        <v>144</v>
      </c>
      <c r="E4293" t="s">
        <v>23</v>
      </c>
      <c r="F4293">
        <v>2021</v>
      </c>
      <c r="G4293" t="s">
        <v>19</v>
      </c>
      <c r="H4293" s="21">
        <v>94.2</v>
      </c>
    </row>
    <row r="4294" spans="1:8">
      <c r="A4294">
        <v>2917</v>
      </c>
      <c r="B4294" t="s">
        <v>9</v>
      </c>
      <c r="C4294" s="123">
        <v>1908</v>
      </c>
      <c r="D4294" s="2">
        <v>144</v>
      </c>
      <c r="E4294" t="s">
        <v>23</v>
      </c>
      <c r="F4294">
        <v>2021</v>
      </c>
      <c r="G4294" t="s">
        <v>19</v>
      </c>
      <c r="H4294" s="21">
        <v>47.1</v>
      </c>
    </row>
    <row r="4295" spans="1:8">
      <c r="A4295">
        <v>2921</v>
      </c>
      <c r="B4295" t="s">
        <v>9</v>
      </c>
      <c r="C4295" s="123">
        <v>1908</v>
      </c>
      <c r="D4295" s="2">
        <v>144</v>
      </c>
      <c r="E4295" t="s">
        <v>23</v>
      </c>
      <c r="F4295">
        <v>2021</v>
      </c>
      <c r="G4295" t="s">
        <v>19</v>
      </c>
      <c r="H4295" s="21">
        <v>141.30000000000001</v>
      </c>
    </row>
    <row r="4296" spans="1:8">
      <c r="A4296">
        <v>2922</v>
      </c>
      <c r="B4296" t="s">
        <v>9</v>
      </c>
      <c r="C4296" s="123">
        <v>1908</v>
      </c>
      <c r="D4296" s="2">
        <v>144</v>
      </c>
      <c r="E4296" t="s">
        <v>23</v>
      </c>
      <c r="F4296">
        <v>2021</v>
      </c>
      <c r="G4296" t="s">
        <v>19</v>
      </c>
      <c r="H4296" s="21">
        <v>847.71</v>
      </c>
    </row>
    <row r="4297" spans="1:8">
      <c r="A4297">
        <v>2934</v>
      </c>
      <c r="B4297" t="s">
        <v>9</v>
      </c>
      <c r="C4297" s="123">
        <v>1908</v>
      </c>
      <c r="D4297" s="2">
        <v>144</v>
      </c>
      <c r="E4297" t="s">
        <v>23</v>
      </c>
      <c r="F4297">
        <v>2021</v>
      </c>
      <c r="G4297" t="s">
        <v>19</v>
      </c>
      <c r="H4297" s="21">
        <v>31.02</v>
      </c>
    </row>
    <row r="4298" spans="1:8">
      <c r="A4298">
        <v>2938</v>
      </c>
      <c r="B4298" t="s">
        <v>9</v>
      </c>
      <c r="C4298" s="123">
        <v>1908</v>
      </c>
      <c r="D4298" s="2">
        <v>144</v>
      </c>
      <c r="E4298" t="s">
        <v>23</v>
      </c>
      <c r="F4298">
        <v>2021</v>
      </c>
      <c r="G4298" t="s">
        <v>19</v>
      </c>
      <c r="H4298" s="21">
        <v>32.229999999999997</v>
      </c>
    </row>
    <row r="4299" spans="1:8">
      <c r="A4299">
        <v>2947</v>
      </c>
      <c r="B4299" t="s">
        <v>9</v>
      </c>
      <c r="C4299" s="123">
        <v>1908</v>
      </c>
      <c r="D4299" s="2">
        <v>144</v>
      </c>
      <c r="E4299" t="s">
        <v>23</v>
      </c>
      <c r="F4299">
        <v>2021</v>
      </c>
      <c r="G4299" t="s">
        <v>19</v>
      </c>
      <c r="H4299" s="21">
        <v>845.09</v>
      </c>
    </row>
    <row r="4300" spans="1:8">
      <c r="A4300">
        <v>2966</v>
      </c>
      <c r="B4300" t="s">
        <v>9</v>
      </c>
      <c r="C4300" s="123">
        <v>1908</v>
      </c>
      <c r="D4300" s="2">
        <v>144</v>
      </c>
      <c r="E4300" t="s">
        <v>23</v>
      </c>
      <c r="F4300">
        <v>2021</v>
      </c>
      <c r="G4300" t="s">
        <v>19</v>
      </c>
      <c r="H4300" s="21">
        <v>47.1</v>
      </c>
    </row>
    <row r="4301" spans="1:8">
      <c r="A4301">
        <v>2982</v>
      </c>
      <c r="B4301" t="s">
        <v>9</v>
      </c>
      <c r="C4301" s="123">
        <v>1908</v>
      </c>
      <c r="D4301" s="2">
        <v>144</v>
      </c>
      <c r="E4301" t="s">
        <v>23</v>
      </c>
      <c r="F4301">
        <v>2021</v>
      </c>
      <c r="G4301" t="s">
        <v>19</v>
      </c>
      <c r="H4301" s="21">
        <v>16.14</v>
      </c>
    </row>
    <row r="4302" spans="1:8">
      <c r="A4302">
        <v>2988</v>
      </c>
      <c r="B4302" t="s">
        <v>9</v>
      </c>
      <c r="C4302" s="123">
        <v>1908</v>
      </c>
      <c r="D4302" s="2">
        <v>144</v>
      </c>
      <c r="E4302" t="s">
        <v>23</v>
      </c>
      <c r="F4302">
        <v>2021</v>
      </c>
      <c r="G4302" t="s">
        <v>19</v>
      </c>
      <c r="H4302" s="21">
        <v>137.62</v>
      </c>
    </row>
    <row r="4303" spans="1:8">
      <c r="A4303">
        <v>2993</v>
      </c>
      <c r="B4303" t="s">
        <v>9</v>
      </c>
      <c r="C4303" s="123">
        <v>1908</v>
      </c>
      <c r="D4303" s="2">
        <v>144</v>
      </c>
      <c r="E4303" t="s">
        <v>23</v>
      </c>
      <c r="F4303">
        <v>2021</v>
      </c>
      <c r="G4303" t="s">
        <v>19</v>
      </c>
      <c r="H4303" s="21">
        <v>94.2</v>
      </c>
    </row>
    <row r="4304" spans="1:8">
      <c r="A4304">
        <v>3002</v>
      </c>
      <c r="B4304" t="s">
        <v>10</v>
      </c>
      <c r="C4304" s="123">
        <v>1908</v>
      </c>
      <c r="D4304" s="2">
        <v>133</v>
      </c>
      <c r="E4304" t="s">
        <v>23</v>
      </c>
      <c r="F4304">
        <v>2021</v>
      </c>
      <c r="G4304" t="s">
        <v>19</v>
      </c>
      <c r="H4304" s="21">
        <v>5.36</v>
      </c>
    </row>
    <row r="4305" spans="1:8">
      <c r="A4305">
        <v>3083</v>
      </c>
      <c r="B4305" t="s">
        <v>10</v>
      </c>
      <c r="C4305" s="123">
        <v>1908</v>
      </c>
      <c r="D4305" s="2">
        <v>133</v>
      </c>
      <c r="E4305" t="s">
        <v>23</v>
      </c>
      <c r="F4305">
        <v>2021</v>
      </c>
      <c r="G4305" t="s">
        <v>19</v>
      </c>
      <c r="H4305" s="21">
        <v>-28.12</v>
      </c>
    </row>
    <row r="4306" spans="1:8">
      <c r="A4306">
        <v>3087</v>
      </c>
      <c r="B4306" t="s">
        <v>10</v>
      </c>
      <c r="C4306" s="123">
        <v>1908</v>
      </c>
      <c r="D4306" s="2">
        <v>133</v>
      </c>
      <c r="E4306" t="s">
        <v>23</v>
      </c>
      <c r="F4306">
        <v>2021</v>
      </c>
      <c r="G4306" t="s">
        <v>19</v>
      </c>
      <c r="H4306" s="21">
        <v>63.4</v>
      </c>
    </row>
    <row r="4307" spans="1:8">
      <c r="A4307">
        <v>3092</v>
      </c>
      <c r="B4307" t="s">
        <v>10</v>
      </c>
      <c r="C4307" s="123">
        <v>1908</v>
      </c>
      <c r="D4307" s="2">
        <v>133</v>
      </c>
      <c r="E4307" t="s">
        <v>23</v>
      </c>
      <c r="F4307">
        <v>2021</v>
      </c>
      <c r="G4307" t="s">
        <v>19</v>
      </c>
      <c r="H4307" s="21">
        <v>91.52</v>
      </c>
    </row>
    <row r="4308" spans="1:8">
      <c r="A4308">
        <v>3105</v>
      </c>
      <c r="B4308" t="s">
        <v>10</v>
      </c>
      <c r="C4308" s="123">
        <v>1908</v>
      </c>
      <c r="D4308" s="2">
        <v>144</v>
      </c>
      <c r="E4308" t="s">
        <v>23</v>
      </c>
      <c r="F4308">
        <v>2021</v>
      </c>
      <c r="G4308" t="s">
        <v>19</v>
      </c>
      <c r="H4308" s="21">
        <v>109.18</v>
      </c>
    </row>
    <row r="4309" spans="1:8">
      <c r="A4309">
        <v>3106</v>
      </c>
      <c r="B4309" t="s">
        <v>10</v>
      </c>
      <c r="C4309" s="123">
        <v>1908</v>
      </c>
      <c r="D4309" s="2">
        <v>144</v>
      </c>
      <c r="E4309" t="s">
        <v>23</v>
      </c>
      <c r="F4309">
        <v>2021</v>
      </c>
      <c r="G4309" t="s">
        <v>19</v>
      </c>
      <c r="H4309" s="21">
        <v>101.76</v>
      </c>
    </row>
    <row r="4310" spans="1:8">
      <c r="A4310">
        <v>3120</v>
      </c>
      <c r="B4310" t="s">
        <v>10</v>
      </c>
      <c r="C4310" s="123">
        <v>1908</v>
      </c>
      <c r="D4310" s="2">
        <v>144</v>
      </c>
      <c r="E4310" t="s">
        <v>23</v>
      </c>
      <c r="F4310">
        <v>2021</v>
      </c>
      <c r="G4310" t="s">
        <v>19</v>
      </c>
      <c r="H4310" s="21">
        <v>107.17</v>
      </c>
    </row>
    <row r="4311" spans="1:8">
      <c r="A4311">
        <v>3122</v>
      </c>
      <c r="B4311" t="s">
        <v>10</v>
      </c>
      <c r="C4311" s="123">
        <v>1908</v>
      </c>
      <c r="D4311" s="2">
        <v>144</v>
      </c>
      <c r="E4311" t="s">
        <v>23</v>
      </c>
      <c r="F4311">
        <v>2021</v>
      </c>
      <c r="G4311" t="s">
        <v>19</v>
      </c>
      <c r="H4311" s="21">
        <v>2.46</v>
      </c>
    </row>
    <row r="4312" spans="1:8">
      <c r="A4312">
        <v>3124</v>
      </c>
      <c r="B4312" t="s">
        <v>10</v>
      </c>
      <c r="C4312" s="123">
        <v>1908</v>
      </c>
      <c r="D4312" s="2">
        <v>144</v>
      </c>
      <c r="E4312" t="s">
        <v>23</v>
      </c>
      <c r="F4312">
        <v>2021</v>
      </c>
      <c r="G4312" t="s">
        <v>19</v>
      </c>
      <c r="H4312" s="21">
        <v>101.76</v>
      </c>
    </row>
    <row r="4313" spans="1:8">
      <c r="A4313">
        <v>3134</v>
      </c>
      <c r="B4313" t="s">
        <v>10</v>
      </c>
      <c r="C4313" s="123">
        <v>1908</v>
      </c>
      <c r="D4313" s="2">
        <v>144</v>
      </c>
      <c r="E4313" t="s">
        <v>23</v>
      </c>
      <c r="F4313">
        <v>2021</v>
      </c>
      <c r="G4313" t="s">
        <v>19</v>
      </c>
      <c r="H4313" s="21">
        <v>2.46</v>
      </c>
    </row>
    <row r="4314" spans="1:8">
      <c r="A4314">
        <v>3161</v>
      </c>
      <c r="B4314" t="s">
        <v>10</v>
      </c>
      <c r="C4314" s="123">
        <v>1908</v>
      </c>
      <c r="D4314" s="2">
        <v>144</v>
      </c>
      <c r="E4314" t="s">
        <v>23</v>
      </c>
      <c r="F4314">
        <v>2021</v>
      </c>
      <c r="G4314" t="s">
        <v>19</v>
      </c>
      <c r="H4314" s="21">
        <v>102.01</v>
      </c>
    </row>
    <row r="4315" spans="1:8">
      <c r="A4315">
        <v>3162</v>
      </c>
      <c r="B4315" t="s">
        <v>10</v>
      </c>
      <c r="C4315" s="123">
        <v>1908</v>
      </c>
      <c r="D4315" s="2">
        <v>144</v>
      </c>
      <c r="E4315" t="s">
        <v>23</v>
      </c>
      <c r="F4315">
        <v>2021</v>
      </c>
      <c r="G4315" t="s">
        <v>19</v>
      </c>
      <c r="H4315" s="21">
        <v>2.5099999999999998</v>
      </c>
    </row>
    <row r="4316" spans="1:8">
      <c r="A4316">
        <v>3167</v>
      </c>
      <c r="B4316" t="s">
        <v>10</v>
      </c>
      <c r="C4316" s="123">
        <v>1908</v>
      </c>
      <c r="D4316" s="2">
        <v>144</v>
      </c>
      <c r="E4316" t="s">
        <v>23</v>
      </c>
      <c r="F4316">
        <v>2021</v>
      </c>
      <c r="G4316" t="s">
        <v>19</v>
      </c>
      <c r="H4316" s="21">
        <v>99.92</v>
      </c>
    </row>
    <row r="4317" spans="1:8">
      <c r="A4317">
        <v>3190</v>
      </c>
      <c r="B4317" t="s">
        <v>10</v>
      </c>
      <c r="C4317" s="123">
        <v>1908</v>
      </c>
      <c r="D4317" s="2">
        <v>144</v>
      </c>
      <c r="E4317" t="s">
        <v>23</v>
      </c>
      <c r="F4317">
        <v>2021</v>
      </c>
      <c r="G4317" t="s">
        <v>19</v>
      </c>
      <c r="H4317" s="21">
        <v>2.46</v>
      </c>
    </row>
    <row r="4318" spans="1:8">
      <c r="A4318">
        <v>3206</v>
      </c>
      <c r="B4318" t="s">
        <v>10</v>
      </c>
      <c r="C4318" s="123">
        <v>1908</v>
      </c>
      <c r="D4318" s="2">
        <v>144</v>
      </c>
      <c r="E4318" t="s">
        <v>23</v>
      </c>
      <c r="F4318">
        <v>2021</v>
      </c>
      <c r="G4318" t="s">
        <v>19</v>
      </c>
      <c r="H4318" s="21">
        <v>162.01</v>
      </c>
    </row>
    <row r="4319" spans="1:8">
      <c r="A4319">
        <v>3210</v>
      </c>
      <c r="B4319" t="s">
        <v>10</v>
      </c>
      <c r="C4319" s="123">
        <v>1908</v>
      </c>
      <c r="D4319" s="2">
        <v>144</v>
      </c>
      <c r="E4319" t="s">
        <v>23</v>
      </c>
      <c r="F4319">
        <v>2021</v>
      </c>
      <c r="G4319" t="s">
        <v>19</v>
      </c>
      <c r="H4319" s="21">
        <v>2.5099999999999998</v>
      </c>
    </row>
    <row r="4320" spans="1:8">
      <c r="A4320">
        <v>3227</v>
      </c>
      <c r="B4320" t="s">
        <v>10</v>
      </c>
      <c r="C4320" s="123">
        <v>1908</v>
      </c>
      <c r="D4320" s="2">
        <v>144</v>
      </c>
      <c r="E4320" t="s">
        <v>23</v>
      </c>
      <c r="F4320">
        <v>2021</v>
      </c>
      <c r="G4320" t="s">
        <v>19</v>
      </c>
      <c r="H4320" s="21">
        <v>118.43</v>
      </c>
    </row>
    <row r="4321" spans="1:8">
      <c r="A4321">
        <v>3237</v>
      </c>
      <c r="B4321" t="s">
        <v>10</v>
      </c>
      <c r="C4321" s="123">
        <v>1908</v>
      </c>
      <c r="D4321" s="2">
        <v>144</v>
      </c>
      <c r="E4321" t="s">
        <v>23</v>
      </c>
      <c r="F4321">
        <v>2021</v>
      </c>
      <c r="G4321" t="s">
        <v>19</v>
      </c>
      <c r="H4321" s="21">
        <v>2.46</v>
      </c>
    </row>
    <row r="4322" spans="1:8">
      <c r="A4322">
        <v>3253</v>
      </c>
      <c r="B4322" t="s">
        <v>10</v>
      </c>
      <c r="C4322" s="123">
        <v>1908</v>
      </c>
      <c r="D4322" s="2">
        <v>144</v>
      </c>
      <c r="E4322" t="s">
        <v>23</v>
      </c>
      <c r="F4322">
        <v>2021</v>
      </c>
      <c r="G4322" t="s">
        <v>19</v>
      </c>
      <c r="H4322" s="21">
        <v>99.93</v>
      </c>
    </row>
    <row r="4323" spans="1:8">
      <c r="A4323">
        <v>3259</v>
      </c>
      <c r="B4323" t="s">
        <v>10</v>
      </c>
      <c r="C4323" s="123">
        <v>1908</v>
      </c>
      <c r="D4323" s="2">
        <v>144</v>
      </c>
      <c r="E4323" t="s">
        <v>23</v>
      </c>
      <c r="F4323">
        <v>2021</v>
      </c>
      <c r="G4323" t="s">
        <v>19</v>
      </c>
      <c r="H4323" s="21">
        <v>101.76</v>
      </c>
    </row>
    <row r="4324" spans="1:8">
      <c r="A4324">
        <v>3261</v>
      </c>
      <c r="B4324" t="s">
        <v>10</v>
      </c>
      <c r="C4324" s="123">
        <v>1908</v>
      </c>
      <c r="D4324" s="2">
        <v>144</v>
      </c>
      <c r="E4324" t="s">
        <v>23</v>
      </c>
      <c r="F4324">
        <v>2021</v>
      </c>
      <c r="G4324" t="s">
        <v>19</v>
      </c>
      <c r="H4324" s="21">
        <v>101.76</v>
      </c>
    </row>
    <row r="4325" spans="1:8">
      <c r="A4325">
        <v>3323</v>
      </c>
      <c r="B4325" t="s">
        <v>10</v>
      </c>
      <c r="C4325" s="123">
        <v>1908</v>
      </c>
      <c r="D4325" s="2">
        <v>144</v>
      </c>
      <c r="E4325" t="s">
        <v>23</v>
      </c>
      <c r="F4325">
        <v>2021</v>
      </c>
      <c r="G4325" t="s">
        <v>19</v>
      </c>
      <c r="H4325" s="21">
        <v>2.11</v>
      </c>
    </row>
    <row r="4326" spans="1:8">
      <c r="A4326">
        <v>3332</v>
      </c>
      <c r="B4326" t="s">
        <v>10</v>
      </c>
      <c r="C4326" s="123">
        <v>1908</v>
      </c>
      <c r="D4326" s="2">
        <v>144</v>
      </c>
      <c r="E4326" t="s">
        <v>23</v>
      </c>
      <c r="F4326">
        <v>2021</v>
      </c>
      <c r="G4326" t="s">
        <v>19</v>
      </c>
      <c r="H4326" s="21">
        <v>2.46</v>
      </c>
    </row>
    <row r="4327" spans="1:8">
      <c r="A4327">
        <v>3336</v>
      </c>
      <c r="B4327" t="s">
        <v>10</v>
      </c>
      <c r="C4327" s="123">
        <v>1908</v>
      </c>
      <c r="D4327" s="2">
        <v>144</v>
      </c>
      <c r="E4327" t="s">
        <v>23</v>
      </c>
      <c r="F4327">
        <v>2021</v>
      </c>
      <c r="G4327" t="s">
        <v>19</v>
      </c>
      <c r="H4327" s="21">
        <v>102.45</v>
      </c>
    </row>
    <row r="4328" spans="1:8">
      <c r="A4328">
        <v>3359</v>
      </c>
      <c r="B4328" t="s">
        <v>11</v>
      </c>
      <c r="C4328" s="123">
        <v>1908</v>
      </c>
      <c r="D4328" s="2">
        <v>133</v>
      </c>
      <c r="E4328" t="s">
        <v>23</v>
      </c>
      <c r="F4328">
        <v>2021</v>
      </c>
      <c r="G4328" t="s">
        <v>19</v>
      </c>
      <c r="H4328" s="21">
        <v>5.89</v>
      </c>
    </row>
    <row r="4329" spans="1:8">
      <c r="A4329">
        <v>3366</v>
      </c>
      <c r="B4329" t="s">
        <v>11</v>
      </c>
      <c r="C4329" s="123">
        <v>1908</v>
      </c>
      <c r="D4329" s="2">
        <v>133</v>
      </c>
      <c r="E4329" t="s">
        <v>23</v>
      </c>
      <c r="F4329">
        <v>2021</v>
      </c>
      <c r="G4329" t="s">
        <v>19</v>
      </c>
      <c r="H4329" s="21">
        <v>8.6300000000000008</v>
      </c>
    </row>
    <row r="4330" spans="1:8">
      <c r="A4330">
        <v>3382</v>
      </c>
      <c r="B4330" t="s">
        <v>11</v>
      </c>
      <c r="C4330" s="123">
        <v>1908</v>
      </c>
      <c r="D4330" s="2">
        <v>133</v>
      </c>
      <c r="E4330" t="s">
        <v>23</v>
      </c>
      <c r="F4330">
        <v>2021</v>
      </c>
      <c r="G4330" t="s">
        <v>19</v>
      </c>
      <c r="H4330" s="21">
        <v>5.04</v>
      </c>
    </row>
    <row r="4331" spans="1:8">
      <c r="A4331">
        <v>3390</v>
      </c>
      <c r="B4331" t="s">
        <v>11</v>
      </c>
      <c r="C4331" s="123">
        <v>1908</v>
      </c>
      <c r="D4331" s="2">
        <v>133</v>
      </c>
      <c r="E4331" t="s">
        <v>23</v>
      </c>
      <c r="F4331">
        <v>2021</v>
      </c>
      <c r="G4331" t="s">
        <v>19</v>
      </c>
      <c r="H4331" s="21">
        <v>6.16</v>
      </c>
    </row>
    <row r="4332" spans="1:8">
      <c r="A4332">
        <v>3418</v>
      </c>
      <c r="B4332" t="s">
        <v>11</v>
      </c>
      <c r="C4332" s="123">
        <v>1908</v>
      </c>
      <c r="D4332" s="2">
        <v>133</v>
      </c>
      <c r="E4332" t="s">
        <v>23</v>
      </c>
      <c r="F4332">
        <v>2021</v>
      </c>
      <c r="G4332" t="s">
        <v>19</v>
      </c>
      <c r="H4332" s="21">
        <v>-5.04</v>
      </c>
    </row>
    <row r="4333" spans="1:8">
      <c r="A4333">
        <v>3435</v>
      </c>
      <c r="B4333" t="s">
        <v>11</v>
      </c>
      <c r="C4333" s="123">
        <v>1908</v>
      </c>
      <c r="D4333" s="2">
        <v>133</v>
      </c>
      <c r="E4333" t="s">
        <v>23</v>
      </c>
      <c r="F4333">
        <v>2021</v>
      </c>
      <c r="G4333" t="s">
        <v>19</v>
      </c>
      <c r="H4333" s="21">
        <v>5.89</v>
      </c>
    </row>
    <row r="4334" spans="1:8">
      <c r="A4334">
        <v>3439</v>
      </c>
      <c r="B4334" t="s">
        <v>11</v>
      </c>
      <c r="C4334" s="123">
        <v>1908</v>
      </c>
      <c r="D4334" s="2">
        <v>133</v>
      </c>
      <c r="E4334" t="s">
        <v>23</v>
      </c>
      <c r="F4334">
        <v>2021</v>
      </c>
      <c r="G4334" t="s">
        <v>19</v>
      </c>
      <c r="H4334" s="21">
        <v>6.59</v>
      </c>
    </row>
    <row r="4335" spans="1:8">
      <c r="A4335">
        <v>3455</v>
      </c>
      <c r="B4335" t="s">
        <v>11</v>
      </c>
      <c r="C4335" s="123">
        <v>1908</v>
      </c>
      <c r="D4335" s="2">
        <v>144</v>
      </c>
      <c r="E4335" t="s">
        <v>23</v>
      </c>
      <c r="F4335">
        <v>2021</v>
      </c>
      <c r="G4335" t="s">
        <v>19</v>
      </c>
      <c r="H4335" s="21">
        <v>167.11</v>
      </c>
    </row>
    <row r="4336" spans="1:8">
      <c r="A4336">
        <v>3457</v>
      </c>
      <c r="B4336" t="s">
        <v>11</v>
      </c>
      <c r="C4336" s="123">
        <v>1908</v>
      </c>
      <c r="D4336" s="2">
        <v>144</v>
      </c>
      <c r="E4336" t="s">
        <v>23</v>
      </c>
      <c r="F4336">
        <v>2021</v>
      </c>
      <c r="G4336" t="s">
        <v>19</v>
      </c>
      <c r="H4336" s="21">
        <v>37.619999999999997</v>
      </c>
    </row>
    <row r="4337" spans="1:8">
      <c r="A4337">
        <v>3462</v>
      </c>
      <c r="B4337" t="s">
        <v>11</v>
      </c>
      <c r="C4337" s="123">
        <v>1908</v>
      </c>
      <c r="D4337" s="2">
        <v>144</v>
      </c>
      <c r="E4337" t="s">
        <v>23</v>
      </c>
      <c r="F4337">
        <v>2021</v>
      </c>
      <c r="G4337" t="s">
        <v>19</v>
      </c>
      <c r="H4337" s="21">
        <v>211.7</v>
      </c>
    </row>
    <row r="4338" spans="1:8">
      <c r="A4338">
        <v>3480</v>
      </c>
      <c r="B4338" t="s">
        <v>11</v>
      </c>
      <c r="C4338" s="123">
        <v>1908</v>
      </c>
      <c r="D4338" s="2">
        <v>144</v>
      </c>
      <c r="E4338" t="s">
        <v>23</v>
      </c>
      <c r="F4338">
        <v>2021</v>
      </c>
      <c r="G4338" t="s">
        <v>19</v>
      </c>
      <c r="H4338" s="21">
        <v>205.06</v>
      </c>
    </row>
    <row r="4339" spans="1:8">
      <c r="A4339">
        <v>3490</v>
      </c>
      <c r="B4339" t="s">
        <v>11</v>
      </c>
      <c r="C4339" s="123">
        <v>1908</v>
      </c>
      <c r="D4339" s="2">
        <v>144</v>
      </c>
      <c r="E4339" t="s">
        <v>23</v>
      </c>
      <c r="F4339">
        <v>2021</v>
      </c>
      <c r="G4339" t="s">
        <v>19</v>
      </c>
      <c r="H4339" s="21">
        <v>194.25</v>
      </c>
    </row>
    <row r="4340" spans="1:8">
      <c r="A4340">
        <v>3511</v>
      </c>
      <c r="B4340" t="s">
        <v>11</v>
      </c>
      <c r="C4340" s="123">
        <v>1908</v>
      </c>
      <c r="D4340" s="2">
        <v>144</v>
      </c>
      <c r="E4340" t="s">
        <v>23</v>
      </c>
      <c r="F4340">
        <v>2021</v>
      </c>
      <c r="G4340" t="s">
        <v>19</v>
      </c>
      <c r="H4340" s="21">
        <v>110.34</v>
      </c>
    </row>
    <row r="4341" spans="1:8">
      <c r="A4341">
        <v>3512</v>
      </c>
      <c r="B4341" t="s">
        <v>11</v>
      </c>
      <c r="C4341" s="123">
        <v>1908</v>
      </c>
      <c r="D4341" s="2">
        <v>144</v>
      </c>
      <c r="E4341" t="s">
        <v>23</v>
      </c>
      <c r="F4341">
        <v>2021</v>
      </c>
      <c r="G4341" t="s">
        <v>19</v>
      </c>
      <c r="H4341" s="21">
        <v>37.92</v>
      </c>
    </row>
    <row r="4342" spans="1:8">
      <c r="A4342">
        <v>3526</v>
      </c>
      <c r="B4342" t="s">
        <v>11</v>
      </c>
      <c r="C4342" s="123">
        <v>1908</v>
      </c>
      <c r="D4342" s="2">
        <v>144</v>
      </c>
      <c r="E4342" t="s">
        <v>23</v>
      </c>
      <c r="F4342">
        <v>2021</v>
      </c>
      <c r="G4342" t="s">
        <v>19</v>
      </c>
      <c r="H4342" s="21">
        <v>139.47999999999999</v>
      </c>
    </row>
    <row r="4343" spans="1:8">
      <c r="A4343">
        <v>3530</v>
      </c>
      <c r="B4343" t="s">
        <v>11</v>
      </c>
      <c r="C4343" s="123">
        <v>1908</v>
      </c>
      <c r="D4343" s="2">
        <v>144</v>
      </c>
      <c r="E4343" t="s">
        <v>23</v>
      </c>
      <c r="F4343">
        <v>2021</v>
      </c>
      <c r="G4343" t="s">
        <v>19</v>
      </c>
      <c r="H4343" s="21">
        <v>37.619999999999997</v>
      </c>
    </row>
    <row r="4344" spans="1:8">
      <c r="A4344">
        <v>3533</v>
      </c>
      <c r="B4344" t="s">
        <v>11</v>
      </c>
      <c r="C4344" s="123">
        <v>1908</v>
      </c>
      <c r="D4344" s="2">
        <v>144</v>
      </c>
      <c r="E4344" t="s">
        <v>23</v>
      </c>
      <c r="F4344">
        <v>2021</v>
      </c>
      <c r="G4344" t="s">
        <v>19</v>
      </c>
      <c r="H4344" s="21">
        <v>169.86</v>
      </c>
    </row>
    <row r="4345" spans="1:8">
      <c r="A4345">
        <v>3538</v>
      </c>
      <c r="B4345" t="s">
        <v>11</v>
      </c>
      <c r="C4345" s="123">
        <v>1908</v>
      </c>
      <c r="D4345" s="2">
        <v>144</v>
      </c>
      <c r="E4345" t="s">
        <v>23</v>
      </c>
      <c r="F4345">
        <v>2021</v>
      </c>
      <c r="G4345" t="s">
        <v>19</v>
      </c>
      <c r="H4345" s="21">
        <v>136.99</v>
      </c>
    </row>
    <row r="4346" spans="1:8">
      <c r="A4346">
        <v>3565</v>
      </c>
      <c r="B4346" t="s">
        <v>11</v>
      </c>
      <c r="C4346" s="123">
        <v>1908</v>
      </c>
      <c r="D4346" s="2">
        <v>144</v>
      </c>
      <c r="E4346" t="s">
        <v>23</v>
      </c>
      <c r="F4346">
        <v>2021</v>
      </c>
      <c r="G4346" t="s">
        <v>19</v>
      </c>
      <c r="H4346" s="21">
        <v>204.76</v>
      </c>
    </row>
    <row r="4347" spans="1:8">
      <c r="A4347">
        <v>3599</v>
      </c>
      <c r="B4347" t="s">
        <v>11</v>
      </c>
      <c r="C4347" s="123">
        <v>1908</v>
      </c>
      <c r="D4347" s="2">
        <v>144</v>
      </c>
      <c r="E4347" t="s">
        <v>23</v>
      </c>
      <c r="F4347">
        <v>2021</v>
      </c>
      <c r="G4347" t="s">
        <v>19</v>
      </c>
      <c r="H4347" s="21">
        <v>37.619999999999997</v>
      </c>
    </row>
    <row r="4348" spans="1:8">
      <c r="A4348">
        <v>3603</v>
      </c>
      <c r="B4348" t="s">
        <v>11</v>
      </c>
      <c r="C4348" s="123">
        <v>1908</v>
      </c>
      <c r="D4348" s="2">
        <v>144</v>
      </c>
      <c r="E4348" t="s">
        <v>23</v>
      </c>
      <c r="F4348">
        <v>2021</v>
      </c>
      <c r="G4348" t="s">
        <v>19</v>
      </c>
      <c r="H4348" s="21">
        <v>76.61</v>
      </c>
    </row>
    <row r="4349" spans="1:8">
      <c r="A4349">
        <v>3625</v>
      </c>
      <c r="B4349" t="s">
        <v>11</v>
      </c>
      <c r="C4349" s="123">
        <v>1908</v>
      </c>
      <c r="D4349" s="2">
        <v>144</v>
      </c>
      <c r="E4349" t="s">
        <v>23</v>
      </c>
      <c r="F4349">
        <v>2021</v>
      </c>
      <c r="G4349" t="s">
        <v>19</v>
      </c>
      <c r="H4349" s="21">
        <v>38.19</v>
      </c>
    </row>
    <row r="4350" spans="1:8">
      <c r="A4350">
        <v>3649</v>
      </c>
      <c r="B4350" t="s">
        <v>11</v>
      </c>
      <c r="C4350" s="123">
        <v>1908</v>
      </c>
      <c r="D4350" s="2">
        <v>144</v>
      </c>
      <c r="E4350" t="s">
        <v>23</v>
      </c>
      <c r="F4350">
        <v>2021</v>
      </c>
      <c r="G4350" t="s">
        <v>19</v>
      </c>
      <c r="H4350" s="21">
        <v>38.6</v>
      </c>
    </row>
    <row r="4351" spans="1:8">
      <c r="A4351">
        <v>3668</v>
      </c>
      <c r="B4351" t="s">
        <v>11</v>
      </c>
      <c r="C4351" s="123">
        <v>1908</v>
      </c>
      <c r="D4351" s="2">
        <v>144</v>
      </c>
      <c r="E4351" t="s">
        <v>23</v>
      </c>
      <c r="F4351">
        <v>2021</v>
      </c>
      <c r="G4351" t="s">
        <v>19</v>
      </c>
      <c r="H4351" s="21">
        <v>188.03</v>
      </c>
    </row>
    <row r="4352" spans="1:8">
      <c r="A4352">
        <v>3693</v>
      </c>
      <c r="B4352" t="s">
        <v>11</v>
      </c>
      <c r="C4352" s="123">
        <v>1908</v>
      </c>
      <c r="D4352" s="2">
        <v>144</v>
      </c>
      <c r="E4352" t="s">
        <v>23</v>
      </c>
      <c r="F4352">
        <v>2021</v>
      </c>
      <c r="G4352" t="s">
        <v>19</v>
      </c>
      <c r="H4352" s="21">
        <v>44.16</v>
      </c>
    </row>
    <row r="4353" spans="1:8">
      <c r="A4353">
        <v>3712</v>
      </c>
      <c r="B4353" t="s">
        <v>11</v>
      </c>
      <c r="C4353" s="123">
        <v>1908</v>
      </c>
      <c r="D4353" s="2">
        <v>144</v>
      </c>
      <c r="E4353" t="s">
        <v>23</v>
      </c>
      <c r="F4353">
        <v>2021</v>
      </c>
      <c r="G4353" t="s">
        <v>19</v>
      </c>
      <c r="H4353" s="21">
        <v>39.380000000000003</v>
      </c>
    </row>
    <row r="4354" spans="1:8">
      <c r="A4354">
        <v>3725</v>
      </c>
      <c r="B4354" t="s">
        <v>11</v>
      </c>
      <c r="C4354" s="123">
        <v>1908</v>
      </c>
      <c r="D4354" s="2">
        <v>144</v>
      </c>
      <c r="E4354" t="s">
        <v>23</v>
      </c>
      <c r="F4354">
        <v>2021</v>
      </c>
      <c r="G4354" t="s">
        <v>19</v>
      </c>
      <c r="H4354" s="21">
        <v>37.619999999999997</v>
      </c>
    </row>
    <row r="4355" spans="1:8">
      <c r="A4355">
        <v>3732</v>
      </c>
      <c r="B4355" t="s">
        <v>11</v>
      </c>
      <c r="C4355" s="123">
        <v>1908</v>
      </c>
      <c r="D4355" s="2">
        <v>144</v>
      </c>
      <c r="E4355" t="s">
        <v>23</v>
      </c>
      <c r="F4355">
        <v>2021</v>
      </c>
      <c r="G4355" t="s">
        <v>19</v>
      </c>
      <c r="H4355" s="21">
        <v>37.630000000000003</v>
      </c>
    </row>
    <row r="4356" spans="1:8">
      <c r="A4356">
        <v>3747</v>
      </c>
      <c r="B4356" t="s">
        <v>11</v>
      </c>
      <c r="C4356" s="123">
        <v>1908</v>
      </c>
      <c r="D4356" s="2">
        <v>144</v>
      </c>
      <c r="E4356" t="s">
        <v>23</v>
      </c>
      <c r="F4356">
        <v>2021</v>
      </c>
      <c r="G4356" t="s">
        <v>19</v>
      </c>
      <c r="H4356" s="21">
        <v>191.73</v>
      </c>
    </row>
    <row r="4357" spans="1:8">
      <c r="A4357">
        <v>3752</v>
      </c>
      <c r="B4357" t="s">
        <v>11</v>
      </c>
      <c r="C4357" s="123">
        <v>1908</v>
      </c>
      <c r="D4357" s="2">
        <v>144</v>
      </c>
      <c r="E4357" t="s">
        <v>23</v>
      </c>
      <c r="F4357">
        <v>2021</v>
      </c>
      <c r="G4357" t="s">
        <v>19</v>
      </c>
      <c r="H4357" s="21">
        <v>144.30000000000001</v>
      </c>
    </row>
    <row r="4358" spans="1:8">
      <c r="A4358">
        <v>3761</v>
      </c>
      <c r="B4358" t="s">
        <v>11</v>
      </c>
      <c r="C4358" s="123">
        <v>1908</v>
      </c>
      <c r="D4358" s="2">
        <v>144</v>
      </c>
      <c r="E4358" t="s">
        <v>23</v>
      </c>
      <c r="F4358">
        <v>2021</v>
      </c>
      <c r="G4358" t="s">
        <v>19</v>
      </c>
      <c r="H4358" s="21">
        <v>156.43</v>
      </c>
    </row>
    <row r="4359" spans="1:8">
      <c r="A4359">
        <v>3807</v>
      </c>
      <c r="B4359" t="s">
        <v>12</v>
      </c>
      <c r="C4359" s="123">
        <v>1908</v>
      </c>
      <c r="D4359" s="2">
        <v>133</v>
      </c>
      <c r="E4359" t="s">
        <v>23</v>
      </c>
      <c r="F4359">
        <v>2021</v>
      </c>
      <c r="G4359" t="s">
        <v>19</v>
      </c>
      <c r="H4359" s="21">
        <v>3.03</v>
      </c>
    </row>
    <row r="4360" spans="1:8">
      <c r="A4360">
        <v>3809</v>
      </c>
      <c r="B4360" t="s">
        <v>12</v>
      </c>
      <c r="C4360" s="123">
        <v>1908</v>
      </c>
      <c r="D4360" s="2">
        <v>133</v>
      </c>
      <c r="E4360" t="s">
        <v>23</v>
      </c>
      <c r="F4360">
        <v>2021</v>
      </c>
      <c r="G4360" t="s">
        <v>19</v>
      </c>
      <c r="H4360" s="21">
        <v>10.45</v>
      </c>
    </row>
    <row r="4361" spans="1:8">
      <c r="A4361">
        <v>3832</v>
      </c>
      <c r="B4361" t="s">
        <v>12</v>
      </c>
      <c r="C4361" s="123">
        <v>1908</v>
      </c>
      <c r="D4361" s="2">
        <v>133</v>
      </c>
      <c r="E4361" t="s">
        <v>23</v>
      </c>
      <c r="F4361">
        <v>2021</v>
      </c>
      <c r="G4361" t="s">
        <v>19</v>
      </c>
      <c r="H4361" s="21">
        <v>10.45</v>
      </c>
    </row>
    <row r="4362" spans="1:8">
      <c r="A4362">
        <v>3836</v>
      </c>
      <c r="B4362" t="s">
        <v>12</v>
      </c>
      <c r="C4362" s="123">
        <v>1908</v>
      </c>
      <c r="D4362" s="2">
        <v>133</v>
      </c>
      <c r="E4362" t="s">
        <v>23</v>
      </c>
      <c r="F4362">
        <v>2021</v>
      </c>
      <c r="G4362" t="s">
        <v>19</v>
      </c>
      <c r="H4362" s="21">
        <v>15.34</v>
      </c>
    </row>
    <row r="4363" spans="1:8">
      <c r="A4363">
        <v>3838</v>
      </c>
      <c r="B4363" t="s">
        <v>12</v>
      </c>
      <c r="C4363" s="123">
        <v>1908</v>
      </c>
      <c r="D4363" s="2">
        <v>133</v>
      </c>
      <c r="E4363" t="s">
        <v>23</v>
      </c>
      <c r="F4363">
        <v>2021</v>
      </c>
      <c r="G4363" t="s">
        <v>19</v>
      </c>
      <c r="H4363" s="21">
        <v>10.99</v>
      </c>
    </row>
    <row r="4364" spans="1:8">
      <c r="A4364">
        <v>3873</v>
      </c>
      <c r="B4364" t="s">
        <v>12</v>
      </c>
      <c r="C4364" s="123">
        <v>1908</v>
      </c>
      <c r="D4364" s="2">
        <v>133</v>
      </c>
      <c r="E4364" t="s">
        <v>23</v>
      </c>
      <c r="F4364">
        <v>2021</v>
      </c>
      <c r="G4364" t="s">
        <v>19</v>
      </c>
      <c r="H4364" s="21">
        <v>3.03</v>
      </c>
    </row>
    <row r="4365" spans="1:8">
      <c r="A4365">
        <v>3878</v>
      </c>
      <c r="B4365" t="s">
        <v>12</v>
      </c>
      <c r="C4365" s="123">
        <v>1908</v>
      </c>
      <c r="D4365" s="2">
        <v>133</v>
      </c>
      <c r="E4365" t="s">
        <v>23</v>
      </c>
      <c r="F4365">
        <v>2021</v>
      </c>
      <c r="G4365" t="s">
        <v>19</v>
      </c>
      <c r="H4365" s="21">
        <v>6.03</v>
      </c>
    </row>
    <row r="4366" spans="1:8">
      <c r="A4366">
        <v>3881</v>
      </c>
      <c r="B4366" t="s">
        <v>12</v>
      </c>
      <c r="C4366" s="123">
        <v>1908</v>
      </c>
      <c r="D4366" s="2">
        <v>133</v>
      </c>
      <c r="E4366" t="s">
        <v>23</v>
      </c>
      <c r="F4366">
        <v>2021</v>
      </c>
      <c r="G4366" t="s">
        <v>19</v>
      </c>
      <c r="H4366" s="21">
        <v>11.32</v>
      </c>
    </row>
    <row r="4367" spans="1:8">
      <c r="A4367">
        <v>3882</v>
      </c>
      <c r="B4367" t="s">
        <v>12</v>
      </c>
      <c r="C4367" s="123">
        <v>1908</v>
      </c>
      <c r="D4367" s="2">
        <v>133</v>
      </c>
      <c r="E4367" t="s">
        <v>23</v>
      </c>
      <c r="F4367">
        <v>2021</v>
      </c>
      <c r="G4367" t="s">
        <v>19</v>
      </c>
      <c r="H4367" s="21">
        <v>3.03</v>
      </c>
    </row>
    <row r="4368" spans="1:8">
      <c r="A4368">
        <v>3899</v>
      </c>
      <c r="B4368" t="s">
        <v>12</v>
      </c>
      <c r="C4368" s="123">
        <v>1908</v>
      </c>
      <c r="D4368" s="2">
        <v>133</v>
      </c>
      <c r="E4368" t="s">
        <v>23</v>
      </c>
      <c r="F4368">
        <v>2021</v>
      </c>
      <c r="G4368" t="s">
        <v>19</v>
      </c>
      <c r="H4368" s="21">
        <v>2.29</v>
      </c>
    </row>
    <row r="4369" spans="1:8">
      <c r="A4369">
        <v>3904</v>
      </c>
      <c r="B4369" t="s">
        <v>12</v>
      </c>
      <c r="C4369" s="123">
        <v>1908</v>
      </c>
      <c r="D4369" s="2">
        <v>133</v>
      </c>
      <c r="E4369" t="s">
        <v>23</v>
      </c>
      <c r="F4369">
        <v>2021</v>
      </c>
      <c r="G4369" t="s">
        <v>19</v>
      </c>
      <c r="H4369" s="21">
        <v>15.35</v>
      </c>
    </row>
    <row r="4370" spans="1:8">
      <c r="A4370">
        <v>3905</v>
      </c>
      <c r="B4370" t="s">
        <v>12</v>
      </c>
      <c r="C4370" s="123">
        <v>1908</v>
      </c>
      <c r="D4370" s="2">
        <v>133</v>
      </c>
      <c r="E4370" t="s">
        <v>23</v>
      </c>
      <c r="F4370">
        <v>2021</v>
      </c>
      <c r="G4370" t="s">
        <v>19</v>
      </c>
      <c r="H4370" s="21">
        <v>15.34</v>
      </c>
    </row>
    <row r="4371" spans="1:8">
      <c r="A4371">
        <v>3913</v>
      </c>
      <c r="B4371" t="s">
        <v>12</v>
      </c>
      <c r="C4371" s="123">
        <v>1908</v>
      </c>
      <c r="D4371" s="2">
        <v>133</v>
      </c>
      <c r="E4371" t="s">
        <v>23</v>
      </c>
      <c r="F4371">
        <v>2021</v>
      </c>
      <c r="G4371" t="s">
        <v>19</v>
      </c>
      <c r="H4371" s="21">
        <v>3.03</v>
      </c>
    </row>
    <row r="4372" spans="1:8">
      <c r="A4372">
        <v>3927</v>
      </c>
      <c r="B4372" t="s">
        <v>12</v>
      </c>
      <c r="C4372" s="123">
        <v>1908</v>
      </c>
      <c r="D4372" s="2">
        <v>133</v>
      </c>
      <c r="E4372" t="s">
        <v>23</v>
      </c>
      <c r="F4372">
        <v>2021</v>
      </c>
      <c r="G4372" t="s">
        <v>19</v>
      </c>
      <c r="H4372" s="21">
        <v>2.5499999999999998</v>
      </c>
    </row>
    <row r="4373" spans="1:8">
      <c r="A4373">
        <v>3944</v>
      </c>
      <c r="B4373" t="s">
        <v>12</v>
      </c>
      <c r="C4373" s="123">
        <v>1908</v>
      </c>
      <c r="D4373" s="2">
        <v>133</v>
      </c>
      <c r="E4373" t="s">
        <v>23</v>
      </c>
      <c r="F4373">
        <v>2021</v>
      </c>
      <c r="G4373" t="s">
        <v>19</v>
      </c>
      <c r="H4373" s="21">
        <v>10.36</v>
      </c>
    </row>
    <row r="4374" spans="1:8">
      <c r="A4374">
        <v>3958</v>
      </c>
      <c r="B4374" t="s">
        <v>12</v>
      </c>
      <c r="C4374" s="123">
        <v>1908</v>
      </c>
      <c r="D4374" s="2">
        <v>133</v>
      </c>
      <c r="E4374" t="s">
        <v>23</v>
      </c>
      <c r="F4374">
        <v>2021</v>
      </c>
      <c r="G4374" t="s">
        <v>19</v>
      </c>
      <c r="H4374" s="21">
        <v>3.03</v>
      </c>
    </row>
    <row r="4375" spans="1:8">
      <c r="A4375">
        <v>3963</v>
      </c>
      <c r="B4375" t="s">
        <v>12</v>
      </c>
      <c r="C4375" s="123">
        <v>1908</v>
      </c>
      <c r="D4375" s="2">
        <v>133</v>
      </c>
      <c r="E4375" t="s">
        <v>23</v>
      </c>
      <c r="F4375">
        <v>2021</v>
      </c>
      <c r="G4375" t="s">
        <v>19</v>
      </c>
      <c r="H4375" s="21">
        <v>2.29</v>
      </c>
    </row>
    <row r="4376" spans="1:8">
      <c r="A4376">
        <v>3965</v>
      </c>
      <c r="B4376" t="s">
        <v>12</v>
      </c>
      <c r="C4376" s="123">
        <v>1908</v>
      </c>
      <c r="D4376" s="2">
        <v>133</v>
      </c>
      <c r="E4376" t="s">
        <v>23</v>
      </c>
      <c r="F4376">
        <v>2021</v>
      </c>
      <c r="G4376" t="s">
        <v>19</v>
      </c>
      <c r="H4376" s="21">
        <v>2.5</v>
      </c>
    </row>
    <row r="4377" spans="1:8">
      <c r="A4377">
        <v>3982</v>
      </c>
      <c r="B4377" t="s">
        <v>12</v>
      </c>
      <c r="C4377" s="123">
        <v>1908</v>
      </c>
      <c r="D4377" s="2">
        <v>133</v>
      </c>
      <c r="E4377" t="s">
        <v>23</v>
      </c>
      <c r="F4377">
        <v>2021</v>
      </c>
      <c r="G4377" t="s">
        <v>19</v>
      </c>
      <c r="H4377" s="21">
        <v>10.45</v>
      </c>
    </row>
    <row r="4378" spans="1:8">
      <c r="A4378">
        <v>3993</v>
      </c>
      <c r="B4378" t="s">
        <v>12</v>
      </c>
      <c r="C4378" s="123">
        <v>1908</v>
      </c>
      <c r="D4378" s="2">
        <v>144</v>
      </c>
      <c r="E4378" t="s">
        <v>23</v>
      </c>
      <c r="F4378">
        <v>2021</v>
      </c>
      <c r="G4378" t="s">
        <v>19</v>
      </c>
      <c r="H4378" s="21">
        <v>234.61</v>
      </c>
    </row>
    <row r="4379" spans="1:8">
      <c r="A4379">
        <v>4003</v>
      </c>
      <c r="B4379" t="s">
        <v>12</v>
      </c>
      <c r="C4379" s="123">
        <v>1908</v>
      </c>
      <c r="D4379" s="2">
        <v>144</v>
      </c>
      <c r="E4379" t="s">
        <v>23</v>
      </c>
      <c r="F4379">
        <v>2021</v>
      </c>
      <c r="G4379" t="s">
        <v>19</v>
      </c>
      <c r="H4379" s="21">
        <v>30.22</v>
      </c>
    </row>
    <row r="4380" spans="1:8">
      <c r="A4380">
        <v>4033</v>
      </c>
      <c r="B4380" t="s">
        <v>12</v>
      </c>
      <c r="C4380" s="123">
        <v>1908</v>
      </c>
      <c r="D4380" s="2">
        <v>144</v>
      </c>
      <c r="E4380" t="s">
        <v>23</v>
      </c>
      <c r="F4380">
        <v>2021</v>
      </c>
      <c r="G4380" t="s">
        <v>19</v>
      </c>
      <c r="H4380" s="21">
        <v>123.06</v>
      </c>
    </row>
    <row r="4381" spans="1:8">
      <c r="A4381">
        <v>4041</v>
      </c>
      <c r="B4381" t="s">
        <v>12</v>
      </c>
      <c r="C4381" s="123">
        <v>1908</v>
      </c>
      <c r="D4381" s="2">
        <v>144</v>
      </c>
      <c r="E4381" t="s">
        <v>23</v>
      </c>
      <c r="F4381">
        <v>2021</v>
      </c>
      <c r="G4381" t="s">
        <v>19</v>
      </c>
      <c r="H4381" s="21">
        <v>7.14</v>
      </c>
    </row>
    <row r="4382" spans="1:8">
      <c r="A4382">
        <v>4043</v>
      </c>
      <c r="B4382" t="s">
        <v>12</v>
      </c>
      <c r="C4382" s="123">
        <v>1908</v>
      </c>
      <c r="D4382" s="2">
        <v>144</v>
      </c>
      <c r="E4382" t="s">
        <v>23</v>
      </c>
      <c r="F4382">
        <v>2021</v>
      </c>
      <c r="G4382" t="s">
        <v>19</v>
      </c>
      <c r="H4382" s="21">
        <v>32.76</v>
      </c>
    </row>
    <row r="4383" spans="1:8">
      <c r="A4383">
        <v>4060</v>
      </c>
      <c r="B4383" t="s">
        <v>12</v>
      </c>
      <c r="C4383" s="123">
        <v>1908</v>
      </c>
      <c r="D4383" s="2">
        <v>144</v>
      </c>
      <c r="E4383" t="s">
        <v>23</v>
      </c>
      <c r="F4383">
        <v>2021</v>
      </c>
      <c r="G4383" t="s">
        <v>19</v>
      </c>
      <c r="H4383" s="21">
        <v>11.77</v>
      </c>
    </row>
    <row r="4384" spans="1:8">
      <c r="A4384">
        <v>4075</v>
      </c>
      <c r="B4384" t="s">
        <v>12</v>
      </c>
      <c r="C4384" s="123">
        <v>1908</v>
      </c>
      <c r="D4384" s="2">
        <v>144</v>
      </c>
      <c r="E4384" t="s">
        <v>23</v>
      </c>
      <c r="F4384">
        <v>2021</v>
      </c>
      <c r="G4384" t="s">
        <v>19</v>
      </c>
      <c r="H4384" s="21">
        <v>1.1399999999999999</v>
      </c>
    </row>
    <row r="4385" spans="1:8">
      <c r="A4385">
        <v>4081</v>
      </c>
      <c r="B4385" t="s">
        <v>12</v>
      </c>
      <c r="C4385" s="123">
        <v>1908</v>
      </c>
      <c r="D4385" s="2">
        <v>144</v>
      </c>
      <c r="E4385" t="s">
        <v>23</v>
      </c>
      <c r="F4385">
        <v>2021</v>
      </c>
      <c r="G4385" t="s">
        <v>19</v>
      </c>
      <c r="H4385" s="21">
        <v>11.78</v>
      </c>
    </row>
    <row r="4386" spans="1:8">
      <c r="A4386">
        <v>4093</v>
      </c>
      <c r="B4386" t="s">
        <v>12</v>
      </c>
      <c r="C4386" s="123">
        <v>1908</v>
      </c>
      <c r="D4386" s="2">
        <v>144</v>
      </c>
      <c r="E4386" t="s">
        <v>23</v>
      </c>
      <c r="F4386">
        <v>2021</v>
      </c>
      <c r="G4386" t="s">
        <v>19</v>
      </c>
      <c r="H4386" s="21">
        <v>11.78</v>
      </c>
    </row>
    <row r="4387" spans="1:8">
      <c r="A4387">
        <v>4097</v>
      </c>
      <c r="B4387" t="s">
        <v>12</v>
      </c>
      <c r="C4387" s="123">
        <v>1908</v>
      </c>
      <c r="D4387" s="2">
        <v>144</v>
      </c>
      <c r="E4387" t="s">
        <v>23</v>
      </c>
      <c r="F4387">
        <v>2021</v>
      </c>
      <c r="G4387" t="s">
        <v>19</v>
      </c>
      <c r="H4387" s="21">
        <v>172.06</v>
      </c>
    </row>
    <row r="4388" spans="1:8">
      <c r="A4388">
        <v>4101</v>
      </c>
      <c r="B4388" t="s">
        <v>12</v>
      </c>
      <c r="C4388" s="123">
        <v>1908</v>
      </c>
      <c r="D4388" s="2">
        <v>144</v>
      </c>
      <c r="E4388" t="s">
        <v>23</v>
      </c>
      <c r="F4388">
        <v>2021</v>
      </c>
      <c r="G4388" t="s">
        <v>19</v>
      </c>
      <c r="H4388" s="21">
        <v>11.78</v>
      </c>
    </row>
    <row r="4389" spans="1:8">
      <c r="A4389">
        <v>4109</v>
      </c>
      <c r="B4389" t="s">
        <v>12</v>
      </c>
      <c r="C4389" s="123">
        <v>1908</v>
      </c>
      <c r="D4389" s="2">
        <v>144</v>
      </c>
      <c r="E4389" t="s">
        <v>23</v>
      </c>
      <c r="F4389">
        <v>2021</v>
      </c>
      <c r="G4389" t="s">
        <v>19</v>
      </c>
      <c r="H4389" s="21">
        <v>147.72999999999999</v>
      </c>
    </row>
    <row r="4390" spans="1:8">
      <c r="A4390">
        <v>4121</v>
      </c>
      <c r="B4390" t="s">
        <v>12</v>
      </c>
      <c r="C4390" s="123">
        <v>1908</v>
      </c>
      <c r="D4390" s="2">
        <v>144</v>
      </c>
      <c r="E4390" t="s">
        <v>23</v>
      </c>
      <c r="F4390">
        <v>2021</v>
      </c>
      <c r="G4390" t="s">
        <v>19</v>
      </c>
      <c r="H4390" s="21">
        <v>25.73</v>
      </c>
    </row>
    <row r="4391" spans="1:8">
      <c r="A4391">
        <v>4129</v>
      </c>
      <c r="B4391" t="s">
        <v>12</v>
      </c>
      <c r="C4391" s="123">
        <v>1908</v>
      </c>
      <c r="D4391" s="2">
        <v>144</v>
      </c>
      <c r="E4391" t="s">
        <v>23</v>
      </c>
      <c r="F4391">
        <v>2021</v>
      </c>
      <c r="G4391" t="s">
        <v>19</v>
      </c>
      <c r="H4391" s="21">
        <v>11.78</v>
      </c>
    </row>
    <row r="4392" spans="1:8">
      <c r="A4392">
        <v>4131</v>
      </c>
      <c r="B4392" t="s">
        <v>12</v>
      </c>
      <c r="C4392" s="123">
        <v>1908</v>
      </c>
      <c r="D4392" s="2">
        <v>144</v>
      </c>
      <c r="E4392" t="s">
        <v>23</v>
      </c>
      <c r="F4392">
        <v>2021</v>
      </c>
      <c r="G4392" t="s">
        <v>19</v>
      </c>
      <c r="H4392" s="21">
        <v>8.4</v>
      </c>
    </row>
    <row r="4393" spans="1:8">
      <c r="A4393">
        <v>4132</v>
      </c>
      <c r="B4393" t="s">
        <v>12</v>
      </c>
      <c r="C4393" s="123">
        <v>1908</v>
      </c>
      <c r="D4393" s="2">
        <v>144</v>
      </c>
      <c r="E4393" t="s">
        <v>23</v>
      </c>
      <c r="F4393">
        <v>2021</v>
      </c>
      <c r="G4393" t="s">
        <v>19</v>
      </c>
      <c r="H4393" s="21">
        <v>129.47999999999999</v>
      </c>
    </row>
    <row r="4394" spans="1:8">
      <c r="A4394">
        <v>4134</v>
      </c>
      <c r="B4394" t="s">
        <v>12</v>
      </c>
      <c r="C4394" s="123">
        <v>1908</v>
      </c>
      <c r="D4394" s="2">
        <v>144</v>
      </c>
      <c r="E4394" t="s">
        <v>23</v>
      </c>
      <c r="F4394">
        <v>2021</v>
      </c>
      <c r="G4394" t="s">
        <v>19</v>
      </c>
      <c r="H4394" s="21">
        <v>12.24</v>
      </c>
    </row>
    <row r="4395" spans="1:8">
      <c r="A4395">
        <v>4163</v>
      </c>
      <c r="B4395" t="s">
        <v>12</v>
      </c>
      <c r="C4395" s="123">
        <v>1908</v>
      </c>
      <c r="D4395" s="2">
        <v>144</v>
      </c>
      <c r="E4395" t="s">
        <v>23</v>
      </c>
      <c r="F4395">
        <v>2021</v>
      </c>
      <c r="G4395" t="s">
        <v>19</v>
      </c>
      <c r="H4395" s="21">
        <v>207.99</v>
      </c>
    </row>
    <row r="4396" spans="1:8">
      <c r="A4396">
        <v>4172</v>
      </c>
      <c r="B4396" t="s">
        <v>12</v>
      </c>
      <c r="C4396" s="123">
        <v>1908</v>
      </c>
      <c r="D4396" s="2">
        <v>144</v>
      </c>
      <c r="E4396" t="s">
        <v>23</v>
      </c>
      <c r="F4396">
        <v>2021</v>
      </c>
      <c r="G4396" t="s">
        <v>19</v>
      </c>
      <c r="H4396" s="21">
        <v>11.77</v>
      </c>
    </row>
    <row r="4397" spans="1:8">
      <c r="A4397">
        <v>4185</v>
      </c>
      <c r="B4397" t="s">
        <v>12</v>
      </c>
      <c r="C4397" s="123">
        <v>1908</v>
      </c>
      <c r="D4397" s="2">
        <v>144</v>
      </c>
      <c r="E4397" t="s">
        <v>23</v>
      </c>
      <c r="F4397">
        <v>2021</v>
      </c>
      <c r="G4397" t="s">
        <v>19</v>
      </c>
      <c r="H4397" s="21">
        <v>25.73</v>
      </c>
    </row>
    <row r="4398" spans="1:8">
      <c r="A4398">
        <v>4187</v>
      </c>
      <c r="B4398" t="s">
        <v>12</v>
      </c>
      <c r="C4398" s="123">
        <v>1908</v>
      </c>
      <c r="D4398" s="2">
        <v>144</v>
      </c>
      <c r="E4398" t="s">
        <v>23</v>
      </c>
      <c r="F4398">
        <v>2021</v>
      </c>
      <c r="G4398" t="s">
        <v>19</v>
      </c>
      <c r="H4398" s="21">
        <v>11.78</v>
      </c>
    </row>
    <row r="4399" spans="1:8">
      <c r="A4399">
        <v>4195</v>
      </c>
      <c r="B4399" t="s">
        <v>12</v>
      </c>
      <c r="C4399" s="123">
        <v>1908</v>
      </c>
      <c r="D4399" s="2">
        <v>144</v>
      </c>
      <c r="E4399" t="s">
        <v>23</v>
      </c>
      <c r="F4399">
        <v>2021</v>
      </c>
      <c r="G4399" t="s">
        <v>19</v>
      </c>
      <c r="H4399" s="21">
        <v>122.03</v>
      </c>
    </row>
    <row r="4400" spans="1:8">
      <c r="A4400">
        <v>4205</v>
      </c>
      <c r="B4400" t="s">
        <v>12</v>
      </c>
      <c r="C4400" s="123">
        <v>1908</v>
      </c>
      <c r="D4400" s="2">
        <v>144</v>
      </c>
      <c r="E4400" t="s">
        <v>23</v>
      </c>
      <c r="F4400">
        <v>2021</v>
      </c>
      <c r="G4400" t="s">
        <v>19</v>
      </c>
      <c r="H4400" s="21">
        <v>13.87</v>
      </c>
    </row>
    <row r="4401" spans="1:8">
      <c r="A4401">
        <v>4208</v>
      </c>
      <c r="B4401" t="s">
        <v>12</v>
      </c>
      <c r="C4401" s="123">
        <v>1908</v>
      </c>
      <c r="D4401" s="2">
        <v>144</v>
      </c>
      <c r="E4401" t="s">
        <v>23</v>
      </c>
      <c r="F4401">
        <v>2021</v>
      </c>
      <c r="G4401" t="s">
        <v>19</v>
      </c>
      <c r="H4401" s="21">
        <v>11.78</v>
      </c>
    </row>
    <row r="4402" spans="1:8">
      <c r="A4402">
        <v>4246</v>
      </c>
      <c r="B4402" t="s">
        <v>12</v>
      </c>
      <c r="C4402" s="123">
        <v>1908</v>
      </c>
      <c r="D4402" s="2">
        <v>144</v>
      </c>
      <c r="E4402" t="s">
        <v>23</v>
      </c>
      <c r="F4402">
        <v>2021</v>
      </c>
      <c r="G4402" t="s">
        <v>19</v>
      </c>
      <c r="H4402" s="21">
        <v>235.47</v>
      </c>
    </row>
    <row r="4403" spans="1:8">
      <c r="A4403">
        <v>4259</v>
      </c>
      <c r="B4403" t="s">
        <v>12</v>
      </c>
      <c r="C4403" s="123">
        <v>1908</v>
      </c>
      <c r="D4403" s="2">
        <v>144</v>
      </c>
      <c r="E4403" t="s">
        <v>23</v>
      </c>
      <c r="F4403">
        <v>2021</v>
      </c>
      <c r="G4403" t="s">
        <v>19</v>
      </c>
      <c r="H4403" s="21">
        <v>144.07</v>
      </c>
    </row>
    <row r="4404" spans="1:8">
      <c r="A4404">
        <v>4263</v>
      </c>
      <c r="B4404" t="s">
        <v>12</v>
      </c>
      <c r="C4404" s="123">
        <v>1908</v>
      </c>
      <c r="D4404" s="2">
        <v>144</v>
      </c>
      <c r="E4404" t="s">
        <v>23</v>
      </c>
      <c r="F4404">
        <v>2021</v>
      </c>
      <c r="G4404" t="s">
        <v>19</v>
      </c>
      <c r="H4404" s="21">
        <v>122.03</v>
      </c>
    </row>
    <row r="4405" spans="1:8">
      <c r="A4405">
        <v>4275</v>
      </c>
      <c r="B4405" t="s">
        <v>12</v>
      </c>
      <c r="C4405" s="123">
        <v>1908</v>
      </c>
      <c r="D4405" s="2">
        <v>144</v>
      </c>
      <c r="E4405" t="s">
        <v>23</v>
      </c>
      <c r="F4405">
        <v>2021</v>
      </c>
      <c r="G4405" t="s">
        <v>19</v>
      </c>
      <c r="H4405" s="21">
        <v>170.65</v>
      </c>
    </row>
    <row r="4406" spans="1:8">
      <c r="A4406">
        <v>4279</v>
      </c>
      <c r="B4406" t="s">
        <v>12</v>
      </c>
      <c r="C4406" s="123">
        <v>1908</v>
      </c>
      <c r="D4406" s="2">
        <v>144</v>
      </c>
      <c r="E4406" t="s">
        <v>23</v>
      </c>
      <c r="F4406">
        <v>2021</v>
      </c>
      <c r="G4406" t="s">
        <v>19</v>
      </c>
      <c r="H4406" s="21">
        <v>122.03</v>
      </c>
    </row>
    <row r="4407" spans="1:8">
      <c r="A4407">
        <v>4310</v>
      </c>
      <c r="B4407" t="s">
        <v>13</v>
      </c>
      <c r="C4407" s="123">
        <v>1908</v>
      </c>
      <c r="D4407" s="2">
        <v>133</v>
      </c>
      <c r="E4407" t="s">
        <v>23</v>
      </c>
      <c r="F4407">
        <v>2021</v>
      </c>
      <c r="G4407" t="s">
        <v>19</v>
      </c>
      <c r="H4407" s="21">
        <v>80.72</v>
      </c>
    </row>
    <row r="4408" spans="1:8">
      <c r="A4408">
        <v>4318</v>
      </c>
      <c r="B4408" t="s">
        <v>13</v>
      </c>
      <c r="C4408" s="123">
        <v>1908</v>
      </c>
      <c r="D4408" s="2">
        <v>133</v>
      </c>
      <c r="E4408" t="s">
        <v>23</v>
      </c>
      <c r="F4408">
        <v>2021</v>
      </c>
      <c r="G4408" t="s">
        <v>19</v>
      </c>
      <c r="H4408" s="21">
        <v>33.18</v>
      </c>
    </row>
    <row r="4409" spans="1:8">
      <c r="A4409">
        <v>4325</v>
      </c>
      <c r="B4409" t="s">
        <v>13</v>
      </c>
      <c r="C4409" s="123">
        <v>1908</v>
      </c>
      <c r="D4409" s="2">
        <v>133</v>
      </c>
      <c r="E4409" t="s">
        <v>23</v>
      </c>
      <c r="F4409">
        <v>2021</v>
      </c>
      <c r="G4409" t="s">
        <v>19</v>
      </c>
      <c r="H4409" s="21">
        <v>48.03</v>
      </c>
    </row>
    <row r="4410" spans="1:8">
      <c r="A4410">
        <v>4331</v>
      </c>
      <c r="B4410" t="s">
        <v>13</v>
      </c>
      <c r="C4410" s="123">
        <v>1908</v>
      </c>
      <c r="D4410" s="2">
        <v>133</v>
      </c>
      <c r="E4410" t="s">
        <v>23</v>
      </c>
      <c r="F4410">
        <v>2021</v>
      </c>
      <c r="G4410" t="s">
        <v>19</v>
      </c>
      <c r="H4410" s="21">
        <v>27.55</v>
      </c>
    </row>
    <row r="4411" spans="1:8">
      <c r="A4411">
        <v>4358</v>
      </c>
      <c r="B4411" t="s">
        <v>13</v>
      </c>
      <c r="C4411" s="123">
        <v>1908</v>
      </c>
      <c r="D4411" s="2">
        <v>133</v>
      </c>
      <c r="E4411" t="s">
        <v>23</v>
      </c>
      <c r="F4411">
        <v>2021</v>
      </c>
      <c r="G4411" t="s">
        <v>19</v>
      </c>
      <c r="H4411" s="21">
        <v>32.22</v>
      </c>
    </row>
    <row r="4412" spans="1:8">
      <c r="A4412">
        <v>4361</v>
      </c>
      <c r="B4412" t="s">
        <v>13</v>
      </c>
      <c r="C4412" s="123">
        <v>1908</v>
      </c>
      <c r="D4412" s="2">
        <v>133</v>
      </c>
      <c r="E4412" t="s">
        <v>23</v>
      </c>
      <c r="F4412">
        <v>2021</v>
      </c>
      <c r="G4412" t="s">
        <v>19</v>
      </c>
      <c r="H4412" s="21">
        <v>54.03</v>
      </c>
    </row>
    <row r="4413" spans="1:8">
      <c r="A4413">
        <v>4364</v>
      </c>
      <c r="B4413" t="s">
        <v>13</v>
      </c>
      <c r="C4413" s="123">
        <v>1908</v>
      </c>
      <c r="D4413" s="2">
        <v>133</v>
      </c>
      <c r="E4413" t="s">
        <v>23</v>
      </c>
      <c r="F4413">
        <v>2021</v>
      </c>
      <c r="G4413" t="s">
        <v>19</v>
      </c>
      <c r="H4413" s="21">
        <v>275.41000000000003</v>
      </c>
    </row>
    <row r="4414" spans="1:8">
      <c r="A4414">
        <v>4372</v>
      </c>
      <c r="B4414" t="s">
        <v>13</v>
      </c>
      <c r="C4414" s="123">
        <v>1908</v>
      </c>
      <c r="D4414" s="2">
        <v>133</v>
      </c>
      <c r="E4414" t="s">
        <v>23</v>
      </c>
      <c r="F4414">
        <v>2021</v>
      </c>
      <c r="G4414" t="s">
        <v>19</v>
      </c>
      <c r="H4414" s="21">
        <v>31.64</v>
      </c>
    </row>
    <row r="4415" spans="1:8">
      <c r="A4415">
        <v>4373</v>
      </c>
      <c r="B4415" t="s">
        <v>13</v>
      </c>
      <c r="C4415" s="123">
        <v>1908</v>
      </c>
      <c r="D4415" s="2">
        <v>133</v>
      </c>
      <c r="E4415" t="s">
        <v>23</v>
      </c>
      <c r="F4415">
        <v>2021</v>
      </c>
      <c r="G4415" t="s">
        <v>19</v>
      </c>
      <c r="H4415" s="21">
        <v>52.04</v>
      </c>
    </row>
    <row r="4416" spans="1:8">
      <c r="A4416">
        <v>4375</v>
      </c>
      <c r="B4416" t="s">
        <v>13</v>
      </c>
      <c r="C4416" s="123">
        <v>1908</v>
      </c>
      <c r="D4416" s="2">
        <v>133</v>
      </c>
      <c r="E4416" t="s">
        <v>23</v>
      </c>
      <c r="F4416">
        <v>2021</v>
      </c>
      <c r="G4416" t="s">
        <v>19</v>
      </c>
      <c r="H4416" s="21">
        <v>24.44</v>
      </c>
    </row>
    <row r="4417" spans="1:8">
      <c r="A4417">
        <v>4386</v>
      </c>
      <c r="B4417" t="s">
        <v>13</v>
      </c>
      <c r="C4417" s="123">
        <v>1908</v>
      </c>
      <c r="D4417" s="2">
        <v>133</v>
      </c>
      <c r="E4417" t="s">
        <v>23</v>
      </c>
      <c r="F4417">
        <v>2021</v>
      </c>
      <c r="G4417" t="s">
        <v>19</v>
      </c>
      <c r="H4417" s="21">
        <v>1.86</v>
      </c>
    </row>
    <row r="4418" spans="1:8">
      <c r="A4418">
        <v>4395</v>
      </c>
      <c r="B4418" t="s">
        <v>13</v>
      </c>
      <c r="C4418" s="123">
        <v>1908</v>
      </c>
      <c r="D4418" s="2">
        <v>133</v>
      </c>
      <c r="E4418" t="s">
        <v>23</v>
      </c>
      <c r="F4418">
        <v>2021</v>
      </c>
      <c r="G4418" t="s">
        <v>19</v>
      </c>
      <c r="H4418" s="21">
        <v>34.799999999999997</v>
      </c>
    </row>
    <row r="4419" spans="1:8">
      <c r="A4419">
        <v>4402</v>
      </c>
      <c r="B4419" t="s">
        <v>13</v>
      </c>
      <c r="C4419" s="123">
        <v>1908</v>
      </c>
      <c r="D4419" s="2">
        <v>133</v>
      </c>
      <c r="E4419" t="s">
        <v>23</v>
      </c>
      <c r="F4419">
        <v>2021</v>
      </c>
      <c r="G4419" t="s">
        <v>19</v>
      </c>
      <c r="H4419" s="21">
        <v>130.32</v>
      </c>
    </row>
    <row r="4420" spans="1:8">
      <c r="A4420">
        <v>4412</v>
      </c>
      <c r="B4420" t="s">
        <v>13</v>
      </c>
      <c r="C4420" s="123">
        <v>1908</v>
      </c>
      <c r="D4420" s="2">
        <v>133</v>
      </c>
      <c r="E4420" t="s">
        <v>23</v>
      </c>
      <c r="F4420">
        <v>2021</v>
      </c>
      <c r="G4420" t="s">
        <v>19</v>
      </c>
      <c r="H4420" s="21">
        <v>125.42</v>
      </c>
    </row>
    <row r="4421" spans="1:8">
      <c r="A4421">
        <v>4428</v>
      </c>
      <c r="B4421" t="s">
        <v>13</v>
      </c>
      <c r="C4421" s="123">
        <v>1908</v>
      </c>
      <c r="D4421" s="2">
        <v>133</v>
      </c>
      <c r="E4421" t="s">
        <v>23</v>
      </c>
      <c r="F4421">
        <v>2021</v>
      </c>
      <c r="G4421" t="s">
        <v>19</v>
      </c>
      <c r="H4421" s="21">
        <v>60.93</v>
      </c>
    </row>
    <row r="4422" spans="1:8">
      <c r="A4422">
        <v>4440</v>
      </c>
      <c r="B4422" t="s">
        <v>13</v>
      </c>
      <c r="C4422" s="123">
        <v>1908</v>
      </c>
      <c r="D4422" s="2">
        <v>133</v>
      </c>
      <c r="E4422" t="s">
        <v>23</v>
      </c>
      <c r="F4422">
        <v>2021</v>
      </c>
      <c r="G4422" t="s">
        <v>19</v>
      </c>
      <c r="H4422" s="21">
        <v>32.97</v>
      </c>
    </row>
    <row r="4423" spans="1:8">
      <c r="A4423">
        <v>4447</v>
      </c>
      <c r="B4423" t="s">
        <v>13</v>
      </c>
      <c r="C4423" s="123">
        <v>1908</v>
      </c>
      <c r="D4423" s="2">
        <v>133</v>
      </c>
      <c r="E4423" t="s">
        <v>23</v>
      </c>
      <c r="F4423">
        <v>2021</v>
      </c>
      <c r="G4423" t="s">
        <v>19</v>
      </c>
      <c r="H4423" s="21">
        <v>23.55</v>
      </c>
    </row>
    <row r="4424" spans="1:8">
      <c r="A4424">
        <v>4477</v>
      </c>
      <c r="B4424" t="s">
        <v>13</v>
      </c>
      <c r="C4424" s="123">
        <v>1908</v>
      </c>
      <c r="D4424" s="2">
        <v>133</v>
      </c>
      <c r="E4424" t="s">
        <v>23</v>
      </c>
      <c r="F4424">
        <v>2021</v>
      </c>
      <c r="G4424" t="s">
        <v>19</v>
      </c>
      <c r="H4424" s="21">
        <v>48.13</v>
      </c>
    </row>
    <row r="4425" spans="1:8">
      <c r="A4425">
        <v>4487</v>
      </c>
      <c r="B4425" t="s">
        <v>13</v>
      </c>
      <c r="C4425" s="123">
        <v>1908</v>
      </c>
      <c r="D4425" s="2">
        <v>133</v>
      </c>
      <c r="E4425" t="s">
        <v>23</v>
      </c>
      <c r="F4425">
        <v>2021</v>
      </c>
      <c r="G4425" t="s">
        <v>19</v>
      </c>
      <c r="H4425" s="21">
        <v>32.22</v>
      </c>
    </row>
    <row r="4426" spans="1:8">
      <c r="A4426">
        <v>4503</v>
      </c>
      <c r="B4426" t="s">
        <v>13</v>
      </c>
      <c r="C4426" s="123">
        <v>1908</v>
      </c>
      <c r="D4426" s="2">
        <v>133</v>
      </c>
      <c r="E4426" t="s">
        <v>23</v>
      </c>
      <c r="F4426">
        <v>2021</v>
      </c>
      <c r="G4426" t="s">
        <v>19</v>
      </c>
      <c r="H4426" s="21">
        <v>1.9</v>
      </c>
    </row>
    <row r="4427" spans="1:8">
      <c r="A4427">
        <v>4506</v>
      </c>
      <c r="B4427" t="s">
        <v>13</v>
      </c>
      <c r="C4427" s="123">
        <v>1908</v>
      </c>
      <c r="D4427" s="2">
        <v>133</v>
      </c>
      <c r="E4427" t="s">
        <v>23</v>
      </c>
      <c r="F4427">
        <v>2021</v>
      </c>
      <c r="G4427" t="s">
        <v>19</v>
      </c>
      <c r="H4427" s="21">
        <v>36.11</v>
      </c>
    </row>
    <row r="4428" spans="1:8">
      <c r="A4428">
        <v>4510</v>
      </c>
      <c r="B4428" t="s">
        <v>13</v>
      </c>
      <c r="C4428" s="123">
        <v>1908</v>
      </c>
      <c r="D4428" s="2">
        <v>133</v>
      </c>
      <c r="E4428" t="s">
        <v>23</v>
      </c>
      <c r="F4428">
        <v>2021</v>
      </c>
      <c r="G4428" t="s">
        <v>19</v>
      </c>
      <c r="H4428" s="21">
        <v>126.6</v>
      </c>
    </row>
    <row r="4429" spans="1:8">
      <c r="A4429">
        <v>4522</v>
      </c>
      <c r="B4429" t="s">
        <v>13</v>
      </c>
      <c r="C4429" s="123">
        <v>1908</v>
      </c>
      <c r="D4429" s="2">
        <v>133</v>
      </c>
      <c r="E4429" t="s">
        <v>23</v>
      </c>
      <c r="F4429">
        <v>2021</v>
      </c>
      <c r="G4429" t="s">
        <v>19</v>
      </c>
      <c r="H4429" s="21">
        <v>48.1</v>
      </c>
    </row>
    <row r="4430" spans="1:8">
      <c r="A4430">
        <v>4523</v>
      </c>
      <c r="B4430" t="s">
        <v>13</v>
      </c>
      <c r="C4430" s="123">
        <v>1908</v>
      </c>
      <c r="D4430" s="2">
        <v>133</v>
      </c>
      <c r="E4430" t="s">
        <v>23</v>
      </c>
      <c r="F4430">
        <v>2021</v>
      </c>
      <c r="G4430" t="s">
        <v>19</v>
      </c>
      <c r="H4430" s="21">
        <v>66.72</v>
      </c>
    </row>
    <row r="4431" spans="1:8">
      <c r="A4431">
        <v>4529</v>
      </c>
      <c r="B4431" t="s">
        <v>13</v>
      </c>
      <c r="C4431" s="123">
        <v>1908</v>
      </c>
      <c r="D4431" s="2">
        <v>133</v>
      </c>
      <c r="E4431" t="s">
        <v>23</v>
      </c>
      <c r="F4431">
        <v>2021</v>
      </c>
      <c r="G4431" t="s">
        <v>19</v>
      </c>
      <c r="H4431" s="21">
        <v>48.49</v>
      </c>
    </row>
    <row r="4432" spans="1:8">
      <c r="A4432">
        <v>4543</v>
      </c>
      <c r="B4432" t="s">
        <v>13</v>
      </c>
      <c r="C4432" s="123">
        <v>1908</v>
      </c>
      <c r="D4432" s="2">
        <v>133</v>
      </c>
      <c r="E4432" t="s">
        <v>23</v>
      </c>
      <c r="F4432">
        <v>2021</v>
      </c>
      <c r="G4432" t="s">
        <v>19</v>
      </c>
      <c r="H4432" s="21">
        <v>31.26</v>
      </c>
    </row>
    <row r="4433" spans="1:8">
      <c r="A4433">
        <v>4564</v>
      </c>
      <c r="B4433" t="s">
        <v>13</v>
      </c>
      <c r="C4433" s="123">
        <v>1908</v>
      </c>
      <c r="D4433" s="2">
        <v>144</v>
      </c>
      <c r="E4433" t="s">
        <v>23</v>
      </c>
      <c r="F4433">
        <v>2021</v>
      </c>
      <c r="G4433" t="s">
        <v>19</v>
      </c>
      <c r="H4433" s="21">
        <v>13.57</v>
      </c>
    </row>
    <row r="4434" spans="1:8">
      <c r="A4434">
        <v>4566</v>
      </c>
      <c r="B4434" t="s">
        <v>13</v>
      </c>
      <c r="C4434" s="123">
        <v>1908</v>
      </c>
      <c r="D4434" s="2">
        <v>144</v>
      </c>
      <c r="E4434" t="s">
        <v>23</v>
      </c>
      <c r="F4434">
        <v>2021</v>
      </c>
      <c r="G4434" t="s">
        <v>19</v>
      </c>
      <c r="H4434" s="21">
        <v>630.39</v>
      </c>
    </row>
    <row r="4435" spans="1:8">
      <c r="A4435">
        <v>4570</v>
      </c>
      <c r="B4435" t="s">
        <v>13</v>
      </c>
      <c r="C4435" s="123">
        <v>1908</v>
      </c>
      <c r="D4435" s="2">
        <v>144</v>
      </c>
      <c r="E4435" t="s">
        <v>23</v>
      </c>
      <c r="F4435">
        <v>2021</v>
      </c>
      <c r="G4435" t="s">
        <v>19</v>
      </c>
      <c r="H4435" s="21">
        <v>71.58</v>
      </c>
    </row>
    <row r="4436" spans="1:8">
      <c r="A4436">
        <v>4580</v>
      </c>
      <c r="B4436" t="s">
        <v>13</v>
      </c>
      <c r="C4436" s="123">
        <v>1908</v>
      </c>
      <c r="D4436" s="2">
        <v>144</v>
      </c>
      <c r="E4436" t="s">
        <v>23</v>
      </c>
      <c r="F4436">
        <v>2021</v>
      </c>
      <c r="G4436" t="s">
        <v>19</v>
      </c>
      <c r="H4436" s="21">
        <v>47.68</v>
      </c>
    </row>
    <row r="4437" spans="1:8">
      <c r="A4437">
        <v>4602</v>
      </c>
      <c r="B4437" t="s">
        <v>13</v>
      </c>
      <c r="C4437" s="123">
        <v>1908</v>
      </c>
      <c r="D4437" s="2">
        <v>144</v>
      </c>
      <c r="E4437" t="s">
        <v>23</v>
      </c>
      <c r="F4437">
        <v>2021</v>
      </c>
      <c r="G4437" t="s">
        <v>19</v>
      </c>
      <c r="H4437" s="21">
        <v>19.64</v>
      </c>
    </row>
    <row r="4438" spans="1:8">
      <c r="A4438">
        <v>4606</v>
      </c>
      <c r="B4438" t="s">
        <v>13</v>
      </c>
      <c r="C4438" s="123">
        <v>1908</v>
      </c>
      <c r="D4438" s="2">
        <v>144</v>
      </c>
      <c r="E4438" t="s">
        <v>23</v>
      </c>
      <c r="F4438">
        <v>2021</v>
      </c>
      <c r="G4438" t="s">
        <v>19</v>
      </c>
      <c r="H4438" s="21">
        <v>765.55</v>
      </c>
    </row>
    <row r="4439" spans="1:8">
      <c r="A4439">
        <v>4612</v>
      </c>
      <c r="B4439" t="s">
        <v>13</v>
      </c>
      <c r="C4439" s="123">
        <v>1908</v>
      </c>
      <c r="D4439" s="2">
        <v>144</v>
      </c>
      <c r="E4439" t="s">
        <v>23</v>
      </c>
      <c r="F4439">
        <v>2021</v>
      </c>
      <c r="G4439" t="s">
        <v>19</v>
      </c>
      <c r="H4439" s="21">
        <v>48.95</v>
      </c>
    </row>
    <row r="4440" spans="1:8">
      <c r="A4440">
        <v>4617</v>
      </c>
      <c r="B4440" t="s">
        <v>13</v>
      </c>
      <c r="C4440" s="123">
        <v>1908</v>
      </c>
      <c r="D4440" s="2">
        <v>144</v>
      </c>
      <c r="E4440" t="s">
        <v>23</v>
      </c>
      <c r="F4440">
        <v>2021</v>
      </c>
      <c r="G4440" t="s">
        <v>19</v>
      </c>
      <c r="H4440" s="21">
        <v>624.1</v>
      </c>
    </row>
    <row r="4441" spans="1:8">
      <c r="A4441">
        <v>4626</v>
      </c>
      <c r="B4441" t="s">
        <v>13</v>
      </c>
      <c r="C4441" s="123">
        <v>1908</v>
      </c>
      <c r="D4441" s="2">
        <v>144</v>
      </c>
      <c r="E4441" t="s">
        <v>23</v>
      </c>
      <c r="F4441">
        <v>2021</v>
      </c>
      <c r="G4441" t="s">
        <v>19</v>
      </c>
      <c r="H4441" s="21">
        <v>403.97</v>
      </c>
    </row>
    <row r="4442" spans="1:8">
      <c r="A4442">
        <v>4648</v>
      </c>
      <c r="B4442" t="s">
        <v>13</v>
      </c>
      <c r="C4442" s="123">
        <v>1908</v>
      </c>
      <c r="D4442" s="2">
        <v>144</v>
      </c>
      <c r="E4442" t="s">
        <v>23</v>
      </c>
      <c r="F4442">
        <v>2021</v>
      </c>
      <c r="G4442" t="s">
        <v>19</v>
      </c>
      <c r="H4442" s="21">
        <v>69.239999999999995</v>
      </c>
    </row>
    <row r="4443" spans="1:8">
      <c r="A4443">
        <v>4658</v>
      </c>
      <c r="B4443" t="s">
        <v>13</v>
      </c>
      <c r="C4443" s="123">
        <v>1908</v>
      </c>
      <c r="D4443" s="2">
        <v>144</v>
      </c>
      <c r="E4443" t="s">
        <v>23</v>
      </c>
      <c r="F4443">
        <v>2021</v>
      </c>
      <c r="G4443" t="s">
        <v>19</v>
      </c>
      <c r="H4443" s="21">
        <v>761.41</v>
      </c>
    </row>
    <row r="4444" spans="1:8">
      <c r="A4444">
        <v>4665</v>
      </c>
      <c r="B4444" t="s">
        <v>13</v>
      </c>
      <c r="C4444" s="123">
        <v>1908</v>
      </c>
      <c r="D4444" s="2">
        <v>144</v>
      </c>
      <c r="E4444" t="s">
        <v>23</v>
      </c>
      <c r="F4444">
        <v>2021</v>
      </c>
      <c r="G4444" t="s">
        <v>19</v>
      </c>
      <c r="H4444" s="21">
        <v>25.76</v>
      </c>
    </row>
    <row r="4445" spans="1:8">
      <c r="A4445">
        <v>4675</v>
      </c>
      <c r="B4445" t="s">
        <v>13</v>
      </c>
      <c r="C4445" s="123">
        <v>1908</v>
      </c>
      <c r="D4445" s="2">
        <v>144</v>
      </c>
      <c r="E4445" t="s">
        <v>23</v>
      </c>
      <c r="F4445">
        <v>2021</v>
      </c>
      <c r="G4445" t="s">
        <v>19</v>
      </c>
      <c r="H4445" s="21">
        <v>65.69</v>
      </c>
    </row>
    <row r="4446" spans="1:8">
      <c r="A4446">
        <v>4682</v>
      </c>
      <c r="B4446" t="s">
        <v>13</v>
      </c>
      <c r="C4446" s="123">
        <v>1908</v>
      </c>
      <c r="D4446" s="2">
        <v>144</v>
      </c>
      <c r="E4446" t="s">
        <v>23</v>
      </c>
      <c r="F4446">
        <v>2021</v>
      </c>
      <c r="G4446" t="s">
        <v>19</v>
      </c>
      <c r="H4446" s="21">
        <v>737.95</v>
      </c>
    </row>
    <row r="4447" spans="1:8">
      <c r="A4447">
        <v>4691</v>
      </c>
      <c r="B4447" t="s">
        <v>13</v>
      </c>
      <c r="C4447" s="123">
        <v>1908</v>
      </c>
      <c r="D4447" s="2">
        <v>144</v>
      </c>
      <c r="E4447" t="s">
        <v>23</v>
      </c>
      <c r="F4447">
        <v>2021</v>
      </c>
      <c r="G4447" t="s">
        <v>19</v>
      </c>
      <c r="H4447" s="21">
        <v>7.86</v>
      </c>
    </row>
    <row r="4448" spans="1:8">
      <c r="A4448">
        <v>4692</v>
      </c>
      <c r="B4448" t="s">
        <v>13</v>
      </c>
      <c r="C4448" s="123">
        <v>1908</v>
      </c>
      <c r="D4448" s="2">
        <v>144</v>
      </c>
      <c r="E4448" t="s">
        <v>23</v>
      </c>
      <c r="F4448">
        <v>2021</v>
      </c>
      <c r="G4448" t="s">
        <v>19</v>
      </c>
      <c r="H4448" s="21">
        <v>47.68</v>
      </c>
    </row>
    <row r="4449" spans="1:8">
      <c r="A4449">
        <v>4706</v>
      </c>
      <c r="B4449" t="s">
        <v>13</v>
      </c>
      <c r="C4449" s="123">
        <v>1908</v>
      </c>
      <c r="D4449" s="2">
        <v>144</v>
      </c>
      <c r="E4449" t="s">
        <v>23</v>
      </c>
      <c r="F4449">
        <v>2021</v>
      </c>
      <c r="G4449" t="s">
        <v>19</v>
      </c>
      <c r="H4449" s="21">
        <v>762.7</v>
      </c>
    </row>
    <row r="4450" spans="1:8">
      <c r="A4450">
        <v>4724</v>
      </c>
      <c r="B4450" t="s">
        <v>13</v>
      </c>
      <c r="C4450" s="123">
        <v>1908</v>
      </c>
      <c r="D4450" s="2">
        <v>144</v>
      </c>
      <c r="E4450" t="s">
        <v>23</v>
      </c>
      <c r="F4450">
        <v>2021</v>
      </c>
      <c r="G4450" t="s">
        <v>19</v>
      </c>
      <c r="H4450" s="21">
        <v>731.07</v>
      </c>
    </row>
    <row r="4451" spans="1:8">
      <c r="A4451">
        <v>4742</v>
      </c>
      <c r="B4451" t="s">
        <v>13</v>
      </c>
      <c r="C4451" s="123">
        <v>1908</v>
      </c>
      <c r="D4451" s="2">
        <v>144</v>
      </c>
      <c r="E4451" t="s">
        <v>23</v>
      </c>
      <c r="F4451">
        <v>2021</v>
      </c>
      <c r="G4451" t="s">
        <v>19</v>
      </c>
      <c r="H4451" s="21">
        <v>75.33</v>
      </c>
    </row>
    <row r="4452" spans="1:8">
      <c r="A4452">
        <v>4751</v>
      </c>
      <c r="B4452" t="s">
        <v>13</v>
      </c>
      <c r="C4452" s="123">
        <v>1908</v>
      </c>
      <c r="D4452" s="2">
        <v>144</v>
      </c>
      <c r="E4452" t="s">
        <v>23</v>
      </c>
      <c r="F4452">
        <v>2021</v>
      </c>
      <c r="G4452" t="s">
        <v>19</v>
      </c>
      <c r="H4452" s="21">
        <v>27.48</v>
      </c>
    </row>
    <row r="4453" spans="1:8">
      <c r="A4453">
        <v>4752</v>
      </c>
      <c r="B4453" t="s">
        <v>13</v>
      </c>
      <c r="C4453" s="123">
        <v>1908</v>
      </c>
      <c r="D4453" s="2">
        <v>144</v>
      </c>
      <c r="E4453" t="s">
        <v>23</v>
      </c>
      <c r="F4453">
        <v>2021</v>
      </c>
      <c r="G4453" t="s">
        <v>19</v>
      </c>
      <c r="H4453" s="21">
        <v>65.92</v>
      </c>
    </row>
    <row r="4454" spans="1:8">
      <c r="A4454">
        <v>4756</v>
      </c>
      <c r="B4454" t="s">
        <v>13</v>
      </c>
      <c r="C4454" s="123">
        <v>1908</v>
      </c>
      <c r="D4454" s="2">
        <v>144</v>
      </c>
      <c r="E4454" t="s">
        <v>23</v>
      </c>
      <c r="F4454">
        <v>2021</v>
      </c>
      <c r="G4454" t="s">
        <v>19</v>
      </c>
      <c r="H4454" s="21">
        <v>71.569999999999993</v>
      </c>
    </row>
    <row r="4455" spans="1:8">
      <c r="A4455">
        <v>4757</v>
      </c>
      <c r="B4455" t="s">
        <v>13</v>
      </c>
      <c r="C4455" s="123">
        <v>1908</v>
      </c>
      <c r="D4455" s="2">
        <v>144</v>
      </c>
      <c r="E4455" t="s">
        <v>23</v>
      </c>
      <c r="F4455">
        <v>2021</v>
      </c>
      <c r="G4455" t="s">
        <v>19</v>
      </c>
      <c r="H4455" s="21">
        <v>17.46</v>
      </c>
    </row>
    <row r="4456" spans="1:8">
      <c r="A4456">
        <v>4769</v>
      </c>
      <c r="B4456" t="s">
        <v>13</v>
      </c>
      <c r="C4456" s="123">
        <v>1908</v>
      </c>
      <c r="D4456" s="2">
        <v>144</v>
      </c>
      <c r="E4456" t="s">
        <v>23</v>
      </c>
      <c r="F4456">
        <v>2021</v>
      </c>
      <c r="G4456" t="s">
        <v>19</v>
      </c>
      <c r="H4456" s="21">
        <v>71.569999999999993</v>
      </c>
    </row>
    <row r="4457" spans="1:8">
      <c r="A4457">
        <v>4785</v>
      </c>
      <c r="B4457" t="s">
        <v>13</v>
      </c>
      <c r="C4457" s="123">
        <v>1908</v>
      </c>
      <c r="D4457" s="2">
        <v>144</v>
      </c>
      <c r="E4457" t="s">
        <v>23</v>
      </c>
      <c r="F4457">
        <v>2021</v>
      </c>
      <c r="G4457" t="s">
        <v>19</v>
      </c>
      <c r="H4457" s="21">
        <v>69.25</v>
      </c>
    </row>
    <row r="4458" spans="1:8">
      <c r="A4458">
        <v>4792</v>
      </c>
      <c r="B4458" t="s">
        <v>13</v>
      </c>
      <c r="C4458" s="123">
        <v>1908</v>
      </c>
      <c r="D4458" s="2">
        <v>144</v>
      </c>
      <c r="E4458" t="s">
        <v>23</v>
      </c>
      <c r="F4458">
        <v>2021</v>
      </c>
      <c r="G4458" t="s">
        <v>19</v>
      </c>
      <c r="H4458" s="21">
        <v>703.9</v>
      </c>
    </row>
    <row r="4459" spans="1:8">
      <c r="A4459">
        <v>4815</v>
      </c>
      <c r="B4459" t="s">
        <v>13</v>
      </c>
      <c r="C4459" s="123">
        <v>1908</v>
      </c>
      <c r="D4459" s="2">
        <v>144</v>
      </c>
      <c r="E4459" t="s">
        <v>23</v>
      </c>
      <c r="F4459">
        <v>2021</v>
      </c>
      <c r="G4459" t="s">
        <v>19</v>
      </c>
      <c r="H4459" s="21">
        <v>78.209999999999994</v>
      </c>
    </row>
    <row r="4460" spans="1:8">
      <c r="A4460">
        <v>4829</v>
      </c>
      <c r="B4460" t="s">
        <v>13</v>
      </c>
      <c r="C4460" s="123">
        <v>1908</v>
      </c>
      <c r="D4460" s="2">
        <v>144</v>
      </c>
      <c r="E4460" t="s">
        <v>23</v>
      </c>
      <c r="F4460">
        <v>2021</v>
      </c>
      <c r="G4460" t="s">
        <v>19</v>
      </c>
      <c r="H4460" s="21">
        <v>19.62</v>
      </c>
    </row>
    <row r="4461" spans="1:8">
      <c r="A4461">
        <v>4831</v>
      </c>
      <c r="B4461" t="s">
        <v>13</v>
      </c>
      <c r="C4461" s="123">
        <v>1908</v>
      </c>
      <c r="D4461" s="2">
        <v>144</v>
      </c>
      <c r="E4461" t="s">
        <v>23</v>
      </c>
      <c r="F4461">
        <v>2021</v>
      </c>
      <c r="G4461" t="s">
        <v>19</v>
      </c>
      <c r="H4461" s="21">
        <v>729.19</v>
      </c>
    </row>
    <row r="4462" spans="1:8">
      <c r="A4462">
        <v>4838</v>
      </c>
      <c r="B4462" t="s">
        <v>13</v>
      </c>
      <c r="C4462" s="123">
        <v>1908</v>
      </c>
      <c r="D4462" s="2">
        <v>144</v>
      </c>
      <c r="E4462" t="s">
        <v>23</v>
      </c>
      <c r="F4462">
        <v>2021</v>
      </c>
      <c r="G4462" t="s">
        <v>19</v>
      </c>
      <c r="H4462" s="21">
        <v>92.79</v>
      </c>
    </row>
    <row r="4463" spans="1:8">
      <c r="A4463">
        <v>4848</v>
      </c>
      <c r="B4463" t="s">
        <v>13</v>
      </c>
      <c r="C4463" s="123">
        <v>1908</v>
      </c>
      <c r="D4463" s="2">
        <v>144</v>
      </c>
      <c r="E4463" t="s">
        <v>23</v>
      </c>
      <c r="F4463">
        <v>2021</v>
      </c>
      <c r="G4463" t="s">
        <v>19</v>
      </c>
      <c r="H4463" s="21">
        <v>7.86</v>
      </c>
    </row>
    <row r="4464" spans="1:8">
      <c r="A4464">
        <v>4852</v>
      </c>
      <c r="B4464" t="s">
        <v>13</v>
      </c>
      <c r="C4464" s="123">
        <v>1908</v>
      </c>
      <c r="D4464" s="2">
        <v>144</v>
      </c>
      <c r="E4464" t="s">
        <v>23</v>
      </c>
      <c r="F4464">
        <v>2021</v>
      </c>
      <c r="G4464" t="s">
        <v>19</v>
      </c>
      <c r="H4464" s="21">
        <v>550.36</v>
      </c>
    </row>
    <row r="4465" spans="1:8">
      <c r="A4465">
        <v>4855</v>
      </c>
      <c r="B4465" t="s">
        <v>13</v>
      </c>
      <c r="C4465" s="123">
        <v>1908</v>
      </c>
      <c r="D4465" s="2">
        <v>144</v>
      </c>
      <c r="E4465" t="s">
        <v>23</v>
      </c>
      <c r="F4465">
        <v>2021</v>
      </c>
      <c r="G4465" t="s">
        <v>19</v>
      </c>
      <c r="H4465" s="21">
        <v>7.86</v>
      </c>
    </row>
    <row r="4466" spans="1:8">
      <c r="A4466">
        <v>4885</v>
      </c>
      <c r="B4466" t="s">
        <v>13</v>
      </c>
      <c r="C4466" s="123">
        <v>1908</v>
      </c>
      <c r="D4466" s="2">
        <v>144</v>
      </c>
      <c r="E4466" t="s">
        <v>23</v>
      </c>
      <c r="F4466">
        <v>2021</v>
      </c>
      <c r="G4466" t="s">
        <v>19</v>
      </c>
      <c r="H4466" s="21">
        <v>65.92</v>
      </c>
    </row>
    <row r="4467" spans="1:8">
      <c r="A4467">
        <v>4927</v>
      </c>
      <c r="B4467" t="s">
        <v>13</v>
      </c>
      <c r="C4467" s="123">
        <v>1908</v>
      </c>
      <c r="D4467" s="2">
        <v>144</v>
      </c>
      <c r="E4467" t="s">
        <v>23</v>
      </c>
      <c r="F4467">
        <v>2021</v>
      </c>
      <c r="G4467" t="s">
        <v>19</v>
      </c>
      <c r="H4467" s="21">
        <v>716.05</v>
      </c>
    </row>
    <row r="4468" spans="1:8">
      <c r="A4468">
        <v>4936</v>
      </c>
      <c r="B4468" t="s">
        <v>13</v>
      </c>
      <c r="C4468" s="123">
        <v>1908</v>
      </c>
      <c r="D4468" s="2">
        <v>144</v>
      </c>
      <c r="E4468" t="s">
        <v>23</v>
      </c>
      <c r="F4468">
        <v>2021</v>
      </c>
      <c r="G4468" t="s">
        <v>19</v>
      </c>
      <c r="H4468" s="21">
        <v>11.01</v>
      </c>
    </row>
    <row r="4469" spans="1:8">
      <c r="A4469">
        <v>4953</v>
      </c>
      <c r="B4469" t="s">
        <v>13</v>
      </c>
      <c r="C4469" s="123">
        <v>1908</v>
      </c>
      <c r="D4469" s="2">
        <v>144</v>
      </c>
      <c r="E4469" t="s">
        <v>23</v>
      </c>
      <c r="F4469">
        <v>2021</v>
      </c>
      <c r="G4469" t="s">
        <v>19</v>
      </c>
      <c r="H4469" s="21">
        <v>76.3</v>
      </c>
    </row>
    <row r="4470" spans="1:8">
      <c r="A4470">
        <v>4979</v>
      </c>
      <c r="B4470" t="s">
        <v>14</v>
      </c>
      <c r="C4470" s="123">
        <v>1908</v>
      </c>
      <c r="D4470" s="2">
        <v>133</v>
      </c>
      <c r="E4470" t="s">
        <v>23</v>
      </c>
      <c r="F4470">
        <v>2021</v>
      </c>
      <c r="G4470" t="s">
        <v>19</v>
      </c>
      <c r="H4470" s="21">
        <v>458.97</v>
      </c>
    </row>
    <row r="4471" spans="1:8">
      <c r="A4471">
        <v>4981</v>
      </c>
      <c r="B4471" t="s">
        <v>14</v>
      </c>
      <c r="C4471" s="123">
        <v>1908</v>
      </c>
      <c r="D4471" s="2">
        <v>133</v>
      </c>
      <c r="E4471" t="s">
        <v>23</v>
      </c>
      <c r="F4471">
        <v>2021</v>
      </c>
      <c r="G4471" t="s">
        <v>19</v>
      </c>
      <c r="H4471" s="21">
        <v>544.95000000000005</v>
      </c>
    </row>
    <row r="4472" spans="1:8">
      <c r="A4472">
        <v>4982</v>
      </c>
      <c r="B4472" t="s">
        <v>14</v>
      </c>
      <c r="C4472" s="123">
        <v>1908</v>
      </c>
      <c r="D4472" s="2">
        <v>133</v>
      </c>
      <c r="E4472" t="s">
        <v>23</v>
      </c>
      <c r="F4472">
        <v>2021</v>
      </c>
      <c r="G4472" t="s">
        <v>19</v>
      </c>
      <c r="H4472" s="21">
        <v>13.32</v>
      </c>
    </row>
    <row r="4473" spans="1:8">
      <c r="A4473">
        <v>4987</v>
      </c>
      <c r="B4473" t="s">
        <v>14</v>
      </c>
      <c r="C4473" s="123">
        <v>1908</v>
      </c>
      <c r="D4473" s="2">
        <v>133</v>
      </c>
      <c r="E4473" t="s">
        <v>23</v>
      </c>
      <c r="F4473">
        <v>2021</v>
      </c>
      <c r="G4473" t="s">
        <v>19</v>
      </c>
      <c r="H4473" s="21">
        <v>717.49</v>
      </c>
    </row>
    <row r="4474" spans="1:8">
      <c r="A4474">
        <v>4988</v>
      </c>
      <c r="B4474" t="s">
        <v>14</v>
      </c>
      <c r="C4474" s="123">
        <v>1908</v>
      </c>
      <c r="D4474" s="2">
        <v>133</v>
      </c>
      <c r="E4474" t="s">
        <v>23</v>
      </c>
      <c r="F4474">
        <v>2021</v>
      </c>
      <c r="G4474" t="s">
        <v>19</v>
      </c>
      <c r="H4474" s="21">
        <v>14.57</v>
      </c>
    </row>
    <row r="4475" spans="1:8">
      <c r="A4475">
        <v>5025</v>
      </c>
      <c r="B4475" t="s">
        <v>14</v>
      </c>
      <c r="C4475" s="123">
        <v>1908</v>
      </c>
      <c r="D4475" s="2">
        <v>133</v>
      </c>
      <c r="E4475" t="s">
        <v>23</v>
      </c>
      <c r="F4475">
        <v>2021</v>
      </c>
      <c r="G4475" t="s">
        <v>19</v>
      </c>
      <c r="H4475" s="21">
        <v>1.35</v>
      </c>
    </row>
    <row r="4476" spans="1:8">
      <c r="A4476">
        <v>5035</v>
      </c>
      <c r="B4476" t="s">
        <v>14</v>
      </c>
      <c r="C4476" s="123">
        <v>1908</v>
      </c>
      <c r="D4476" s="2">
        <v>133</v>
      </c>
      <c r="E4476" t="s">
        <v>23</v>
      </c>
      <c r="F4476">
        <v>2021</v>
      </c>
      <c r="G4476" t="s">
        <v>19</v>
      </c>
      <c r="H4476" s="21">
        <v>510.27</v>
      </c>
    </row>
    <row r="4477" spans="1:8">
      <c r="A4477">
        <v>5075</v>
      </c>
      <c r="B4477" t="s">
        <v>14</v>
      </c>
      <c r="C4477" s="123">
        <v>1908</v>
      </c>
      <c r="D4477" s="2">
        <v>133</v>
      </c>
      <c r="E4477" t="s">
        <v>23</v>
      </c>
      <c r="F4477">
        <v>2021</v>
      </c>
      <c r="G4477" t="s">
        <v>19</v>
      </c>
      <c r="H4477" s="21">
        <v>588.34</v>
      </c>
    </row>
    <row r="4478" spans="1:8">
      <c r="A4478">
        <v>5097</v>
      </c>
      <c r="B4478" t="s">
        <v>14</v>
      </c>
      <c r="C4478" s="123">
        <v>1908</v>
      </c>
      <c r="D4478" s="2">
        <v>133</v>
      </c>
      <c r="E4478" t="s">
        <v>23</v>
      </c>
      <c r="F4478">
        <v>2021</v>
      </c>
      <c r="G4478" t="s">
        <v>19</v>
      </c>
      <c r="H4478" s="21">
        <v>490.61</v>
      </c>
    </row>
    <row r="4479" spans="1:8">
      <c r="A4479">
        <v>5134</v>
      </c>
      <c r="B4479" t="s">
        <v>14</v>
      </c>
      <c r="C4479" s="123">
        <v>1908</v>
      </c>
      <c r="D4479" s="2">
        <v>133</v>
      </c>
      <c r="E4479" t="s">
        <v>23</v>
      </c>
      <c r="F4479">
        <v>2021</v>
      </c>
      <c r="G4479" t="s">
        <v>19</v>
      </c>
      <c r="H4479" s="21">
        <v>626.94000000000005</v>
      </c>
    </row>
    <row r="4480" spans="1:8">
      <c r="A4480">
        <v>5170</v>
      </c>
      <c r="B4480" t="s">
        <v>14</v>
      </c>
      <c r="C4480" s="123">
        <v>1908</v>
      </c>
      <c r="D4480" s="2">
        <v>133</v>
      </c>
      <c r="E4480" t="s">
        <v>23</v>
      </c>
      <c r="F4480">
        <v>2021</v>
      </c>
      <c r="G4480" t="s">
        <v>19</v>
      </c>
      <c r="H4480" s="21">
        <v>570.42999999999995</v>
      </c>
    </row>
    <row r="4481" spans="1:8">
      <c r="A4481">
        <v>5175</v>
      </c>
      <c r="B4481" t="s">
        <v>14</v>
      </c>
      <c r="C4481" s="123">
        <v>1908</v>
      </c>
      <c r="D4481" s="2">
        <v>133</v>
      </c>
      <c r="E4481" t="s">
        <v>23</v>
      </c>
      <c r="F4481">
        <v>2021</v>
      </c>
      <c r="G4481" t="s">
        <v>19</v>
      </c>
      <c r="H4481" s="21">
        <v>16.170000000000002</v>
      </c>
    </row>
    <row r="4482" spans="1:8">
      <c r="A4482">
        <v>5195</v>
      </c>
      <c r="B4482" t="s">
        <v>14</v>
      </c>
      <c r="C4482" s="123">
        <v>1908</v>
      </c>
      <c r="D4482" s="2">
        <v>133</v>
      </c>
      <c r="E4482" t="s">
        <v>23</v>
      </c>
      <c r="F4482">
        <v>2021</v>
      </c>
      <c r="G4482" t="s">
        <v>19</v>
      </c>
      <c r="H4482" s="21">
        <v>30.78</v>
      </c>
    </row>
    <row r="4483" spans="1:8">
      <c r="A4483">
        <v>5209</v>
      </c>
      <c r="B4483" t="s">
        <v>14</v>
      </c>
      <c r="C4483" s="123">
        <v>1908</v>
      </c>
      <c r="D4483" s="2">
        <v>133</v>
      </c>
      <c r="E4483" t="s">
        <v>23</v>
      </c>
      <c r="F4483">
        <v>2021</v>
      </c>
      <c r="G4483" t="s">
        <v>19</v>
      </c>
      <c r="H4483" s="21">
        <v>530.61</v>
      </c>
    </row>
    <row r="4484" spans="1:8">
      <c r="A4484">
        <v>5223</v>
      </c>
      <c r="B4484" t="s">
        <v>14</v>
      </c>
      <c r="C4484" s="123">
        <v>1908</v>
      </c>
      <c r="D4484" s="2">
        <v>133</v>
      </c>
      <c r="E4484" t="s">
        <v>23</v>
      </c>
      <c r="F4484">
        <v>2021</v>
      </c>
      <c r="G4484" t="s">
        <v>19</v>
      </c>
      <c r="H4484" s="21">
        <v>30.77</v>
      </c>
    </row>
    <row r="4485" spans="1:8">
      <c r="A4485">
        <v>5242</v>
      </c>
      <c r="B4485" t="s">
        <v>14</v>
      </c>
      <c r="C4485" s="123">
        <v>1908</v>
      </c>
      <c r="D4485" s="2">
        <v>133</v>
      </c>
      <c r="E4485" t="s">
        <v>23</v>
      </c>
      <c r="F4485">
        <v>2021</v>
      </c>
      <c r="G4485" t="s">
        <v>19</v>
      </c>
      <c r="H4485" s="21">
        <v>560.09</v>
      </c>
    </row>
    <row r="4486" spans="1:8">
      <c r="A4486">
        <v>5247</v>
      </c>
      <c r="B4486" t="s">
        <v>14</v>
      </c>
      <c r="C4486" s="123">
        <v>1908</v>
      </c>
      <c r="D4486" s="2">
        <v>133</v>
      </c>
      <c r="E4486" t="s">
        <v>23</v>
      </c>
      <c r="F4486">
        <v>2021</v>
      </c>
      <c r="G4486" t="s">
        <v>19</v>
      </c>
      <c r="H4486" s="21">
        <v>530.44000000000005</v>
      </c>
    </row>
    <row r="4487" spans="1:8">
      <c r="A4487">
        <v>5249</v>
      </c>
      <c r="B4487" t="s">
        <v>14</v>
      </c>
      <c r="C4487" s="123">
        <v>1908</v>
      </c>
      <c r="D4487" s="2">
        <v>133</v>
      </c>
      <c r="E4487" t="s">
        <v>23</v>
      </c>
      <c r="F4487">
        <v>2021</v>
      </c>
      <c r="G4487" t="s">
        <v>19</v>
      </c>
      <c r="H4487" s="21">
        <v>25.25</v>
      </c>
    </row>
    <row r="4488" spans="1:8">
      <c r="A4488">
        <v>5271</v>
      </c>
      <c r="B4488" t="s">
        <v>14</v>
      </c>
      <c r="C4488" s="123">
        <v>1908</v>
      </c>
      <c r="D4488" s="2">
        <v>133</v>
      </c>
      <c r="E4488" t="s">
        <v>23</v>
      </c>
      <c r="F4488">
        <v>2021</v>
      </c>
      <c r="G4488" t="s">
        <v>19</v>
      </c>
      <c r="H4488" s="21">
        <v>18.68</v>
      </c>
    </row>
    <row r="4489" spans="1:8">
      <c r="A4489">
        <v>5280</v>
      </c>
      <c r="B4489" t="s">
        <v>14</v>
      </c>
      <c r="C4489" s="123">
        <v>1908</v>
      </c>
      <c r="D4489" s="2">
        <v>133</v>
      </c>
      <c r="E4489" t="s">
        <v>23</v>
      </c>
      <c r="F4489">
        <v>2021</v>
      </c>
      <c r="G4489" t="s">
        <v>19</v>
      </c>
      <c r="H4489" s="21">
        <v>524.29999999999995</v>
      </c>
    </row>
    <row r="4490" spans="1:8">
      <c r="A4490">
        <v>5292</v>
      </c>
      <c r="B4490" t="s">
        <v>14</v>
      </c>
      <c r="C4490" s="123">
        <v>1908</v>
      </c>
      <c r="D4490" s="2">
        <v>133</v>
      </c>
      <c r="E4490" t="s">
        <v>23</v>
      </c>
      <c r="F4490">
        <v>2021</v>
      </c>
      <c r="G4490" t="s">
        <v>19</v>
      </c>
      <c r="H4490" s="21">
        <v>25.89</v>
      </c>
    </row>
    <row r="4491" spans="1:8">
      <c r="A4491">
        <v>5294</v>
      </c>
      <c r="B4491" t="s">
        <v>14</v>
      </c>
      <c r="C4491" s="123">
        <v>1908</v>
      </c>
      <c r="D4491" s="2">
        <v>144</v>
      </c>
      <c r="E4491" t="s">
        <v>23</v>
      </c>
      <c r="F4491">
        <v>2021</v>
      </c>
      <c r="G4491" t="s">
        <v>19</v>
      </c>
      <c r="H4491" s="21">
        <v>270.42</v>
      </c>
    </row>
    <row r="4492" spans="1:8">
      <c r="A4492">
        <v>5302</v>
      </c>
      <c r="B4492" t="s">
        <v>14</v>
      </c>
      <c r="C4492" s="123">
        <v>1908</v>
      </c>
      <c r="D4492" s="2">
        <v>144</v>
      </c>
      <c r="E4492" t="s">
        <v>23</v>
      </c>
      <c r="F4492">
        <v>2021</v>
      </c>
      <c r="G4492" t="s">
        <v>19</v>
      </c>
      <c r="H4492" s="21">
        <v>35.67</v>
      </c>
    </row>
    <row r="4493" spans="1:8">
      <c r="A4493">
        <v>5309</v>
      </c>
      <c r="B4493" t="s">
        <v>14</v>
      </c>
      <c r="C4493" s="123">
        <v>1908</v>
      </c>
      <c r="D4493" s="2">
        <v>144</v>
      </c>
      <c r="E4493" t="s">
        <v>23</v>
      </c>
      <c r="F4493">
        <v>2021</v>
      </c>
      <c r="G4493" t="s">
        <v>19</v>
      </c>
      <c r="H4493" s="21">
        <v>376.07</v>
      </c>
    </row>
    <row r="4494" spans="1:8">
      <c r="A4494">
        <v>5318</v>
      </c>
      <c r="B4494" t="s">
        <v>14</v>
      </c>
      <c r="C4494" s="123">
        <v>1908</v>
      </c>
      <c r="D4494" s="2">
        <v>144</v>
      </c>
      <c r="E4494" t="s">
        <v>23</v>
      </c>
      <c r="F4494">
        <v>2021</v>
      </c>
      <c r="G4494" t="s">
        <v>19</v>
      </c>
      <c r="H4494" s="21">
        <v>22.54</v>
      </c>
    </row>
    <row r="4495" spans="1:8">
      <c r="A4495">
        <v>5436</v>
      </c>
      <c r="B4495" t="s">
        <v>14</v>
      </c>
      <c r="C4495" s="123">
        <v>1908</v>
      </c>
      <c r="D4495" s="2">
        <v>144</v>
      </c>
      <c r="E4495" t="s">
        <v>23</v>
      </c>
      <c r="F4495">
        <v>2021</v>
      </c>
      <c r="G4495" t="s">
        <v>19</v>
      </c>
      <c r="H4495" s="21">
        <v>3.81</v>
      </c>
    </row>
    <row r="4496" spans="1:8">
      <c r="A4496">
        <v>5453</v>
      </c>
      <c r="B4496" t="s">
        <v>14</v>
      </c>
      <c r="C4496" s="123">
        <v>1908</v>
      </c>
      <c r="D4496" s="2">
        <v>144</v>
      </c>
      <c r="E4496" t="s">
        <v>23</v>
      </c>
      <c r="F4496">
        <v>2021</v>
      </c>
      <c r="G4496" t="s">
        <v>22</v>
      </c>
      <c r="H4496" s="21">
        <v>10.59</v>
      </c>
    </row>
    <row r="4497" spans="1:8">
      <c r="A4497">
        <v>5465</v>
      </c>
      <c r="B4497" t="s">
        <v>14</v>
      </c>
      <c r="C4497" s="123">
        <v>1908</v>
      </c>
      <c r="D4497" s="2">
        <v>144</v>
      </c>
      <c r="E4497" t="s">
        <v>23</v>
      </c>
      <c r="F4497">
        <v>2021</v>
      </c>
      <c r="G4497" t="s">
        <v>19</v>
      </c>
      <c r="H4497" s="21">
        <v>377.95</v>
      </c>
    </row>
    <row r="4498" spans="1:8">
      <c r="A4498">
        <v>5499</v>
      </c>
      <c r="B4498" t="s">
        <v>14</v>
      </c>
      <c r="C4498" s="123">
        <v>1908</v>
      </c>
      <c r="D4498" s="2">
        <v>144</v>
      </c>
      <c r="E4498" t="s">
        <v>23</v>
      </c>
      <c r="F4498">
        <v>2021</v>
      </c>
      <c r="G4498" t="s">
        <v>19</v>
      </c>
      <c r="H4498" s="21">
        <v>361.59</v>
      </c>
    </row>
    <row r="4499" spans="1:8">
      <c r="A4499">
        <v>5506</v>
      </c>
      <c r="B4499" t="s">
        <v>14</v>
      </c>
      <c r="C4499" s="123">
        <v>1908</v>
      </c>
      <c r="D4499" s="2">
        <v>144</v>
      </c>
      <c r="E4499" t="s">
        <v>23</v>
      </c>
      <c r="F4499">
        <v>2021</v>
      </c>
      <c r="G4499" t="s">
        <v>22</v>
      </c>
      <c r="H4499" s="21">
        <v>3.4</v>
      </c>
    </row>
    <row r="4500" spans="1:8">
      <c r="A4500">
        <v>5514</v>
      </c>
      <c r="B4500" t="s">
        <v>14</v>
      </c>
      <c r="C4500" s="123">
        <v>1908</v>
      </c>
      <c r="D4500" s="2">
        <v>144</v>
      </c>
      <c r="E4500" t="s">
        <v>23</v>
      </c>
      <c r="F4500">
        <v>2021</v>
      </c>
      <c r="G4500" t="s">
        <v>22</v>
      </c>
      <c r="H4500" s="21">
        <v>9.06</v>
      </c>
    </row>
    <row r="4501" spans="1:8">
      <c r="A4501">
        <v>5543</v>
      </c>
      <c r="B4501" t="s">
        <v>14</v>
      </c>
      <c r="C4501" s="123">
        <v>1908</v>
      </c>
      <c r="D4501" s="2">
        <v>144</v>
      </c>
      <c r="E4501" t="s">
        <v>23</v>
      </c>
      <c r="F4501">
        <v>2021</v>
      </c>
      <c r="G4501" t="s">
        <v>19</v>
      </c>
      <c r="H4501" s="21">
        <v>253.13</v>
      </c>
    </row>
    <row r="4502" spans="1:8">
      <c r="A4502">
        <v>5556</v>
      </c>
      <c r="B4502" t="s">
        <v>14</v>
      </c>
      <c r="C4502" s="123">
        <v>1908</v>
      </c>
      <c r="D4502" s="2">
        <v>144</v>
      </c>
      <c r="E4502" t="s">
        <v>23</v>
      </c>
      <c r="F4502">
        <v>2021</v>
      </c>
      <c r="G4502" t="s">
        <v>19</v>
      </c>
      <c r="H4502" s="21">
        <v>6.78</v>
      </c>
    </row>
    <row r="4503" spans="1:8">
      <c r="A4503">
        <v>5561</v>
      </c>
      <c r="B4503" t="s">
        <v>14</v>
      </c>
      <c r="C4503" s="123">
        <v>1908</v>
      </c>
      <c r="D4503" s="2">
        <v>144</v>
      </c>
      <c r="E4503" t="s">
        <v>23</v>
      </c>
      <c r="F4503">
        <v>2021</v>
      </c>
      <c r="G4503" t="s">
        <v>19</v>
      </c>
      <c r="H4503" s="21">
        <v>259.75</v>
      </c>
    </row>
    <row r="4504" spans="1:8">
      <c r="A4504">
        <v>5573</v>
      </c>
      <c r="B4504" t="s">
        <v>14</v>
      </c>
      <c r="C4504" s="123">
        <v>1908</v>
      </c>
      <c r="D4504" s="2">
        <v>144</v>
      </c>
      <c r="E4504" t="s">
        <v>23</v>
      </c>
      <c r="F4504">
        <v>2021</v>
      </c>
      <c r="G4504" t="s">
        <v>19</v>
      </c>
      <c r="H4504" s="21">
        <v>245.65</v>
      </c>
    </row>
    <row r="4505" spans="1:8">
      <c r="A4505">
        <v>5627</v>
      </c>
      <c r="B4505" t="s">
        <v>14</v>
      </c>
      <c r="C4505" s="123">
        <v>1908</v>
      </c>
      <c r="D4505" s="2">
        <v>144</v>
      </c>
      <c r="E4505" t="s">
        <v>23</v>
      </c>
      <c r="F4505">
        <v>2021</v>
      </c>
      <c r="G4505" t="s">
        <v>19</v>
      </c>
      <c r="H4505" s="21">
        <v>290.52999999999997</v>
      </c>
    </row>
    <row r="4506" spans="1:8">
      <c r="A4506">
        <v>5656</v>
      </c>
      <c r="B4506" t="s">
        <v>14</v>
      </c>
      <c r="C4506" s="123">
        <v>1908</v>
      </c>
      <c r="D4506" s="2">
        <v>144</v>
      </c>
      <c r="E4506" t="s">
        <v>23</v>
      </c>
      <c r="F4506">
        <v>2021</v>
      </c>
      <c r="G4506" t="s">
        <v>19</v>
      </c>
      <c r="H4506" s="21">
        <v>359.99</v>
      </c>
    </row>
    <row r="4507" spans="1:8">
      <c r="A4507">
        <v>5664</v>
      </c>
      <c r="B4507" t="s">
        <v>14</v>
      </c>
      <c r="C4507" s="123">
        <v>1908</v>
      </c>
      <c r="D4507" s="2">
        <v>144</v>
      </c>
      <c r="E4507" t="s">
        <v>23</v>
      </c>
      <c r="F4507">
        <v>2021</v>
      </c>
      <c r="G4507" t="s">
        <v>19</v>
      </c>
      <c r="H4507" s="21">
        <v>314.91000000000003</v>
      </c>
    </row>
    <row r="4508" spans="1:8">
      <c r="A4508">
        <v>5667</v>
      </c>
      <c r="B4508" t="s">
        <v>14</v>
      </c>
      <c r="C4508" s="123">
        <v>1908</v>
      </c>
      <c r="D4508" s="2">
        <v>144</v>
      </c>
      <c r="E4508" t="s">
        <v>23</v>
      </c>
      <c r="F4508">
        <v>2021</v>
      </c>
      <c r="G4508" t="s">
        <v>19</v>
      </c>
      <c r="H4508" s="21">
        <v>3.93</v>
      </c>
    </row>
    <row r="4509" spans="1:8">
      <c r="A4509">
        <v>5674</v>
      </c>
      <c r="B4509" t="s">
        <v>14</v>
      </c>
      <c r="C4509" s="123">
        <v>1908</v>
      </c>
      <c r="D4509" s="2">
        <v>144</v>
      </c>
      <c r="E4509" t="s">
        <v>23</v>
      </c>
      <c r="F4509">
        <v>2021</v>
      </c>
      <c r="G4509" t="s">
        <v>19</v>
      </c>
      <c r="H4509" s="21">
        <v>13.42</v>
      </c>
    </row>
    <row r="4510" spans="1:8">
      <c r="A4510">
        <v>5682</v>
      </c>
      <c r="B4510" t="s">
        <v>14</v>
      </c>
      <c r="C4510" s="123">
        <v>1908</v>
      </c>
      <c r="D4510" s="2">
        <v>144</v>
      </c>
      <c r="E4510" t="s">
        <v>23</v>
      </c>
      <c r="F4510">
        <v>2021</v>
      </c>
      <c r="G4510" t="s">
        <v>19</v>
      </c>
      <c r="H4510" s="21">
        <v>248.44</v>
      </c>
    </row>
    <row r="4511" spans="1:8">
      <c r="A4511">
        <v>5689</v>
      </c>
      <c r="B4511" t="s">
        <v>14</v>
      </c>
      <c r="C4511" s="123">
        <v>1908</v>
      </c>
      <c r="D4511" s="2">
        <v>144</v>
      </c>
      <c r="E4511" t="s">
        <v>23</v>
      </c>
      <c r="F4511">
        <v>2021</v>
      </c>
      <c r="G4511" t="s">
        <v>19</v>
      </c>
      <c r="H4511" s="21">
        <v>36.46</v>
      </c>
    </row>
    <row r="4512" spans="1:8">
      <c r="A4512">
        <v>5705</v>
      </c>
      <c r="B4512" t="s">
        <v>14</v>
      </c>
      <c r="C4512" s="123">
        <v>1908</v>
      </c>
      <c r="D4512" s="2">
        <v>144</v>
      </c>
      <c r="E4512" t="s">
        <v>23</v>
      </c>
      <c r="F4512">
        <v>2021</v>
      </c>
      <c r="G4512" t="s">
        <v>19</v>
      </c>
      <c r="H4512" s="21">
        <v>20.91</v>
      </c>
    </row>
    <row r="4513" spans="1:8">
      <c r="A4513">
        <v>5711</v>
      </c>
      <c r="B4513" t="s">
        <v>14</v>
      </c>
      <c r="C4513" s="123">
        <v>1908</v>
      </c>
      <c r="D4513" s="2">
        <v>144</v>
      </c>
      <c r="E4513" t="s">
        <v>23</v>
      </c>
      <c r="F4513">
        <v>2021</v>
      </c>
      <c r="G4513" t="s">
        <v>19</v>
      </c>
      <c r="H4513" s="21">
        <v>15.99</v>
      </c>
    </row>
    <row r="4514" spans="1:8">
      <c r="A4514">
        <v>5739</v>
      </c>
      <c r="B4514" t="s">
        <v>14</v>
      </c>
      <c r="C4514" s="123">
        <v>1908</v>
      </c>
      <c r="D4514" s="2">
        <v>144</v>
      </c>
      <c r="E4514" t="s">
        <v>23</v>
      </c>
      <c r="F4514">
        <v>2021</v>
      </c>
      <c r="G4514" t="s">
        <v>19</v>
      </c>
      <c r="H4514" s="21">
        <v>3.93</v>
      </c>
    </row>
    <row r="4515" spans="1:8">
      <c r="A4515">
        <v>5740</v>
      </c>
      <c r="B4515" t="s">
        <v>14</v>
      </c>
      <c r="C4515" s="123">
        <v>1908</v>
      </c>
      <c r="D4515" s="2">
        <v>144</v>
      </c>
      <c r="E4515" t="s">
        <v>23</v>
      </c>
      <c r="F4515">
        <v>2021</v>
      </c>
      <c r="G4515" t="s">
        <v>19</v>
      </c>
      <c r="H4515" s="21">
        <v>252.07</v>
      </c>
    </row>
    <row r="4516" spans="1:8">
      <c r="A4516">
        <v>5750</v>
      </c>
      <c r="B4516" t="s">
        <v>14</v>
      </c>
      <c r="C4516" s="123">
        <v>1908</v>
      </c>
      <c r="D4516" s="2">
        <v>144</v>
      </c>
      <c r="E4516" t="s">
        <v>23</v>
      </c>
      <c r="F4516">
        <v>2021</v>
      </c>
      <c r="G4516" t="s">
        <v>19</v>
      </c>
      <c r="H4516" s="21">
        <v>20.92</v>
      </c>
    </row>
    <row r="4517" spans="1:8">
      <c r="A4517">
        <v>5772</v>
      </c>
      <c r="B4517" t="s">
        <v>15</v>
      </c>
      <c r="C4517" s="123">
        <v>1908</v>
      </c>
      <c r="D4517" s="2">
        <v>133</v>
      </c>
      <c r="E4517" t="s">
        <v>23</v>
      </c>
      <c r="F4517">
        <v>2021</v>
      </c>
      <c r="G4517" t="s">
        <v>19</v>
      </c>
      <c r="H4517" s="21">
        <v>9.1</v>
      </c>
    </row>
    <row r="4518" spans="1:8">
      <c r="A4518">
        <v>5802</v>
      </c>
      <c r="B4518" t="s">
        <v>15</v>
      </c>
      <c r="C4518" s="123">
        <v>1908</v>
      </c>
      <c r="D4518" s="2">
        <v>133</v>
      </c>
      <c r="E4518" t="s">
        <v>23</v>
      </c>
      <c r="F4518">
        <v>2021</v>
      </c>
      <c r="G4518" t="s">
        <v>19</v>
      </c>
      <c r="H4518" s="21">
        <v>9.24</v>
      </c>
    </row>
    <row r="4519" spans="1:8">
      <c r="A4519">
        <v>5824</v>
      </c>
      <c r="B4519" t="s">
        <v>15</v>
      </c>
      <c r="C4519" s="123">
        <v>1908</v>
      </c>
      <c r="D4519" s="2">
        <v>133</v>
      </c>
      <c r="E4519" t="s">
        <v>23</v>
      </c>
      <c r="F4519">
        <v>2021</v>
      </c>
      <c r="G4519" t="s">
        <v>19</v>
      </c>
      <c r="H4519" s="21">
        <v>9.42</v>
      </c>
    </row>
    <row r="4520" spans="1:8">
      <c r="A4520">
        <v>5825</v>
      </c>
      <c r="B4520" t="s">
        <v>15</v>
      </c>
      <c r="C4520" s="123">
        <v>1908</v>
      </c>
      <c r="D4520" s="2">
        <v>133</v>
      </c>
      <c r="E4520" t="s">
        <v>23</v>
      </c>
      <c r="F4520">
        <v>2021</v>
      </c>
      <c r="G4520" t="s">
        <v>19</v>
      </c>
      <c r="H4520" s="21">
        <v>10</v>
      </c>
    </row>
    <row r="4521" spans="1:8">
      <c r="A4521">
        <v>5837</v>
      </c>
      <c r="B4521" t="s">
        <v>15</v>
      </c>
      <c r="C4521" s="123">
        <v>1908</v>
      </c>
      <c r="D4521" s="2">
        <v>133</v>
      </c>
      <c r="E4521" t="s">
        <v>23</v>
      </c>
      <c r="F4521">
        <v>2021</v>
      </c>
      <c r="G4521" t="s">
        <v>19</v>
      </c>
      <c r="H4521" s="21">
        <v>10</v>
      </c>
    </row>
    <row r="4522" spans="1:8">
      <c r="A4522">
        <v>5842</v>
      </c>
      <c r="B4522" t="s">
        <v>15</v>
      </c>
      <c r="C4522" s="123">
        <v>1908</v>
      </c>
      <c r="D4522" s="2">
        <v>133</v>
      </c>
      <c r="E4522" t="s">
        <v>23</v>
      </c>
      <c r="F4522">
        <v>2021</v>
      </c>
      <c r="G4522" t="s">
        <v>19</v>
      </c>
      <c r="H4522" s="21">
        <v>38.729999999999997</v>
      </c>
    </row>
    <row r="4523" spans="1:8">
      <c r="A4523">
        <v>5862</v>
      </c>
      <c r="B4523" t="s">
        <v>15</v>
      </c>
      <c r="C4523" s="123">
        <v>1908</v>
      </c>
      <c r="D4523" s="2">
        <v>133</v>
      </c>
      <c r="E4523" t="s">
        <v>23</v>
      </c>
      <c r="F4523">
        <v>2021</v>
      </c>
      <c r="G4523" t="s">
        <v>19</v>
      </c>
      <c r="H4523" s="21">
        <v>1.93</v>
      </c>
    </row>
    <row r="4524" spans="1:8">
      <c r="A4524">
        <v>5863</v>
      </c>
      <c r="B4524" t="s">
        <v>15</v>
      </c>
      <c r="C4524" s="123">
        <v>1908</v>
      </c>
      <c r="D4524" s="2">
        <v>133</v>
      </c>
      <c r="E4524" t="s">
        <v>23</v>
      </c>
      <c r="F4524">
        <v>2021</v>
      </c>
      <c r="G4524" t="s">
        <v>19</v>
      </c>
      <c r="H4524" s="21">
        <v>1.9</v>
      </c>
    </row>
    <row r="4525" spans="1:8">
      <c r="A4525">
        <v>5877</v>
      </c>
      <c r="B4525" t="s">
        <v>15</v>
      </c>
      <c r="C4525" s="123">
        <v>1908</v>
      </c>
      <c r="D4525" s="2">
        <v>133</v>
      </c>
      <c r="E4525" t="s">
        <v>23</v>
      </c>
      <c r="F4525">
        <v>2021</v>
      </c>
      <c r="G4525" t="s">
        <v>19</v>
      </c>
      <c r="H4525" s="21">
        <v>9.42</v>
      </c>
    </row>
    <row r="4526" spans="1:8">
      <c r="A4526">
        <v>5899</v>
      </c>
      <c r="B4526" t="s">
        <v>15</v>
      </c>
      <c r="C4526" s="123">
        <v>1908</v>
      </c>
      <c r="D4526" s="2">
        <v>133</v>
      </c>
      <c r="E4526" t="s">
        <v>23</v>
      </c>
      <c r="F4526">
        <v>2021</v>
      </c>
      <c r="G4526" t="s">
        <v>19</v>
      </c>
      <c r="H4526" s="21">
        <v>29.07</v>
      </c>
    </row>
    <row r="4527" spans="1:8">
      <c r="A4527">
        <v>5912</v>
      </c>
      <c r="B4527" t="s">
        <v>15</v>
      </c>
      <c r="C4527" s="123">
        <v>1908</v>
      </c>
      <c r="D4527" s="2">
        <v>133</v>
      </c>
      <c r="E4527" t="s">
        <v>23</v>
      </c>
      <c r="F4527">
        <v>2021</v>
      </c>
      <c r="G4527" t="s">
        <v>19</v>
      </c>
      <c r="H4527" s="21">
        <v>18.53</v>
      </c>
    </row>
    <row r="4528" spans="1:8">
      <c r="A4528">
        <v>5917</v>
      </c>
      <c r="B4528" t="s">
        <v>15</v>
      </c>
      <c r="C4528" s="123">
        <v>1908</v>
      </c>
      <c r="D4528" s="2">
        <v>133</v>
      </c>
      <c r="E4528" t="s">
        <v>23</v>
      </c>
      <c r="F4528">
        <v>2021</v>
      </c>
      <c r="G4528" t="s">
        <v>19</v>
      </c>
      <c r="H4528" s="21">
        <v>22.7</v>
      </c>
    </row>
    <row r="4529" spans="1:8">
      <c r="A4529">
        <v>5920</v>
      </c>
      <c r="B4529" t="s">
        <v>15</v>
      </c>
      <c r="C4529" s="123">
        <v>1908</v>
      </c>
      <c r="D4529" s="2">
        <v>133</v>
      </c>
      <c r="E4529" t="s">
        <v>23</v>
      </c>
      <c r="F4529">
        <v>2021</v>
      </c>
      <c r="G4529" t="s">
        <v>19</v>
      </c>
      <c r="H4529" s="21">
        <v>12.44</v>
      </c>
    </row>
    <row r="4530" spans="1:8">
      <c r="A4530">
        <v>5924</v>
      </c>
      <c r="B4530" t="s">
        <v>15</v>
      </c>
      <c r="C4530" s="123">
        <v>1908</v>
      </c>
      <c r="D4530" s="2">
        <v>133</v>
      </c>
      <c r="E4530" t="s">
        <v>23</v>
      </c>
      <c r="F4530">
        <v>2021</v>
      </c>
      <c r="G4530" t="s">
        <v>19</v>
      </c>
      <c r="H4530" s="21">
        <v>5.12</v>
      </c>
    </row>
    <row r="4531" spans="1:8">
      <c r="A4531">
        <v>5935</v>
      </c>
      <c r="B4531" t="s">
        <v>15</v>
      </c>
      <c r="C4531" s="123">
        <v>1908</v>
      </c>
      <c r="D4531" s="2">
        <v>133</v>
      </c>
      <c r="E4531" t="s">
        <v>23</v>
      </c>
      <c r="F4531">
        <v>2021</v>
      </c>
      <c r="G4531" t="s">
        <v>19</v>
      </c>
      <c r="H4531" s="21">
        <v>9.42</v>
      </c>
    </row>
    <row r="4532" spans="1:8">
      <c r="A4532">
        <v>5945</v>
      </c>
      <c r="B4532" t="s">
        <v>15</v>
      </c>
      <c r="C4532" s="123">
        <v>1908</v>
      </c>
      <c r="D4532" s="2">
        <v>133</v>
      </c>
      <c r="E4532" t="s">
        <v>23</v>
      </c>
      <c r="F4532">
        <v>2021</v>
      </c>
      <c r="G4532" t="s">
        <v>19</v>
      </c>
      <c r="H4532" s="21">
        <v>47.65</v>
      </c>
    </row>
    <row r="4533" spans="1:8">
      <c r="A4533">
        <v>5975</v>
      </c>
      <c r="B4533" t="s">
        <v>15</v>
      </c>
      <c r="C4533" s="123">
        <v>1908</v>
      </c>
      <c r="D4533" s="2">
        <v>144</v>
      </c>
      <c r="E4533" t="s">
        <v>23</v>
      </c>
      <c r="F4533">
        <v>2021</v>
      </c>
      <c r="G4533" t="s">
        <v>19</v>
      </c>
      <c r="H4533" s="21">
        <v>384.77</v>
      </c>
    </row>
    <row r="4534" spans="1:8">
      <c r="A4534">
        <v>6026</v>
      </c>
      <c r="B4534" t="s">
        <v>15</v>
      </c>
      <c r="C4534" s="123">
        <v>1908</v>
      </c>
      <c r="D4534" s="2">
        <v>144</v>
      </c>
      <c r="E4534" t="s">
        <v>23</v>
      </c>
      <c r="F4534">
        <v>2021</v>
      </c>
      <c r="G4534" t="s">
        <v>19</v>
      </c>
      <c r="H4534" s="21">
        <v>418.64</v>
      </c>
    </row>
    <row r="4535" spans="1:8">
      <c r="A4535">
        <v>6073</v>
      </c>
      <c r="B4535" t="s">
        <v>15</v>
      </c>
      <c r="C4535" s="123">
        <v>1908</v>
      </c>
      <c r="D4535" s="2">
        <v>144</v>
      </c>
      <c r="E4535" t="s">
        <v>23</v>
      </c>
      <c r="F4535">
        <v>2021</v>
      </c>
      <c r="G4535" t="s">
        <v>19</v>
      </c>
      <c r="H4535" s="21">
        <v>367.99</v>
      </c>
    </row>
    <row r="4536" spans="1:8">
      <c r="A4536">
        <v>6086</v>
      </c>
      <c r="B4536" t="s">
        <v>15</v>
      </c>
      <c r="C4536" s="123">
        <v>1908</v>
      </c>
      <c r="D4536" s="2">
        <v>144</v>
      </c>
      <c r="E4536" t="s">
        <v>23</v>
      </c>
      <c r="F4536">
        <v>2021</v>
      </c>
      <c r="G4536" t="s">
        <v>19</v>
      </c>
      <c r="H4536" s="21">
        <v>382.34</v>
      </c>
    </row>
    <row r="4537" spans="1:8">
      <c r="A4537">
        <v>6091</v>
      </c>
      <c r="B4537" t="s">
        <v>15</v>
      </c>
      <c r="C4537" s="123">
        <v>1908</v>
      </c>
      <c r="D4537" s="2">
        <v>144</v>
      </c>
      <c r="E4537" t="s">
        <v>23</v>
      </c>
      <c r="F4537">
        <v>2021</v>
      </c>
      <c r="G4537" t="s">
        <v>19</v>
      </c>
      <c r="H4537" s="21">
        <v>379.79</v>
      </c>
    </row>
    <row r="4538" spans="1:8">
      <c r="A4538">
        <v>6093</v>
      </c>
      <c r="B4538" t="s">
        <v>15</v>
      </c>
      <c r="C4538" s="123">
        <v>1908</v>
      </c>
      <c r="D4538" s="2">
        <v>144</v>
      </c>
      <c r="E4538" t="s">
        <v>23</v>
      </c>
      <c r="F4538">
        <v>2021</v>
      </c>
      <c r="G4538" t="s">
        <v>19</v>
      </c>
      <c r="H4538" s="21">
        <v>138.37</v>
      </c>
    </row>
    <row r="4539" spans="1:8">
      <c r="A4539">
        <v>6108</v>
      </c>
      <c r="B4539" t="s">
        <v>15</v>
      </c>
      <c r="C4539" s="123">
        <v>1908</v>
      </c>
      <c r="D4539" s="2">
        <v>144</v>
      </c>
      <c r="E4539" t="s">
        <v>23</v>
      </c>
      <c r="F4539">
        <v>2021</v>
      </c>
      <c r="G4539" t="s">
        <v>19</v>
      </c>
      <c r="H4539" s="21">
        <v>407.4</v>
      </c>
    </row>
    <row r="4540" spans="1:8">
      <c r="A4540">
        <v>6122</v>
      </c>
      <c r="B4540" t="s">
        <v>15</v>
      </c>
      <c r="C4540" s="123">
        <v>1908</v>
      </c>
      <c r="D4540" s="2">
        <v>144</v>
      </c>
      <c r="E4540" t="s">
        <v>23</v>
      </c>
      <c r="F4540">
        <v>2021</v>
      </c>
      <c r="G4540" t="s">
        <v>19</v>
      </c>
      <c r="H4540" s="21">
        <v>4.0199999999999996</v>
      </c>
    </row>
    <row r="4541" spans="1:8">
      <c r="A4541">
        <v>6142</v>
      </c>
      <c r="B4541" t="s">
        <v>15</v>
      </c>
      <c r="C4541" s="123">
        <v>1908</v>
      </c>
      <c r="D4541" s="2">
        <v>144</v>
      </c>
      <c r="E4541" t="s">
        <v>23</v>
      </c>
      <c r="F4541">
        <v>2021</v>
      </c>
      <c r="G4541" t="s">
        <v>19</v>
      </c>
      <c r="H4541" s="21">
        <v>511.33</v>
      </c>
    </row>
    <row r="4542" spans="1:8">
      <c r="A4542">
        <v>6149</v>
      </c>
      <c r="B4542" t="s">
        <v>15</v>
      </c>
      <c r="C4542" s="123">
        <v>1908</v>
      </c>
      <c r="D4542" s="2">
        <v>144</v>
      </c>
      <c r="E4542" t="s">
        <v>23</v>
      </c>
      <c r="F4542">
        <v>2021</v>
      </c>
      <c r="G4542" t="s">
        <v>19</v>
      </c>
      <c r="H4542" s="21">
        <v>426.83</v>
      </c>
    </row>
    <row r="4543" spans="1:8">
      <c r="A4543">
        <v>6151</v>
      </c>
      <c r="B4543" t="s">
        <v>15</v>
      </c>
      <c r="C4543" s="123">
        <v>1908</v>
      </c>
      <c r="D4543" s="2">
        <v>144</v>
      </c>
      <c r="E4543" t="s">
        <v>23</v>
      </c>
      <c r="F4543">
        <v>2021</v>
      </c>
      <c r="G4543" t="s">
        <v>19</v>
      </c>
      <c r="H4543" s="21">
        <v>358.06</v>
      </c>
    </row>
    <row r="4544" spans="1:8">
      <c r="A4544">
        <v>6177</v>
      </c>
      <c r="B4544" t="s">
        <v>15</v>
      </c>
      <c r="C4544" s="123">
        <v>1908</v>
      </c>
      <c r="D4544" s="2">
        <v>144</v>
      </c>
      <c r="E4544" t="s">
        <v>23</v>
      </c>
      <c r="F4544">
        <v>2021</v>
      </c>
      <c r="G4544" t="s">
        <v>19</v>
      </c>
      <c r="H4544" s="21">
        <v>393.82</v>
      </c>
    </row>
    <row r="4545" spans="1:8">
      <c r="A4545">
        <v>6184</v>
      </c>
      <c r="B4545" t="s">
        <v>15</v>
      </c>
      <c r="C4545" s="123">
        <v>1908</v>
      </c>
      <c r="D4545" s="2">
        <v>144</v>
      </c>
      <c r="E4545" t="s">
        <v>23</v>
      </c>
      <c r="F4545">
        <v>2021</v>
      </c>
      <c r="G4545" t="s">
        <v>19</v>
      </c>
      <c r="H4545" s="21">
        <v>404.87</v>
      </c>
    </row>
    <row r="4546" spans="1:8">
      <c r="A4546">
        <v>6193</v>
      </c>
      <c r="B4546" t="s">
        <v>15</v>
      </c>
      <c r="C4546" s="123">
        <v>1908</v>
      </c>
      <c r="D4546" s="2">
        <v>144</v>
      </c>
      <c r="E4546" t="s">
        <v>23</v>
      </c>
      <c r="F4546">
        <v>2021</v>
      </c>
      <c r="G4546" t="s">
        <v>19</v>
      </c>
      <c r="H4546" s="21">
        <v>44.29</v>
      </c>
    </row>
    <row r="4547" spans="1:8">
      <c r="A4547">
        <v>6195</v>
      </c>
      <c r="B4547" t="s">
        <v>15</v>
      </c>
      <c r="C4547" s="123">
        <v>1908</v>
      </c>
      <c r="D4547" s="2">
        <v>144</v>
      </c>
      <c r="E4547" t="s">
        <v>23</v>
      </c>
      <c r="F4547">
        <v>2021</v>
      </c>
      <c r="G4547" t="s">
        <v>19</v>
      </c>
      <c r="H4547" s="21">
        <v>379.64</v>
      </c>
    </row>
    <row r="4548" spans="1:8">
      <c r="A4548">
        <v>6202</v>
      </c>
      <c r="B4548" t="s">
        <v>16</v>
      </c>
      <c r="C4548" s="123">
        <v>1908</v>
      </c>
      <c r="D4548" s="2">
        <v>133</v>
      </c>
      <c r="E4548" t="s">
        <v>23</v>
      </c>
      <c r="F4548">
        <v>2021</v>
      </c>
      <c r="G4548" t="s">
        <v>22</v>
      </c>
      <c r="H4548" s="21">
        <v>3.99</v>
      </c>
    </row>
    <row r="4549" spans="1:8">
      <c r="A4549">
        <v>6207</v>
      </c>
      <c r="B4549" t="s">
        <v>16</v>
      </c>
      <c r="C4549" s="123">
        <v>1908</v>
      </c>
      <c r="D4549" s="2">
        <v>133</v>
      </c>
      <c r="E4549" t="s">
        <v>23</v>
      </c>
      <c r="F4549">
        <v>2021</v>
      </c>
      <c r="G4549" t="s">
        <v>19</v>
      </c>
      <c r="H4549" s="21">
        <v>89.53</v>
      </c>
    </row>
    <row r="4550" spans="1:8">
      <c r="A4550">
        <v>6216</v>
      </c>
      <c r="B4550" t="s">
        <v>16</v>
      </c>
      <c r="C4550" s="123">
        <v>1908</v>
      </c>
      <c r="D4550" s="2">
        <v>133</v>
      </c>
      <c r="E4550" t="s">
        <v>23</v>
      </c>
      <c r="F4550">
        <v>2021</v>
      </c>
      <c r="G4550" t="s">
        <v>19</v>
      </c>
      <c r="H4550" s="21">
        <v>62.45</v>
      </c>
    </row>
    <row r="4551" spans="1:8">
      <c r="A4551">
        <v>6219</v>
      </c>
      <c r="B4551" t="s">
        <v>16</v>
      </c>
      <c r="C4551" s="123">
        <v>1908</v>
      </c>
      <c r="D4551" s="2">
        <v>133</v>
      </c>
      <c r="E4551" t="s">
        <v>23</v>
      </c>
      <c r="F4551">
        <v>2021</v>
      </c>
      <c r="G4551" t="s">
        <v>19</v>
      </c>
      <c r="H4551" s="21">
        <v>49.46</v>
      </c>
    </row>
    <row r="4552" spans="1:8">
      <c r="A4552">
        <v>6230</v>
      </c>
      <c r="B4552" t="s">
        <v>16</v>
      </c>
      <c r="C4552" s="123">
        <v>1908</v>
      </c>
      <c r="D4552" s="2">
        <v>133</v>
      </c>
      <c r="E4552" t="s">
        <v>23</v>
      </c>
      <c r="F4552">
        <v>2021</v>
      </c>
      <c r="G4552" t="s">
        <v>19</v>
      </c>
      <c r="H4552" s="21">
        <v>-6.11</v>
      </c>
    </row>
    <row r="4553" spans="1:8">
      <c r="A4553">
        <v>6251</v>
      </c>
      <c r="B4553" t="s">
        <v>16</v>
      </c>
      <c r="C4553" s="123">
        <v>1908</v>
      </c>
      <c r="D4553" s="2">
        <v>133</v>
      </c>
      <c r="E4553" t="s">
        <v>23</v>
      </c>
      <c r="F4553">
        <v>2021</v>
      </c>
      <c r="G4553" t="s">
        <v>19</v>
      </c>
      <c r="H4553" s="21">
        <v>49.46</v>
      </c>
    </row>
    <row r="4554" spans="1:8">
      <c r="A4554">
        <v>6253</v>
      </c>
      <c r="B4554" t="s">
        <v>16</v>
      </c>
      <c r="C4554" s="123">
        <v>1908</v>
      </c>
      <c r="D4554" s="2">
        <v>133</v>
      </c>
      <c r="E4554" t="s">
        <v>23</v>
      </c>
      <c r="F4554">
        <v>2021</v>
      </c>
      <c r="G4554" t="s">
        <v>19</v>
      </c>
      <c r="H4554" s="21">
        <v>62.46</v>
      </c>
    </row>
    <row r="4555" spans="1:8">
      <c r="A4555">
        <v>6262</v>
      </c>
      <c r="B4555" t="s">
        <v>16</v>
      </c>
      <c r="C4555" s="123">
        <v>1908</v>
      </c>
      <c r="D4555" s="2">
        <v>133</v>
      </c>
      <c r="E4555" t="s">
        <v>23</v>
      </c>
      <c r="F4555">
        <v>2021</v>
      </c>
      <c r="G4555" t="s">
        <v>22</v>
      </c>
      <c r="H4555" s="21">
        <v>5.73</v>
      </c>
    </row>
    <row r="4556" spans="1:8">
      <c r="A4556">
        <v>6269</v>
      </c>
      <c r="B4556" t="s">
        <v>16</v>
      </c>
      <c r="C4556" s="123">
        <v>1908</v>
      </c>
      <c r="D4556" s="2">
        <v>133</v>
      </c>
      <c r="E4556" t="s">
        <v>23</v>
      </c>
      <c r="F4556">
        <v>2021</v>
      </c>
      <c r="G4556" t="s">
        <v>19</v>
      </c>
      <c r="H4556" s="21">
        <v>73.540000000000006</v>
      </c>
    </row>
    <row r="4557" spans="1:8">
      <c r="A4557">
        <v>6282</v>
      </c>
      <c r="B4557" t="s">
        <v>16</v>
      </c>
      <c r="C4557" s="123">
        <v>1908</v>
      </c>
      <c r="D4557" s="2">
        <v>133</v>
      </c>
      <c r="E4557" t="s">
        <v>23</v>
      </c>
      <c r="F4557">
        <v>2021</v>
      </c>
      <c r="G4557" t="s">
        <v>19</v>
      </c>
      <c r="H4557" s="21">
        <v>49.46</v>
      </c>
    </row>
    <row r="4558" spans="1:8">
      <c r="A4558">
        <v>6302</v>
      </c>
      <c r="B4558" t="s">
        <v>16</v>
      </c>
      <c r="C4558" s="123">
        <v>1908</v>
      </c>
      <c r="D4558" s="2">
        <v>133</v>
      </c>
      <c r="E4558" t="s">
        <v>23</v>
      </c>
      <c r="F4558">
        <v>2021</v>
      </c>
      <c r="G4558" t="s">
        <v>19</v>
      </c>
      <c r="H4558" s="21">
        <v>73.540000000000006</v>
      </c>
    </row>
    <row r="4559" spans="1:8">
      <c r="A4559">
        <v>6336</v>
      </c>
      <c r="B4559" t="s">
        <v>16</v>
      </c>
      <c r="C4559" s="123">
        <v>1908</v>
      </c>
      <c r="D4559" s="2">
        <v>133</v>
      </c>
      <c r="E4559" t="s">
        <v>23</v>
      </c>
      <c r="F4559">
        <v>2021</v>
      </c>
      <c r="G4559" t="s">
        <v>19</v>
      </c>
      <c r="H4559" s="21">
        <v>76.540000000000006</v>
      </c>
    </row>
    <row r="4560" spans="1:8">
      <c r="A4560">
        <v>6348</v>
      </c>
      <c r="B4560" t="s">
        <v>16</v>
      </c>
      <c r="C4560" s="123">
        <v>1908</v>
      </c>
      <c r="D4560" s="2">
        <v>133</v>
      </c>
      <c r="E4560" t="s">
        <v>23</v>
      </c>
      <c r="F4560">
        <v>2021</v>
      </c>
      <c r="G4560" t="s">
        <v>19</v>
      </c>
      <c r="H4560" s="21">
        <v>157.78</v>
      </c>
    </row>
    <row r="4561" spans="1:8">
      <c r="A4561">
        <v>6355</v>
      </c>
      <c r="B4561" t="s">
        <v>16</v>
      </c>
      <c r="C4561" s="123">
        <v>1908</v>
      </c>
      <c r="D4561" s="2">
        <v>133</v>
      </c>
      <c r="E4561" t="s">
        <v>23</v>
      </c>
      <c r="F4561">
        <v>2021</v>
      </c>
      <c r="G4561" t="s">
        <v>19</v>
      </c>
      <c r="H4561" s="21">
        <v>73.540000000000006</v>
      </c>
    </row>
    <row r="4562" spans="1:8">
      <c r="A4562">
        <v>6400</v>
      </c>
      <c r="B4562" t="s">
        <v>16</v>
      </c>
      <c r="C4562" s="123">
        <v>1908</v>
      </c>
      <c r="D4562" s="2">
        <v>144</v>
      </c>
      <c r="E4562" t="s">
        <v>23</v>
      </c>
      <c r="F4562">
        <v>2021</v>
      </c>
      <c r="G4562" t="s">
        <v>19</v>
      </c>
      <c r="H4562" s="21">
        <v>332.21</v>
      </c>
    </row>
    <row r="4563" spans="1:8">
      <c r="A4563">
        <v>6401</v>
      </c>
      <c r="B4563" t="s">
        <v>16</v>
      </c>
      <c r="C4563" s="123">
        <v>1908</v>
      </c>
      <c r="D4563" s="2">
        <v>144</v>
      </c>
      <c r="E4563" t="s">
        <v>23</v>
      </c>
      <c r="F4563">
        <v>2021</v>
      </c>
      <c r="G4563" t="s">
        <v>19</v>
      </c>
      <c r="H4563" s="21">
        <v>355.75</v>
      </c>
    </row>
    <row r="4564" spans="1:8">
      <c r="A4564">
        <v>6407</v>
      </c>
      <c r="B4564" t="s">
        <v>16</v>
      </c>
      <c r="C4564" s="123">
        <v>1908</v>
      </c>
      <c r="D4564" s="2">
        <v>144</v>
      </c>
      <c r="E4564" t="s">
        <v>23</v>
      </c>
      <c r="F4564">
        <v>2021</v>
      </c>
      <c r="G4564" t="s">
        <v>19</v>
      </c>
      <c r="H4564" s="21">
        <v>303.77</v>
      </c>
    </row>
    <row r="4565" spans="1:8">
      <c r="A4565">
        <v>6425</v>
      </c>
      <c r="B4565" t="s">
        <v>16</v>
      </c>
      <c r="C4565" s="123">
        <v>1908</v>
      </c>
      <c r="D4565" s="2">
        <v>144</v>
      </c>
      <c r="E4565" t="s">
        <v>23</v>
      </c>
      <c r="F4565">
        <v>2021</v>
      </c>
      <c r="G4565" t="s">
        <v>19</v>
      </c>
      <c r="H4565" s="21">
        <v>303.77</v>
      </c>
    </row>
    <row r="4566" spans="1:8">
      <c r="A4566">
        <v>6432</v>
      </c>
      <c r="B4566" t="s">
        <v>16</v>
      </c>
      <c r="C4566" s="123">
        <v>1908</v>
      </c>
      <c r="D4566" s="2">
        <v>144</v>
      </c>
      <c r="E4566" t="s">
        <v>23</v>
      </c>
      <c r="F4566">
        <v>2021</v>
      </c>
      <c r="G4566" t="s">
        <v>19</v>
      </c>
      <c r="H4566" s="21">
        <v>301.63</v>
      </c>
    </row>
    <row r="4567" spans="1:8">
      <c r="A4567">
        <v>6440</v>
      </c>
      <c r="B4567" t="s">
        <v>16</v>
      </c>
      <c r="C4567" s="123">
        <v>1908</v>
      </c>
      <c r="D4567" s="2">
        <v>144</v>
      </c>
      <c r="E4567" t="s">
        <v>23</v>
      </c>
      <c r="F4567">
        <v>2021</v>
      </c>
      <c r="G4567" t="s">
        <v>19</v>
      </c>
      <c r="H4567" s="21">
        <v>9.42</v>
      </c>
    </row>
    <row r="4568" spans="1:8">
      <c r="A4568">
        <v>6458</v>
      </c>
      <c r="B4568" t="s">
        <v>16</v>
      </c>
      <c r="C4568" s="123">
        <v>1908</v>
      </c>
      <c r="D4568" s="2">
        <v>144</v>
      </c>
      <c r="E4568" t="s">
        <v>23</v>
      </c>
      <c r="F4568">
        <v>2021</v>
      </c>
      <c r="G4568" t="s">
        <v>19</v>
      </c>
      <c r="H4568" s="21">
        <v>301.62</v>
      </c>
    </row>
    <row r="4569" spans="1:8">
      <c r="A4569">
        <v>6479</v>
      </c>
      <c r="B4569" t="s">
        <v>16</v>
      </c>
      <c r="C4569" s="123">
        <v>1908</v>
      </c>
      <c r="D4569" s="2">
        <v>144</v>
      </c>
      <c r="E4569" t="s">
        <v>23</v>
      </c>
      <c r="F4569">
        <v>2021</v>
      </c>
      <c r="G4569" t="s">
        <v>19</v>
      </c>
      <c r="H4569" s="21">
        <v>292.97000000000003</v>
      </c>
    </row>
    <row r="4570" spans="1:8">
      <c r="A4570">
        <v>6484</v>
      </c>
      <c r="B4570" t="s">
        <v>16</v>
      </c>
      <c r="C4570" s="123">
        <v>1908</v>
      </c>
      <c r="D4570" s="2">
        <v>144</v>
      </c>
      <c r="E4570" t="s">
        <v>23</v>
      </c>
      <c r="F4570">
        <v>2021</v>
      </c>
      <c r="G4570" t="s">
        <v>19</v>
      </c>
      <c r="H4570" s="21">
        <v>303.77</v>
      </c>
    </row>
    <row r="4571" spans="1:8">
      <c r="A4571">
        <v>6486</v>
      </c>
      <c r="B4571" t="s">
        <v>16</v>
      </c>
      <c r="C4571" s="123">
        <v>1908</v>
      </c>
      <c r="D4571" s="2">
        <v>144</v>
      </c>
      <c r="E4571" t="s">
        <v>23</v>
      </c>
      <c r="F4571">
        <v>2021</v>
      </c>
      <c r="G4571" t="s">
        <v>19</v>
      </c>
      <c r="H4571" s="21">
        <v>9.42</v>
      </c>
    </row>
    <row r="4572" spans="1:8">
      <c r="A4572">
        <v>6531</v>
      </c>
      <c r="B4572" t="s">
        <v>16</v>
      </c>
      <c r="C4572" s="123">
        <v>1908</v>
      </c>
      <c r="D4572" s="2">
        <v>144</v>
      </c>
      <c r="E4572" t="s">
        <v>23</v>
      </c>
      <c r="F4572">
        <v>2021</v>
      </c>
      <c r="G4572" t="s">
        <v>19</v>
      </c>
      <c r="H4572" s="21">
        <v>292.97000000000003</v>
      </c>
    </row>
    <row r="4573" spans="1:8">
      <c r="A4573">
        <v>6537</v>
      </c>
      <c r="B4573" t="s">
        <v>16</v>
      </c>
      <c r="C4573" s="123">
        <v>1908</v>
      </c>
      <c r="D4573" s="2">
        <v>144</v>
      </c>
      <c r="E4573" t="s">
        <v>23</v>
      </c>
      <c r="F4573">
        <v>2021</v>
      </c>
      <c r="G4573" t="s">
        <v>22</v>
      </c>
      <c r="H4573" s="21">
        <v>5.88</v>
      </c>
    </row>
    <row r="4574" spans="1:8">
      <c r="A4574">
        <v>6555</v>
      </c>
      <c r="B4574" t="s">
        <v>16</v>
      </c>
      <c r="C4574" s="123">
        <v>1908</v>
      </c>
      <c r="D4574" s="2">
        <v>144</v>
      </c>
      <c r="E4574" t="s">
        <v>23</v>
      </c>
      <c r="F4574">
        <v>2021</v>
      </c>
      <c r="G4574" t="s">
        <v>19</v>
      </c>
      <c r="H4574" s="21">
        <v>271.16000000000003</v>
      </c>
    </row>
    <row r="4575" spans="1:8">
      <c r="A4575">
        <v>6563</v>
      </c>
      <c r="B4575" t="s">
        <v>16</v>
      </c>
      <c r="C4575" s="123">
        <v>1908</v>
      </c>
      <c r="D4575" s="2">
        <v>144</v>
      </c>
      <c r="E4575" t="s">
        <v>23</v>
      </c>
      <c r="F4575">
        <v>2021</v>
      </c>
      <c r="G4575" t="s">
        <v>19</v>
      </c>
      <c r="H4575" s="21">
        <v>9.42</v>
      </c>
    </row>
    <row r="4576" spans="1:8">
      <c r="A4576">
        <v>6566</v>
      </c>
      <c r="B4576" t="s">
        <v>16</v>
      </c>
      <c r="C4576" s="123">
        <v>1908</v>
      </c>
      <c r="D4576" s="2">
        <v>144</v>
      </c>
      <c r="E4576" t="s">
        <v>23</v>
      </c>
      <c r="F4576">
        <v>2021</v>
      </c>
      <c r="G4576" t="s">
        <v>19</v>
      </c>
      <c r="H4576" s="21">
        <v>9.42</v>
      </c>
    </row>
    <row r="4577" spans="1:8">
      <c r="A4577">
        <v>6588</v>
      </c>
      <c r="B4577" t="s">
        <v>16</v>
      </c>
      <c r="C4577" s="123">
        <v>1908</v>
      </c>
      <c r="D4577" s="2">
        <v>144</v>
      </c>
      <c r="E4577" t="s">
        <v>23</v>
      </c>
      <c r="F4577">
        <v>2021</v>
      </c>
      <c r="G4577" t="s">
        <v>19</v>
      </c>
      <c r="H4577" s="21">
        <v>303.76</v>
      </c>
    </row>
    <row r="4578" spans="1:8">
      <c r="A4578">
        <v>6593</v>
      </c>
      <c r="B4578" t="s">
        <v>16</v>
      </c>
      <c r="C4578" s="123">
        <v>1908</v>
      </c>
      <c r="D4578" s="2">
        <v>144</v>
      </c>
      <c r="E4578" t="s">
        <v>23</v>
      </c>
      <c r="F4578">
        <v>2021</v>
      </c>
      <c r="G4578" t="s">
        <v>19</v>
      </c>
      <c r="H4578" s="21">
        <v>332.22</v>
      </c>
    </row>
    <row r="4579" spans="1:8">
      <c r="A4579">
        <v>6600</v>
      </c>
      <c r="B4579" t="s">
        <v>16</v>
      </c>
      <c r="C4579" s="123">
        <v>1908</v>
      </c>
      <c r="D4579" s="2">
        <v>144</v>
      </c>
      <c r="E4579" t="s">
        <v>23</v>
      </c>
      <c r="F4579">
        <v>2021</v>
      </c>
      <c r="G4579" t="s">
        <v>19</v>
      </c>
      <c r="H4579" s="21">
        <v>9.42</v>
      </c>
    </row>
    <row r="4580" spans="1:8">
      <c r="A4580">
        <v>6648</v>
      </c>
      <c r="B4580" t="s">
        <v>17</v>
      </c>
      <c r="C4580" s="123">
        <v>1908</v>
      </c>
      <c r="D4580" s="2">
        <v>133</v>
      </c>
      <c r="E4580" t="s">
        <v>23</v>
      </c>
      <c r="F4580">
        <v>2021</v>
      </c>
      <c r="G4580" t="s">
        <v>19</v>
      </c>
      <c r="H4580" s="21">
        <v>64.209999999999994</v>
      </c>
    </row>
    <row r="4581" spans="1:8">
      <c r="A4581">
        <v>6649</v>
      </c>
      <c r="B4581" t="s">
        <v>17</v>
      </c>
      <c r="C4581" s="123">
        <v>1908</v>
      </c>
      <c r="D4581" s="2">
        <v>133</v>
      </c>
      <c r="E4581" t="s">
        <v>23</v>
      </c>
      <c r="F4581">
        <v>2021</v>
      </c>
      <c r="G4581" t="s">
        <v>19</v>
      </c>
      <c r="H4581" s="21">
        <v>3.96</v>
      </c>
    </row>
    <row r="4582" spans="1:8">
      <c r="A4582">
        <v>6652</v>
      </c>
      <c r="B4582" t="s">
        <v>17</v>
      </c>
      <c r="C4582" s="123">
        <v>1908</v>
      </c>
      <c r="D4582" s="2">
        <v>133</v>
      </c>
      <c r="E4582" t="s">
        <v>23</v>
      </c>
      <c r="F4582">
        <v>2021</v>
      </c>
      <c r="G4582" t="s">
        <v>19</v>
      </c>
      <c r="H4582" s="21">
        <v>297.35000000000002</v>
      </c>
    </row>
    <row r="4583" spans="1:8">
      <c r="A4583">
        <v>6654</v>
      </c>
      <c r="B4583" t="s">
        <v>17</v>
      </c>
      <c r="C4583" s="123">
        <v>1908</v>
      </c>
      <c r="D4583" s="2">
        <v>133</v>
      </c>
      <c r="E4583" t="s">
        <v>23</v>
      </c>
      <c r="F4583">
        <v>2021</v>
      </c>
      <c r="G4583" t="s">
        <v>19</v>
      </c>
      <c r="H4583" s="21">
        <v>4.33</v>
      </c>
    </row>
    <row r="4584" spans="1:8">
      <c r="A4584">
        <v>6682</v>
      </c>
      <c r="B4584" t="s">
        <v>17</v>
      </c>
      <c r="C4584" s="123">
        <v>1908</v>
      </c>
      <c r="D4584" s="2">
        <v>133</v>
      </c>
      <c r="E4584" t="s">
        <v>23</v>
      </c>
      <c r="F4584">
        <v>2021</v>
      </c>
      <c r="G4584" t="s">
        <v>19</v>
      </c>
      <c r="H4584" s="21">
        <v>12.13</v>
      </c>
    </row>
    <row r="4585" spans="1:8">
      <c r="A4585">
        <v>6686</v>
      </c>
      <c r="B4585" t="s">
        <v>17</v>
      </c>
      <c r="C4585" s="123">
        <v>1908</v>
      </c>
      <c r="D4585" s="2">
        <v>133</v>
      </c>
      <c r="E4585" t="s">
        <v>23</v>
      </c>
      <c r="F4585">
        <v>2021</v>
      </c>
      <c r="G4585" t="s">
        <v>19</v>
      </c>
      <c r="H4585" s="21">
        <v>318.83999999999997</v>
      </c>
    </row>
    <row r="4586" spans="1:8">
      <c r="A4586">
        <v>6697</v>
      </c>
      <c r="B4586" t="s">
        <v>17</v>
      </c>
      <c r="C4586" s="123">
        <v>1908</v>
      </c>
      <c r="D4586" s="2">
        <v>133</v>
      </c>
      <c r="E4586" t="s">
        <v>23</v>
      </c>
      <c r="F4586">
        <v>2021</v>
      </c>
      <c r="G4586" t="s">
        <v>19</v>
      </c>
      <c r="H4586" s="21">
        <v>313.95</v>
      </c>
    </row>
    <row r="4587" spans="1:8">
      <c r="A4587">
        <v>6709</v>
      </c>
      <c r="B4587" t="s">
        <v>17</v>
      </c>
      <c r="C4587" s="123">
        <v>1908</v>
      </c>
      <c r="D4587" s="2">
        <v>133</v>
      </c>
      <c r="E4587" t="s">
        <v>23</v>
      </c>
      <c r="F4587">
        <v>2021</v>
      </c>
      <c r="G4587" t="s">
        <v>19</v>
      </c>
      <c r="H4587" s="21">
        <v>306.47000000000003</v>
      </c>
    </row>
    <row r="4588" spans="1:8">
      <c r="A4588">
        <v>6717</v>
      </c>
      <c r="B4588" t="s">
        <v>17</v>
      </c>
      <c r="C4588" s="123">
        <v>1908</v>
      </c>
      <c r="D4588" s="2">
        <v>133</v>
      </c>
      <c r="E4588" t="s">
        <v>23</v>
      </c>
      <c r="F4588">
        <v>2021</v>
      </c>
      <c r="G4588" t="s">
        <v>19</v>
      </c>
      <c r="H4588" s="21">
        <v>11.09</v>
      </c>
    </row>
    <row r="4589" spans="1:8">
      <c r="A4589">
        <v>6722</v>
      </c>
      <c r="B4589" t="s">
        <v>17</v>
      </c>
      <c r="C4589" s="123">
        <v>1908</v>
      </c>
      <c r="D4589" s="2">
        <v>133</v>
      </c>
      <c r="E4589" t="s">
        <v>23</v>
      </c>
      <c r="F4589">
        <v>2021</v>
      </c>
      <c r="G4589" t="s">
        <v>19</v>
      </c>
      <c r="H4589" s="21">
        <v>3.95</v>
      </c>
    </row>
    <row r="4590" spans="1:8">
      <c r="A4590">
        <v>6724</v>
      </c>
      <c r="B4590" t="s">
        <v>17</v>
      </c>
      <c r="C4590" s="123">
        <v>1908</v>
      </c>
      <c r="D4590" s="2">
        <v>133</v>
      </c>
      <c r="E4590" t="s">
        <v>23</v>
      </c>
      <c r="F4590">
        <v>2021</v>
      </c>
      <c r="G4590" t="s">
        <v>19</v>
      </c>
      <c r="H4590" s="21">
        <v>329.48</v>
      </c>
    </row>
    <row r="4591" spans="1:8">
      <c r="A4591">
        <v>6729</v>
      </c>
      <c r="B4591" t="s">
        <v>17</v>
      </c>
      <c r="C4591" s="123">
        <v>1908</v>
      </c>
      <c r="D4591" s="2">
        <v>133</v>
      </c>
      <c r="E4591" t="s">
        <v>23</v>
      </c>
      <c r="F4591">
        <v>2021</v>
      </c>
      <c r="G4591" t="s">
        <v>19</v>
      </c>
      <c r="H4591" s="21">
        <v>272.60000000000002</v>
      </c>
    </row>
    <row r="4592" spans="1:8">
      <c r="A4592">
        <v>6736</v>
      </c>
      <c r="B4592" t="s">
        <v>17</v>
      </c>
      <c r="C4592" s="123">
        <v>1908</v>
      </c>
      <c r="D4592" s="2">
        <v>133</v>
      </c>
      <c r="E4592" t="s">
        <v>23</v>
      </c>
      <c r="F4592">
        <v>2021</v>
      </c>
      <c r="G4592" t="s">
        <v>19</v>
      </c>
      <c r="H4592" s="21">
        <v>19.62</v>
      </c>
    </row>
    <row r="4593" spans="1:8">
      <c r="A4593">
        <v>6764</v>
      </c>
      <c r="B4593" t="s">
        <v>17</v>
      </c>
      <c r="C4593" s="123">
        <v>1908</v>
      </c>
      <c r="D4593" s="2">
        <v>133</v>
      </c>
      <c r="E4593" t="s">
        <v>23</v>
      </c>
      <c r="F4593">
        <v>2021</v>
      </c>
      <c r="G4593" t="s">
        <v>19</v>
      </c>
      <c r="H4593" s="21">
        <v>7.4</v>
      </c>
    </row>
    <row r="4594" spans="1:8">
      <c r="A4594">
        <v>6772</v>
      </c>
      <c r="B4594" t="s">
        <v>17</v>
      </c>
      <c r="C4594" s="123">
        <v>1908</v>
      </c>
      <c r="D4594" s="2">
        <v>133</v>
      </c>
      <c r="E4594" t="s">
        <v>23</v>
      </c>
      <c r="F4594">
        <v>2021</v>
      </c>
      <c r="G4594" t="s">
        <v>19</v>
      </c>
      <c r="H4594" s="21">
        <v>1.74</v>
      </c>
    </row>
    <row r="4595" spans="1:8">
      <c r="A4595">
        <v>6773</v>
      </c>
      <c r="B4595" t="s">
        <v>17</v>
      </c>
      <c r="C4595" s="123">
        <v>1908</v>
      </c>
      <c r="D4595" s="2">
        <v>133</v>
      </c>
      <c r="E4595" t="s">
        <v>23</v>
      </c>
      <c r="F4595">
        <v>2021</v>
      </c>
      <c r="G4595" t="s">
        <v>19</v>
      </c>
      <c r="H4595" s="21">
        <v>94.2</v>
      </c>
    </row>
    <row r="4596" spans="1:8">
      <c r="A4596">
        <v>6775</v>
      </c>
      <c r="B4596" t="s">
        <v>17</v>
      </c>
      <c r="C4596" s="123">
        <v>1908</v>
      </c>
      <c r="D4596" s="2">
        <v>133</v>
      </c>
      <c r="E4596" t="s">
        <v>23</v>
      </c>
      <c r="F4596">
        <v>2021</v>
      </c>
      <c r="G4596" t="s">
        <v>19</v>
      </c>
      <c r="H4596" s="21">
        <v>7.32</v>
      </c>
    </row>
    <row r="4597" spans="1:8">
      <c r="A4597">
        <v>6787</v>
      </c>
      <c r="B4597" t="s">
        <v>17</v>
      </c>
      <c r="C4597" s="123">
        <v>1908</v>
      </c>
      <c r="D4597" s="2">
        <v>133</v>
      </c>
      <c r="E4597" t="s">
        <v>23</v>
      </c>
      <c r="F4597">
        <v>2021</v>
      </c>
      <c r="G4597" t="s">
        <v>19</v>
      </c>
      <c r="H4597" s="21">
        <v>296.52</v>
      </c>
    </row>
    <row r="4598" spans="1:8">
      <c r="A4598">
        <v>6826</v>
      </c>
      <c r="B4598" t="s">
        <v>17</v>
      </c>
      <c r="C4598" s="123">
        <v>1908</v>
      </c>
      <c r="D4598" s="2">
        <v>133</v>
      </c>
      <c r="E4598" t="s">
        <v>23</v>
      </c>
      <c r="F4598">
        <v>2021</v>
      </c>
      <c r="G4598" t="s">
        <v>19</v>
      </c>
      <c r="H4598" s="21">
        <v>3.9</v>
      </c>
    </row>
    <row r="4599" spans="1:8">
      <c r="A4599">
        <v>6828</v>
      </c>
      <c r="B4599" t="s">
        <v>17</v>
      </c>
      <c r="C4599" s="123">
        <v>1908</v>
      </c>
      <c r="D4599" s="2">
        <v>133</v>
      </c>
      <c r="E4599" t="s">
        <v>23</v>
      </c>
      <c r="F4599">
        <v>2021</v>
      </c>
      <c r="G4599" t="s">
        <v>19</v>
      </c>
      <c r="H4599" s="21">
        <v>299.16000000000003</v>
      </c>
    </row>
    <row r="4600" spans="1:8">
      <c r="A4600">
        <v>6850</v>
      </c>
      <c r="B4600" t="s">
        <v>17</v>
      </c>
      <c r="C4600" s="123">
        <v>1908</v>
      </c>
      <c r="D4600" s="2">
        <v>133</v>
      </c>
      <c r="E4600" t="s">
        <v>23</v>
      </c>
      <c r="F4600">
        <v>2021</v>
      </c>
      <c r="G4600" t="s">
        <v>19</v>
      </c>
      <c r="H4600" s="21">
        <v>282.41000000000003</v>
      </c>
    </row>
    <row r="4601" spans="1:8">
      <c r="A4601">
        <v>6858</v>
      </c>
      <c r="B4601" t="s">
        <v>17</v>
      </c>
      <c r="C4601" s="123">
        <v>1908</v>
      </c>
      <c r="D4601" s="2">
        <v>133</v>
      </c>
      <c r="E4601" t="s">
        <v>23</v>
      </c>
      <c r="F4601">
        <v>2021</v>
      </c>
      <c r="G4601" t="s">
        <v>19</v>
      </c>
      <c r="H4601" s="21">
        <v>312.18</v>
      </c>
    </row>
    <row r="4602" spans="1:8">
      <c r="A4602">
        <v>6869</v>
      </c>
      <c r="B4602" t="s">
        <v>17</v>
      </c>
      <c r="C4602" s="123">
        <v>1908</v>
      </c>
      <c r="D4602" s="2">
        <v>133</v>
      </c>
      <c r="E4602" t="s">
        <v>23</v>
      </c>
      <c r="F4602">
        <v>2021</v>
      </c>
      <c r="G4602" t="s">
        <v>19</v>
      </c>
      <c r="H4602" s="21">
        <v>270.64</v>
      </c>
    </row>
    <row r="4603" spans="1:8">
      <c r="A4603">
        <v>6872</v>
      </c>
      <c r="B4603" t="s">
        <v>17</v>
      </c>
      <c r="C4603" s="123">
        <v>1908</v>
      </c>
      <c r="D4603" s="2">
        <v>133</v>
      </c>
      <c r="E4603" t="s">
        <v>23</v>
      </c>
      <c r="F4603">
        <v>2021</v>
      </c>
      <c r="G4603" t="s">
        <v>19</v>
      </c>
      <c r="H4603" s="21">
        <v>7.02</v>
      </c>
    </row>
    <row r="4604" spans="1:8">
      <c r="A4604">
        <v>6875</v>
      </c>
      <c r="B4604" t="s">
        <v>17</v>
      </c>
      <c r="C4604" s="123">
        <v>1908</v>
      </c>
      <c r="D4604" s="2">
        <v>133</v>
      </c>
      <c r="E4604" t="s">
        <v>23</v>
      </c>
      <c r="F4604">
        <v>2021</v>
      </c>
      <c r="G4604" t="s">
        <v>19</v>
      </c>
      <c r="H4604" s="21">
        <v>291.5</v>
      </c>
    </row>
    <row r="4605" spans="1:8">
      <c r="A4605">
        <v>6887</v>
      </c>
      <c r="B4605" t="s">
        <v>17</v>
      </c>
      <c r="C4605" s="123">
        <v>1908</v>
      </c>
      <c r="D4605" s="2">
        <v>133</v>
      </c>
      <c r="E4605" t="s">
        <v>23</v>
      </c>
      <c r="F4605">
        <v>2021</v>
      </c>
      <c r="G4605" t="s">
        <v>19</v>
      </c>
      <c r="H4605" s="21">
        <v>7.75</v>
      </c>
    </row>
    <row r="4606" spans="1:8">
      <c r="A4606">
        <v>6910</v>
      </c>
      <c r="B4606" t="s">
        <v>17</v>
      </c>
      <c r="C4606" s="123">
        <v>1908</v>
      </c>
      <c r="D4606" s="2">
        <v>144</v>
      </c>
      <c r="E4606" t="s">
        <v>23</v>
      </c>
      <c r="F4606">
        <v>2021</v>
      </c>
      <c r="G4606" t="s">
        <v>19</v>
      </c>
      <c r="H4606" s="21">
        <v>55.07</v>
      </c>
    </row>
    <row r="4607" spans="1:8">
      <c r="A4607">
        <v>6914</v>
      </c>
      <c r="B4607" t="s">
        <v>17</v>
      </c>
      <c r="C4607" s="123">
        <v>1908</v>
      </c>
      <c r="D4607" s="2">
        <v>144</v>
      </c>
      <c r="E4607" t="s">
        <v>23</v>
      </c>
      <c r="F4607">
        <v>2021</v>
      </c>
      <c r="G4607" t="s">
        <v>19</v>
      </c>
      <c r="H4607" s="21">
        <v>246.98</v>
      </c>
    </row>
    <row r="4608" spans="1:8">
      <c r="A4608">
        <v>6915</v>
      </c>
      <c r="B4608" t="s">
        <v>17</v>
      </c>
      <c r="C4608" s="123">
        <v>1908</v>
      </c>
      <c r="D4608" s="2">
        <v>144</v>
      </c>
      <c r="E4608" t="s">
        <v>23</v>
      </c>
      <c r="F4608">
        <v>2021</v>
      </c>
      <c r="G4608" t="s">
        <v>19</v>
      </c>
      <c r="H4608" s="21">
        <v>492</v>
      </c>
    </row>
    <row r="4609" spans="1:8">
      <c r="A4609">
        <v>6919</v>
      </c>
      <c r="B4609" t="s">
        <v>17</v>
      </c>
      <c r="C4609" s="123">
        <v>1908</v>
      </c>
      <c r="D4609" s="2">
        <v>144</v>
      </c>
      <c r="E4609" t="s">
        <v>23</v>
      </c>
      <c r="F4609">
        <v>2021</v>
      </c>
      <c r="G4609" t="s">
        <v>19</v>
      </c>
      <c r="H4609" s="21">
        <v>340.44</v>
      </c>
    </row>
    <row r="4610" spans="1:8">
      <c r="A4610">
        <v>6921</v>
      </c>
      <c r="B4610" t="s">
        <v>17</v>
      </c>
      <c r="C4610" s="123">
        <v>1908</v>
      </c>
      <c r="D4610" s="2">
        <v>144</v>
      </c>
      <c r="E4610" t="s">
        <v>23</v>
      </c>
      <c r="F4610">
        <v>2021</v>
      </c>
      <c r="G4610" t="s">
        <v>19</v>
      </c>
      <c r="H4610" s="21">
        <v>23.55</v>
      </c>
    </row>
    <row r="4611" spans="1:8">
      <c r="A4611">
        <v>6926</v>
      </c>
      <c r="B4611" t="s">
        <v>17</v>
      </c>
      <c r="C4611" s="123">
        <v>1908</v>
      </c>
      <c r="D4611" s="2">
        <v>144</v>
      </c>
      <c r="E4611" t="s">
        <v>23</v>
      </c>
      <c r="F4611">
        <v>2021</v>
      </c>
      <c r="G4611" t="s">
        <v>19</v>
      </c>
      <c r="H4611" s="21">
        <v>23.55</v>
      </c>
    </row>
    <row r="4612" spans="1:8">
      <c r="A4612">
        <v>6927</v>
      </c>
      <c r="B4612" t="s">
        <v>17</v>
      </c>
      <c r="C4612" s="123">
        <v>1908</v>
      </c>
      <c r="D4612" s="2">
        <v>144</v>
      </c>
      <c r="E4612" t="s">
        <v>23</v>
      </c>
      <c r="F4612">
        <v>2021</v>
      </c>
      <c r="G4612" t="s">
        <v>19</v>
      </c>
      <c r="H4612" s="21">
        <v>44.91</v>
      </c>
    </row>
    <row r="4613" spans="1:8">
      <c r="A4613">
        <v>6930</v>
      </c>
      <c r="B4613" t="s">
        <v>17</v>
      </c>
      <c r="C4613" s="123">
        <v>1908</v>
      </c>
      <c r="D4613" s="2">
        <v>144</v>
      </c>
      <c r="E4613" t="s">
        <v>23</v>
      </c>
      <c r="F4613">
        <v>2021</v>
      </c>
      <c r="G4613" t="s">
        <v>19</v>
      </c>
      <c r="H4613" s="21">
        <v>54.15</v>
      </c>
    </row>
    <row r="4614" spans="1:8">
      <c r="A4614">
        <v>6937</v>
      </c>
      <c r="B4614" t="s">
        <v>17</v>
      </c>
      <c r="C4614" s="123">
        <v>1908</v>
      </c>
      <c r="D4614" s="2">
        <v>144</v>
      </c>
      <c r="E4614" t="s">
        <v>23</v>
      </c>
      <c r="F4614">
        <v>2021</v>
      </c>
      <c r="G4614" t="s">
        <v>19</v>
      </c>
      <c r="H4614" s="21">
        <v>66.260000000000005</v>
      </c>
    </row>
    <row r="4615" spans="1:8">
      <c r="A4615">
        <v>6946</v>
      </c>
      <c r="B4615" t="s">
        <v>17</v>
      </c>
      <c r="C4615" s="123">
        <v>1908</v>
      </c>
      <c r="D4615" s="2">
        <v>144</v>
      </c>
      <c r="E4615" t="s">
        <v>23</v>
      </c>
      <c r="F4615">
        <v>2021</v>
      </c>
      <c r="G4615" t="s">
        <v>19</v>
      </c>
      <c r="H4615" s="21">
        <v>23.55</v>
      </c>
    </row>
    <row r="4616" spans="1:8">
      <c r="A4616">
        <v>6957</v>
      </c>
      <c r="B4616" t="s">
        <v>17</v>
      </c>
      <c r="C4616" s="123">
        <v>1908</v>
      </c>
      <c r="D4616" s="2">
        <v>144</v>
      </c>
      <c r="E4616" t="s">
        <v>23</v>
      </c>
      <c r="F4616">
        <v>2021</v>
      </c>
      <c r="G4616" t="s">
        <v>19</v>
      </c>
      <c r="H4616" s="21">
        <v>92.35</v>
      </c>
    </row>
    <row r="4617" spans="1:8">
      <c r="A4617">
        <v>6965</v>
      </c>
      <c r="B4617" t="s">
        <v>17</v>
      </c>
      <c r="C4617" s="123">
        <v>1908</v>
      </c>
      <c r="D4617" s="2">
        <v>144</v>
      </c>
      <c r="E4617" t="s">
        <v>23</v>
      </c>
      <c r="F4617">
        <v>2021</v>
      </c>
      <c r="G4617" t="s">
        <v>19</v>
      </c>
      <c r="H4617" s="21">
        <v>53.65</v>
      </c>
    </row>
    <row r="4618" spans="1:8">
      <c r="A4618">
        <v>6968</v>
      </c>
      <c r="B4618" t="s">
        <v>17</v>
      </c>
      <c r="C4618" s="123">
        <v>1908</v>
      </c>
      <c r="D4618" s="2">
        <v>144</v>
      </c>
      <c r="E4618" t="s">
        <v>23</v>
      </c>
      <c r="F4618">
        <v>2021</v>
      </c>
      <c r="G4618" t="s">
        <v>19</v>
      </c>
      <c r="H4618" s="21">
        <v>123.94</v>
      </c>
    </row>
    <row r="4619" spans="1:8">
      <c r="A4619">
        <v>6984</v>
      </c>
      <c r="B4619" t="s">
        <v>17</v>
      </c>
      <c r="C4619" s="123">
        <v>1908</v>
      </c>
      <c r="D4619" s="2">
        <v>144</v>
      </c>
      <c r="E4619" t="s">
        <v>23</v>
      </c>
      <c r="F4619">
        <v>2021</v>
      </c>
      <c r="G4619" t="s">
        <v>19</v>
      </c>
      <c r="H4619" s="21">
        <v>264.39999999999998</v>
      </c>
    </row>
    <row r="4620" spans="1:8">
      <c r="A4620">
        <v>6987</v>
      </c>
      <c r="B4620" t="s">
        <v>17</v>
      </c>
      <c r="C4620" s="123">
        <v>1908</v>
      </c>
      <c r="D4620" s="2">
        <v>144</v>
      </c>
      <c r="E4620" t="s">
        <v>23</v>
      </c>
      <c r="F4620">
        <v>2021</v>
      </c>
      <c r="G4620" t="s">
        <v>19</v>
      </c>
      <c r="H4620" s="21">
        <v>230.73</v>
      </c>
    </row>
    <row r="4621" spans="1:8">
      <c r="A4621">
        <v>7004</v>
      </c>
      <c r="B4621" t="s">
        <v>17</v>
      </c>
      <c r="C4621" s="123">
        <v>1908</v>
      </c>
      <c r="D4621" s="2">
        <v>144</v>
      </c>
      <c r="E4621" t="s">
        <v>23</v>
      </c>
      <c r="F4621">
        <v>2021</v>
      </c>
      <c r="G4621" t="s">
        <v>19</v>
      </c>
      <c r="H4621" s="21">
        <v>15.41</v>
      </c>
    </row>
    <row r="4622" spans="1:8">
      <c r="A4622">
        <v>7011</v>
      </c>
      <c r="B4622" t="s">
        <v>17</v>
      </c>
      <c r="C4622" s="123">
        <v>1908</v>
      </c>
      <c r="D4622" s="2">
        <v>144</v>
      </c>
      <c r="E4622" t="s">
        <v>23</v>
      </c>
      <c r="F4622">
        <v>2021</v>
      </c>
      <c r="G4622" t="s">
        <v>19</v>
      </c>
      <c r="H4622" s="21">
        <v>148.04</v>
      </c>
    </row>
    <row r="4623" spans="1:8">
      <c r="A4623">
        <v>7012</v>
      </c>
      <c r="B4623" t="s">
        <v>17</v>
      </c>
      <c r="C4623" s="123">
        <v>1908</v>
      </c>
      <c r="D4623" s="2">
        <v>144</v>
      </c>
      <c r="E4623" t="s">
        <v>23</v>
      </c>
      <c r="F4623">
        <v>2021</v>
      </c>
      <c r="G4623" t="s">
        <v>19</v>
      </c>
      <c r="H4623" s="21">
        <v>155.68</v>
      </c>
    </row>
    <row r="4624" spans="1:8">
      <c r="A4624">
        <v>7018</v>
      </c>
      <c r="B4624" t="s">
        <v>17</v>
      </c>
      <c r="C4624" s="123">
        <v>1908</v>
      </c>
      <c r="D4624" s="2">
        <v>144</v>
      </c>
      <c r="E4624" t="s">
        <v>23</v>
      </c>
      <c r="F4624">
        <v>2021</v>
      </c>
      <c r="G4624" t="s">
        <v>19</v>
      </c>
      <c r="H4624" s="21">
        <v>23.55</v>
      </c>
    </row>
    <row r="4625" spans="1:8">
      <c r="A4625">
        <v>7023</v>
      </c>
      <c r="B4625" t="s">
        <v>17</v>
      </c>
      <c r="C4625" s="123">
        <v>1908</v>
      </c>
      <c r="D4625" s="2">
        <v>144</v>
      </c>
      <c r="E4625" t="s">
        <v>23</v>
      </c>
      <c r="F4625">
        <v>2021</v>
      </c>
      <c r="G4625" t="s">
        <v>19</v>
      </c>
      <c r="H4625" s="21">
        <v>23.55</v>
      </c>
    </row>
    <row r="4626" spans="1:8">
      <c r="A4626">
        <v>7024</v>
      </c>
      <c r="B4626" t="s">
        <v>17</v>
      </c>
      <c r="C4626" s="123">
        <v>1908</v>
      </c>
      <c r="D4626" s="2">
        <v>144</v>
      </c>
      <c r="E4626" t="s">
        <v>23</v>
      </c>
      <c r="F4626">
        <v>2021</v>
      </c>
      <c r="G4626" t="s">
        <v>19</v>
      </c>
      <c r="H4626" s="21">
        <v>148.04</v>
      </c>
    </row>
    <row r="4627" spans="1:8">
      <c r="A4627">
        <v>7037</v>
      </c>
      <c r="B4627" t="s">
        <v>17</v>
      </c>
      <c r="C4627" s="123">
        <v>1908</v>
      </c>
      <c r="D4627" s="2">
        <v>144</v>
      </c>
      <c r="E4627" t="s">
        <v>23</v>
      </c>
      <c r="F4627">
        <v>2021</v>
      </c>
      <c r="G4627" t="s">
        <v>19</v>
      </c>
      <c r="H4627" s="21">
        <v>78</v>
      </c>
    </row>
    <row r="4628" spans="1:8">
      <c r="A4628">
        <v>7053</v>
      </c>
      <c r="B4628" t="s">
        <v>17</v>
      </c>
      <c r="C4628" s="123">
        <v>1908</v>
      </c>
      <c r="D4628" s="2">
        <v>144</v>
      </c>
      <c r="E4628" t="s">
        <v>23</v>
      </c>
      <c r="F4628">
        <v>2021</v>
      </c>
      <c r="G4628" t="s">
        <v>19</v>
      </c>
      <c r="H4628" s="21">
        <v>242.96</v>
      </c>
    </row>
    <row r="4629" spans="1:8">
      <c r="A4629">
        <v>7060</v>
      </c>
      <c r="B4629" t="s">
        <v>17</v>
      </c>
      <c r="C4629" s="123">
        <v>1908</v>
      </c>
      <c r="D4629" s="2">
        <v>144</v>
      </c>
      <c r="E4629" t="s">
        <v>23</v>
      </c>
      <c r="F4629">
        <v>2021</v>
      </c>
      <c r="G4629" t="s">
        <v>19</v>
      </c>
      <c r="H4629" s="21">
        <v>23.55</v>
      </c>
    </row>
    <row r="4630" spans="1:8">
      <c r="A4630">
        <v>7063</v>
      </c>
      <c r="B4630" t="s">
        <v>17</v>
      </c>
      <c r="C4630" s="123">
        <v>1908</v>
      </c>
      <c r="D4630" s="2">
        <v>144</v>
      </c>
      <c r="E4630" t="s">
        <v>23</v>
      </c>
      <c r="F4630">
        <v>2021</v>
      </c>
      <c r="G4630" t="s">
        <v>19</v>
      </c>
      <c r="H4630" s="21">
        <v>23.55</v>
      </c>
    </row>
    <row r="4631" spans="1:8">
      <c r="A4631">
        <v>7069</v>
      </c>
      <c r="B4631" t="s">
        <v>17</v>
      </c>
      <c r="C4631" s="123">
        <v>1908</v>
      </c>
      <c r="D4631" s="2">
        <v>144</v>
      </c>
      <c r="E4631" t="s">
        <v>23</v>
      </c>
      <c r="F4631">
        <v>2021</v>
      </c>
      <c r="G4631" t="s">
        <v>19</v>
      </c>
      <c r="H4631" s="21">
        <v>244.43</v>
      </c>
    </row>
    <row r="4632" spans="1:8">
      <c r="A4632">
        <v>7166</v>
      </c>
      <c r="B4632" t="s">
        <v>17</v>
      </c>
      <c r="C4632" s="123">
        <v>1908</v>
      </c>
      <c r="D4632" s="2">
        <v>144</v>
      </c>
      <c r="E4632" t="s">
        <v>23</v>
      </c>
      <c r="F4632">
        <v>2021</v>
      </c>
      <c r="G4632" t="s">
        <v>19</v>
      </c>
      <c r="H4632" s="21">
        <v>44.23</v>
      </c>
    </row>
    <row r="4633" spans="1:8">
      <c r="A4633">
        <v>7204</v>
      </c>
      <c r="B4633" t="s">
        <v>17</v>
      </c>
      <c r="C4633" s="123">
        <v>1908</v>
      </c>
      <c r="D4633" s="2">
        <v>144</v>
      </c>
      <c r="E4633" t="s">
        <v>23</v>
      </c>
      <c r="F4633">
        <v>2021</v>
      </c>
      <c r="G4633" t="s">
        <v>19</v>
      </c>
      <c r="H4633" s="21">
        <v>256.76</v>
      </c>
    </row>
    <row r="4634" spans="1:8">
      <c r="A4634">
        <v>7213</v>
      </c>
      <c r="B4634" t="s">
        <v>17</v>
      </c>
      <c r="C4634" s="123">
        <v>1908</v>
      </c>
      <c r="D4634" s="2">
        <v>144</v>
      </c>
      <c r="E4634" t="s">
        <v>23</v>
      </c>
      <c r="F4634">
        <v>2021</v>
      </c>
      <c r="G4634" t="s">
        <v>19</v>
      </c>
      <c r="H4634" s="21">
        <v>49.06</v>
      </c>
    </row>
    <row r="4635" spans="1:8">
      <c r="A4635">
        <v>7214</v>
      </c>
      <c r="B4635" t="s">
        <v>17</v>
      </c>
      <c r="C4635" s="123">
        <v>1908</v>
      </c>
      <c r="D4635" s="2">
        <v>144</v>
      </c>
      <c r="E4635" t="s">
        <v>23</v>
      </c>
      <c r="F4635">
        <v>2021</v>
      </c>
      <c r="G4635" t="s">
        <v>19</v>
      </c>
      <c r="H4635" s="21">
        <v>34.04</v>
      </c>
    </row>
    <row r="4636" spans="1:8">
      <c r="A4636">
        <v>7227</v>
      </c>
      <c r="B4636" t="s">
        <v>17</v>
      </c>
      <c r="C4636" s="123">
        <v>1908</v>
      </c>
      <c r="D4636" s="2">
        <v>144</v>
      </c>
      <c r="E4636" t="s">
        <v>23</v>
      </c>
      <c r="F4636">
        <v>2021</v>
      </c>
      <c r="G4636" t="s">
        <v>19</v>
      </c>
      <c r="H4636" s="21">
        <v>39.090000000000003</v>
      </c>
    </row>
    <row r="4637" spans="1:8">
      <c r="A4637">
        <v>7230</v>
      </c>
      <c r="B4637" t="s">
        <v>17</v>
      </c>
      <c r="C4637" s="123">
        <v>1908</v>
      </c>
      <c r="D4637" s="2">
        <v>144</v>
      </c>
      <c r="E4637" t="s">
        <v>23</v>
      </c>
      <c r="F4637">
        <v>2021</v>
      </c>
      <c r="G4637" t="s">
        <v>19</v>
      </c>
      <c r="H4637" s="21">
        <v>266.91000000000003</v>
      </c>
    </row>
    <row r="4638" spans="1:8">
      <c r="A4638">
        <v>7231</v>
      </c>
      <c r="B4638" t="s">
        <v>17</v>
      </c>
      <c r="C4638" s="123">
        <v>1908</v>
      </c>
      <c r="D4638" s="2">
        <v>144</v>
      </c>
      <c r="E4638" t="s">
        <v>23</v>
      </c>
      <c r="F4638">
        <v>2021</v>
      </c>
      <c r="G4638" t="s">
        <v>19</v>
      </c>
      <c r="H4638" s="21">
        <v>23.56</v>
      </c>
    </row>
    <row r="4639" spans="1:8">
      <c r="A4639">
        <v>7245</v>
      </c>
      <c r="B4639" t="s">
        <v>17</v>
      </c>
      <c r="C4639" s="123">
        <v>1908</v>
      </c>
      <c r="D4639" s="2">
        <v>144</v>
      </c>
      <c r="E4639" t="s">
        <v>23</v>
      </c>
      <c r="F4639">
        <v>2021</v>
      </c>
      <c r="G4639" t="s">
        <v>19</v>
      </c>
      <c r="H4639" s="21">
        <v>23.55</v>
      </c>
    </row>
    <row r="4640" spans="1:8">
      <c r="A4640">
        <v>7270</v>
      </c>
      <c r="B4640" t="s">
        <v>17</v>
      </c>
      <c r="C4640" s="123">
        <v>1908</v>
      </c>
      <c r="D4640" s="2">
        <v>144</v>
      </c>
      <c r="E4640" t="s">
        <v>23</v>
      </c>
      <c r="F4640">
        <v>2021</v>
      </c>
      <c r="G4640" t="s">
        <v>19</v>
      </c>
      <c r="H4640" s="21">
        <v>47.72</v>
      </c>
    </row>
    <row r="4641" spans="1:8">
      <c r="A4641">
        <v>7274</v>
      </c>
      <c r="B4641" t="s">
        <v>17</v>
      </c>
      <c r="C4641" s="123">
        <v>1908</v>
      </c>
      <c r="D4641" s="2">
        <v>144</v>
      </c>
      <c r="E4641" t="s">
        <v>23</v>
      </c>
      <c r="F4641">
        <v>2021</v>
      </c>
      <c r="G4641" t="s">
        <v>19</v>
      </c>
      <c r="H4641" s="21">
        <v>23.55</v>
      </c>
    </row>
    <row r="4642" spans="1:8">
      <c r="A4642">
        <v>7288</v>
      </c>
      <c r="B4642" t="s">
        <v>17</v>
      </c>
      <c r="C4642" s="123">
        <v>1908</v>
      </c>
      <c r="D4642" s="2">
        <v>144</v>
      </c>
      <c r="E4642" t="s">
        <v>23</v>
      </c>
      <c r="F4642">
        <v>2021</v>
      </c>
      <c r="G4642" t="s">
        <v>19</v>
      </c>
      <c r="H4642" s="21">
        <v>23.55</v>
      </c>
    </row>
    <row r="4643" spans="1:8">
      <c r="A4643">
        <v>7301</v>
      </c>
      <c r="B4643" t="s">
        <v>17</v>
      </c>
      <c r="C4643" s="123">
        <v>1908</v>
      </c>
      <c r="D4643" s="2">
        <v>144</v>
      </c>
      <c r="E4643" t="s">
        <v>23</v>
      </c>
      <c r="F4643">
        <v>2021</v>
      </c>
      <c r="G4643" t="s">
        <v>19</v>
      </c>
      <c r="H4643" s="21">
        <v>23.55</v>
      </c>
    </row>
    <row r="4644" spans="1:8">
      <c r="A4644">
        <v>7310</v>
      </c>
      <c r="B4644" t="s">
        <v>6</v>
      </c>
      <c r="C4644" s="123">
        <v>1908</v>
      </c>
      <c r="D4644" s="2" t="s">
        <v>224</v>
      </c>
      <c r="E4644" t="str">
        <f>VLOOKUP(C4644,C$2:E4643,3,FALSE)</f>
        <v>Income Continuation</v>
      </c>
      <c r="F4644">
        <v>2022</v>
      </c>
      <c r="G4644" t="s">
        <v>19</v>
      </c>
      <c r="H4644" s="1">
        <v>1311.3</v>
      </c>
    </row>
    <row r="4645" spans="1:8">
      <c r="A4645">
        <v>7311</v>
      </c>
      <c r="B4645" t="s">
        <v>6</v>
      </c>
      <c r="C4645" s="123">
        <v>1908</v>
      </c>
      <c r="D4645" s="2" t="s">
        <v>223</v>
      </c>
      <c r="E4645" t="str">
        <f>VLOOKUP(C4645,C$2:E4644,3,FALSE)</f>
        <v>Income Continuation</v>
      </c>
      <c r="F4645">
        <v>2022</v>
      </c>
      <c r="G4645" t="s">
        <v>22</v>
      </c>
      <c r="H4645" s="1">
        <v>1.77</v>
      </c>
    </row>
    <row r="4646" spans="1:8">
      <c r="A4646">
        <v>7312</v>
      </c>
      <c r="B4646" t="s">
        <v>6</v>
      </c>
      <c r="C4646" s="123">
        <v>1908</v>
      </c>
      <c r="D4646" s="2" t="s">
        <v>223</v>
      </c>
      <c r="E4646" t="str">
        <f>VLOOKUP(C4646,C$2:E4645,3,FALSE)</f>
        <v>Income Continuation</v>
      </c>
      <c r="F4646">
        <v>2022</v>
      </c>
      <c r="G4646" t="s">
        <v>19</v>
      </c>
      <c r="H4646" s="1">
        <v>4246.09</v>
      </c>
    </row>
    <row r="4647" spans="1:8">
      <c r="A4647">
        <v>7371</v>
      </c>
      <c r="B4647" t="s">
        <v>7</v>
      </c>
      <c r="C4647" s="123">
        <v>1908</v>
      </c>
      <c r="D4647" s="2" t="s">
        <v>224</v>
      </c>
      <c r="E4647" t="str">
        <f>VLOOKUP(C4647,C$2:E4646,3,FALSE)</f>
        <v>Income Continuation</v>
      </c>
      <c r="F4647">
        <v>2022</v>
      </c>
      <c r="G4647" t="s">
        <v>19</v>
      </c>
      <c r="H4647" s="1">
        <v>1458.0799999999997</v>
      </c>
    </row>
    <row r="4648" spans="1:8">
      <c r="A4648">
        <v>7372</v>
      </c>
      <c r="B4648" t="s">
        <v>7</v>
      </c>
      <c r="C4648" s="123">
        <v>1908</v>
      </c>
      <c r="D4648" s="2" t="s">
        <v>223</v>
      </c>
      <c r="E4648" t="str">
        <f>VLOOKUP(C4648,C$2:E4647,3,FALSE)</f>
        <v>Income Continuation</v>
      </c>
      <c r="F4648">
        <v>2022</v>
      </c>
      <c r="G4648" t="s">
        <v>19</v>
      </c>
      <c r="H4648" s="1">
        <v>3677.2400000000016</v>
      </c>
    </row>
    <row r="4649" spans="1:8">
      <c r="A4649">
        <v>7429</v>
      </c>
      <c r="B4649" t="s">
        <v>8</v>
      </c>
      <c r="C4649" s="123">
        <v>1908</v>
      </c>
      <c r="D4649" s="2" t="s">
        <v>224</v>
      </c>
      <c r="E4649" t="str">
        <f>VLOOKUP(C4649,C$2:E4648,3,FALSE)</f>
        <v>Income Continuation</v>
      </c>
      <c r="F4649">
        <v>2022</v>
      </c>
      <c r="G4649" t="s">
        <v>19</v>
      </c>
      <c r="H4649" s="1">
        <v>1413.6199999999997</v>
      </c>
    </row>
    <row r="4650" spans="1:8">
      <c r="A4650">
        <v>7430</v>
      </c>
      <c r="B4650" t="s">
        <v>8</v>
      </c>
      <c r="C4650" s="123">
        <v>1908</v>
      </c>
      <c r="D4650" s="2" t="s">
        <v>223</v>
      </c>
      <c r="E4650" t="str">
        <f>VLOOKUP(C4650,C$2:E4649,3,FALSE)</f>
        <v>Income Continuation</v>
      </c>
      <c r="F4650">
        <v>2022</v>
      </c>
      <c r="G4650" t="s">
        <v>19</v>
      </c>
      <c r="H4650" s="1">
        <v>3440.9500000000003</v>
      </c>
    </row>
    <row r="4651" spans="1:8">
      <c r="A4651">
        <v>7479</v>
      </c>
      <c r="B4651" t="s">
        <v>9</v>
      </c>
      <c r="C4651" s="123">
        <v>1908</v>
      </c>
      <c r="D4651" s="2" t="s">
        <v>224</v>
      </c>
      <c r="E4651" t="str">
        <f>VLOOKUP(C4651,C$2:E4650,3,FALSE)</f>
        <v>Income Continuation</v>
      </c>
      <c r="F4651">
        <v>2022</v>
      </c>
      <c r="G4651" t="s">
        <v>19</v>
      </c>
      <c r="H4651" s="1">
        <v>595.69000000000017</v>
      </c>
    </row>
    <row r="4652" spans="1:8">
      <c r="A4652">
        <v>7480</v>
      </c>
      <c r="B4652" t="s">
        <v>9</v>
      </c>
      <c r="C4652" s="123">
        <v>1908</v>
      </c>
      <c r="D4652" s="2" t="s">
        <v>223</v>
      </c>
      <c r="E4652" t="str">
        <f>VLOOKUP(C4652,C$2:E4651,3,FALSE)</f>
        <v>Income Continuation</v>
      </c>
      <c r="F4652">
        <v>2022</v>
      </c>
      <c r="G4652" t="s">
        <v>19</v>
      </c>
      <c r="H4652" s="1">
        <v>10188.529999999999</v>
      </c>
    </row>
    <row r="4653" spans="1:8">
      <c r="A4653">
        <v>7523</v>
      </c>
      <c r="B4653" t="s">
        <v>10</v>
      </c>
      <c r="C4653" s="123">
        <v>1908</v>
      </c>
      <c r="D4653" s="2" t="s">
        <v>224</v>
      </c>
      <c r="E4653" t="str">
        <f>VLOOKUP(C4653,C$2:E4652,3,FALSE)</f>
        <v>Income Continuation</v>
      </c>
      <c r="F4653">
        <v>2022</v>
      </c>
      <c r="G4653" t="s">
        <v>19</v>
      </c>
      <c r="H4653" s="1">
        <v>41.81</v>
      </c>
    </row>
    <row r="4654" spans="1:8">
      <c r="A4654">
        <v>7524</v>
      </c>
      <c r="B4654" t="s">
        <v>10</v>
      </c>
      <c r="C4654" s="123">
        <v>1908</v>
      </c>
      <c r="D4654" s="2" t="s">
        <v>223</v>
      </c>
      <c r="E4654" t="str">
        <f>VLOOKUP(C4654,C$2:E4653,3,FALSE)</f>
        <v>Income Continuation</v>
      </c>
      <c r="F4654">
        <v>2022</v>
      </c>
      <c r="G4654" t="s">
        <v>19</v>
      </c>
      <c r="H4654" s="1">
        <v>1379.72</v>
      </c>
    </row>
    <row r="4655" spans="1:8">
      <c r="A4655">
        <v>7560</v>
      </c>
      <c r="B4655" t="s">
        <v>11</v>
      </c>
      <c r="C4655" s="123">
        <v>1908</v>
      </c>
      <c r="D4655" s="2" t="s">
        <v>224</v>
      </c>
      <c r="E4655" t="str">
        <f>VLOOKUP(C4655,C$2:E4654,3,FALSE)</f>
        <v>Income Continuation</v>
      </c>
      <c r="F4655">
        <v>2022</v>
      </c>
      <c r="G4655" t="s">
        <v>19</v>
      </c>
      <c r="H4655" s="1">
        <v>180.6</v>
      </c>
    </row>
    <row r="4656" spans="1:8">
      <c r="A4656">
        <v>7561</v>
      </c>
      <c r="B4656" t="s">
        <v>11</v>
      </c>
      <c r="C4656" s="123">
        <v>1908</v>
      </c>
      <c r="D4656" s="2" t="s">
        <v>223</v>
      </c>
      <c r="E4656" t="str">
        <f>VLOOKUP(C4656,C$2:E4655,3,FALSE)</f>
        <v>Income Continuation</v>
      </c>
      <c r="F4656">
        <v>2022</v>
      </c>
      <c r="G4656" t="s">
        <v>22</v>
      </c>
      <c r="H4656" s="1">
        <v>40.44</v>
      </c>
    </row>
    <row r="4657" spans="1:8">
      <c r="A4657">
        <v>7562</v>
      </c>
      <c r="B4657" t="s">
        <v>11</v>
      </c>
      <c r="C4657" s="123">
        <v>1908</v>
      </c>
      <c r="D4657" s="2" t="s">
        <v>223</v>
      </c>
      <c r="E4657" t="str">
        <f>VLOOKUP(C4657,C$2:E4656,3,FALSE)</f>
        <v>Income Continuation</v>
      </c>
      <c r="F4657">
        <v>2022</v>
      </c>
      <c r="G4657" t="s">
        <v>19</v>
      </c>
      <c r="H4657" s="1">
        <v>1820.5</v>
      </c>
    </row>
    <row r="4658" spans="1:8">
      <c r="A4658">
        <v>7604</v>
      </c>
      <c r="B4658" t="s">
        <v>12</v>
      </c>
      <c r="C4658" s="123">
        <v>1908</v>
      </c>
      <c r="D4658" s="2" t="s">
        <v>224</v>
      </c>
      <c r="E4658" t="str">
        <f>VLOOKUP(C4658,C$2:E4657,3,FALSE)</f>
        <v>Income Continuation</v>
      </c>
      <c r="F4658">
        <v>2022</v>
      </c>
      <c r="G4658" t="s">
        <v>19</v>
      </c>
      <c r="H4658" s="1">
        <v>250.51000000000002</v>
      </c>
    </row>
    <row r="4659" spans="1:8">
      <c r="A4659">
        <v>7605</v>
      </c>
      <c r="B4659" t="s">
        <v>12</v>
      </c>
      <c r="C4659" s="123">
        <v>1908</v>
      </c>
      <c r="D4659" s="2" t="s">
        <v>223</v>
      </c>
      <c r="E4659" t="str">
        <f>VLOOKUP(C4659,C$2:E4658,3,FALSE)</f>
        <v>Income Continuation</v>
      </c>
      <c r="F4659">
        <v>2022</v>
      </c>
      <c r="G4659" t="s">
        <v>22</v>
      </c>
      <c r="H4659" s="1">
        <v>13.04</v>
      </c>
    </row>
    <row r="4660" spans="1:8">
      <c r="A4660">
        <v>7606</v>
      </c>
      <c r="B4660" t="s">
        <v>12</v>
      </c>
      <c r="C4660" s="123">
        <v>1908</v>
      </c>
      <c r="D4660" s="2" t="s">
        <v>223</v>
      </c>
      <c r="E4660" t="str">
        <f>VLOOKUP(C4660,C$2:E4659,3,FALSE)</f>
        <v>Income Continuation</v>
      </c>
      <c r="F4660">
        <v>2022</v>
      </c>
      <c r="G4660" t="s">
        <v>19</v>
      </c>
      <c r="H4660" s="1">
        <v>1613.6200000000001</v>
      </c>
    </row>
    <row r="4661" spans="1:8">
      <c r="A4661">
        <v>7643</v>
      </c>
      <c r="B4661" t="s">
        <v>14</v>
      </c>
      <c r="C4661" s="123">
        <v>1908</v>
      </c>
      <c r="D4661" s="2" t="s">
        <v>224</v>
      </c>
      <c r="E4661" t="str">
        <f>VLOOKUP(C4661,C$2:E4660,3,FALSE)</f>
        <v>Income Continuation</v>
      </c>
      <c r="F4661">
        <v>2022</v>
      </c>
      <c r="G4661" t="s">
        <v>22</v>
      </c>
      <c r="H4661" s="1">
        <v>7.74</v>
      </c>
    </row>
    <row r="4662" spans="1:8">
      <c r="A4662">
        <v>7644</v>
      </c>
      <c r="B4662" t="s">
        <v>14</v>
      </c>
      <c r="C4662" s="123">
        <v>1908</v>
      </c>
      <c r="D4662" s="2" t="s">
        <v>224</v>
      </c>
      <c r="E4662" t="str">
        <f>VLOOKUP(C4662,C$2:E4661,3,FALSE)</f>
        <v>Income Continuation</v>
      </c>
      <c r="F4662">
        <v>2022</v>
      </c>
      <c r="G4662" t="s">
        <v>19</v>
      </c>
      <c r="H4662" s="1">
        <v>5085.3599999999997</v>
      </c>
    </row>
    <row r="4663" spans="1:8">
      <c r="A4663">
        <v>7645</v>
      </c>
      <c r="B4663" t="s">
        <v>14</v>
      </c>
      <c r="C4663" s="123">
        <v>1908</v>
      </c>
      <c r="D4663" s="2" t="s">
        <v>223</v>
      </c>
      <c r="E4663" t="str">
        <f>VLOOKUP(C4663,C$2:E4662,3,FALSE)</f>
        <v>Income Continuation</v>
      </c>
      <c r="F4663">
        <v>2022</v>
      </c>
      <c r="G4663" t="s">
        <v>22</v>
      </c>
      <c r="H4663" s="1">
        <v>30.97</v>
      </c>
    </row>
    <row r="4664" spans="1:8">
      <c r="A4664">
        <v>7646</v>
      </c>
      <c r="B4664" t="s">
        <v>14</v>
      </c>
      <c r="C4664" s="123">
        <v>1908</v>
      </c>
      <c r="D4664" s="2" t="s">
        <v>223</v>
      </c>
      <c r="E4664" t="str">
        <f>VLOOKUP(C4664,C$2:E4663,3,FALSE)</f>
        <v>Income Continuation</v>
      </c>
      <c r="F4664">
        <v>2022</v>
      </c>
      <c r="G4664" t="s">
        <v>19</v>
      </c>
      <c r="H4664" s="1">
        <v>2351.39</v>
      </c>
    </row>
    <row r="4665" spans="1:8">
      <c r="A4665">
        <v>7712</v>
      </c>
      <c r="B4665" t="s">
        <v>13</v>
      </c>
      <c r="C4665" s="123">
        <v>1908</v>
      </c>
      <c r="D4665" s="2" t="s">
        <v>224</v>
      </c>
      <c r="E4665" t="str">
        <f>VLOOKUP(C4665,C$2:E4664,3,FALSE)</f>
        <v>Income Continuation</v>
      </c>
      <c r="F4665">
        <v>2022</v>
      </c>
      <c r="G4665" t="s">
        <v>19</v>
      </c>
      <c r="H4665" s="1">
        <v>1466.85</v>
      </c>
    </row>
    <row r="4666" spans="1:8">
      <c r="A4666">
        <v>7713</v>
      </c>
      <c r="B4666" t="s">
        <v>13</v>
      </c>
      <c r="C4666" s="123">
        <v>1908</v>
      </c>
      <c r="D4666" s="2" t="s">
        <v>223</v>
      </c>
      <c r="E4666" t="str">
        <f>VLOOKUP(C4666,C$2:E4665,3,FALSE)</f>
        <v>Income Continuation</v>
      </c>
      <c r="F4666">
        <v>2022</v>
      </c>
      <c r="G4666" t="s">
        <v>19</v>
      </c>
      <c r="H4666" s="1">
        <v>5369.1899999999978</v>
      </c>
    </row>
    <row r="4667" spans="1:8">
      <c r="A4667">
        <v>7754</v>
      </c>
      <c r="B4667" t="s">
        <v>15</v>
      </c>
      <c r="C4667" s="123">
        <v>1908</v>
      </c>
      <c r="D4667" s="2" t="s">
        <v>224</v>
      </c>
      <c r="E4667" t="str">
        <f>VLOOKUP(C4667,C$2:E4666,3,FALSE)</f>
        <v>Income Continuation</v>
      </c>
      <c r="F4667">
        <v>2022</v>
      </c>
      <c r="G4667" t="s">
        <v>19</v>
      </c>
      <c r="H4667" s="1">
        <v>576.13000000000011</v>
      </c>
    </row>
    <row r="4668" spans="1:8">
      <c r="A4668">
        <v>7755</v>
      </c>
      <c r="B4668" t="s">
        <v>15</v>
      </c>
      <c r="C4668" s="123">
        <v>1908</v>
      </c>
      <c r="D4668" s="2" t="s">
        <v>223</v>
      </c>
      <c r="E4668" t="str">
        <f>VLOOKUP(C4668,C$2:E4667,3,FALSE)</f>
        <v>Income Continuation</v>
      </c>
      <c r="F4668">
        <v>2022</v>
      </c>
      <c r="G4668" t="s">
        <v>19</v>
      </c>
      <c r="H4668" s="1">
        <v>3839.6400000000003</v>
      </c>
    </row>
    <row r="4669" spans="1:8">
      <c r="A4669">
        <v>7797</v>
      </c>
      <c r="B4669" t="s">
        <v>17</v>
      </c>
      <c r="C4669" s="123">
        <v>1908</v>
      </c>
      <c r="D4669" s="2" t="s">
        <v>224</v>
      </c>
      <c r="E4669" t="str">
        <f>VLOOKUP(C4669,C$2:E4668,3,FALSE)</f>
        <v>Income Continuation</v>
      </c>
      <c r="F4669">
        <v>2022</v>
      </c>
      <c r="G4669" t="s">
        <v>22</v>
      </c>
      <c r="H4669" s="1">
        <v>11.78</v>
      </c>
    </row>
    <row r="4670" spans="1:8">
      <c r="A4670">
        <v>7798</v>
      </c>
      <c r="B4670" t="s">
        <v>17</v>
      </c>
      <c r="C4670" s="123">
        <v>1908</v>
      </c>
      <c r="D4670" s="2" t="s">
        <v>224</v>
      </c>
      <c r="E4670" t="str">
        <f>VLOOKUP(C4670,C$2:E4669,3,FALSE)</f>
        <v>Income Continuation</v>
      </c>
      <c r="F4670">
        <v>2022</v>
      </c>
      <c r="G4670" t="s">
        <v>19</v>
      </c>
      <c r="H4670" s="1">
        <v>2403.23</v>
      </c>
    </row>
    <row r="4671" spans="1:8">
      <c r="A4671">
        <v>7799</v>
      </c>
      <c r="B4671" t="s">
        <v>17</v>
      </c>
      <c r="C4671" s="123">
        <v>1908</v>
      </c>
      <c r="D4671" s="2" t="s">
        <v>223</v>
      </c>
      <c r="E4671" t="str">
        <f>VLOOKUP(C4671,C$2:E4670,3,FALSE)</f>
        <v>Income Continuation</v>
      </c>
      <c r="F4671">
        <v>2022</v>
      </c>
      <c r="G4671" t="s">
        <v>22</v>
      </c>
      <c r="H4671" s="1">
        <v>1.1399999999999999</v>
      </c>
    </row>
    <row r="4672" spans="1:8">
      <c r="A4672">
        <v>7800</v>
      </c>
      <c r="B4672" t="s">
        <v>17</v>
      </c>
      <c r="C4672" s="123">
        <v>1908</v>
      </c>
      <c r="D4672" s="2" t="s">
        <v>223</v>
      </c>
      <c r="E4672" t="str">
        <f>VLOOKUP(C4672,C$2:E4671,3,FALSE)</f>
        <v>Income Continuation</v>
      </c>
      <c r="F4672">
        <v>2022</v>
      </c>
      <c r="G4672" t="s">
        <v>19</v>
      </c>
      <c r="H4672" s="1">
        <v>3564.970000000003</v>
      </c>
    </row>
    <row r="4673" spans="1:8">
      <c r="A4673">
        <v>7851</v>
      </c>
      <c r="B4673" t="s">
        <v>16</v>
      </c>
      <c r="C4673" s="123">
        <v>1908</v>
      </c>
      <c r="D4673" s="2" t="s">
        <v>224</v>
      </c>
      <c r="E4673" t="str">
        <f>VLOOKUP(C4673,C$2:E4672,3,FALSE)</f>
        <v>Income Continuation</v>
      </c>
      <c r="F4673">
        <v>2022</v>
      </c>
      <c r="G4673" t="s">
        <v>19</v>
      </c>
      <c r="H4673" s="1">
        <v>873.36</v>
      </c>
    </row>
    <row r="4674" spans="1:8">
      <c r="A4674">
        <v>7852</v>
      </c>
      <c r="B4674" t="s">
        <v>16</v>
      </c>
      <c r="C4674" s="123">
        <v>1908</v>
      </c>
      <c r="D4674" s="2" t="s">
        <v>223</v>
      </c>
      <c r="E4674" t="str">
        <f>VLOOKUP(C4674,C$2:E4673,3,FALSE)</f>
        <v>Income Continuation</v>
      </c>
      <c r="F4674">
        <v>2022</v>
      </c>
      <c r="G4674" t="s">
        <v>22</v>
      </c>
      <c r="H4674" s="1">
        <v>48.36</v>
      </c>
    </row>
    <row r="4675" spans="1:8">
      <c r="A4675">
        <v>7853</v>
      </c>
      <c r="B4675" t="s">
        <v>16</v>
      </c>
      <c r="C4675" s="123">
        <v>1908</v>
      </c>
      <c r="D4675" s="2" t="s">
        <v>223</v>
      </c>
      <c r="E4675" t="str">
        <f>VLOOKUP(C4675,C$2:E4674,3,FALSE)</f>
        <v>Income Continuation</v>
      </c>
      <c r="F4675">
        <v>2022</v>
      </c>
      <c r="G4675" t="s">
        <v>19</v>
      </c>
      <c r="H4675" s="1">
        <v>2442.0199999999995</v>
      </c>
    </row>
    <row r="4676" spans="1:8">
      <c r="A4676">
        <v>7892</v>
      </c>
      <c r="B4676" t="s">
        <v>6</v>
      </c>
      <c r="C4676" s="123">
        <v>1908</v>
      </c>
      <c r="D4676" s="2">
        <v>133</v>
      </c>
      <c r="E4676" t="s">
        <v>23</v>
      </c>
      <c r="F4676">
        <v>2023</v>
      </c>
      <c r="G4676" t="s">
        <v>19</v>
      </c>
      <c r="H4676" s="1">
        <v>711.72</v>
      </c>
    </row>
    <row r="4677" spans="1:8">
      <c r="A4677">
        <v>7893</v>
      </c>
      <c r="B4677" t="s">
        <v>6</v>
      </c>
      <c r="C4677" s="123">
        <v>1908</v>
      </c>
      <c r="D4677" s="2">
        <v>144</v>
      </c>
      <c r="E4677" t="s">
        <v>23</v>
      </c>
      <c r="F4677">
        <v>2023</v>
      </c>
      <c r="G4677" t="s">
        <v>19</v>
      </c>
      <c r="H4677" s="1">
        <v>1830.33</v>
      </c>
    </row>
    <row r="4678" spans="1:8">
      <c r="A4678">
        <v>7945</v>
      </c>
      <c r="B4678" t="s">
        <v>7</v>
      </c>
      <c r="C4678" s="123">
        <v>1908</v>
      </c>
      <c r="D4678" s="2">
        <v>133</v>
      </c>
      <c r="E4678" t="s">
        <v>23</v>
      </c>
      <c r="F4678">
        <v>2023</v>
      </c>
      <c r="G4678" t="s">
        <v>19</v>
      </c>
      <c r="H4678" s="1">
        <v>-461.1</v>
      </c>
    </row>
    <row r="4679" spans="1:8">
      <c r="A4679">
        <v>7946</v>
      </c>
      <c r="B4679" t="s">
        <v>7</v>
      </c>
      <c r="C4679" s="123">
        <v>1908</v>
      </c>
      <c r="D4679" s="2">
        <v>144</v>
      </c>
      <c r="E4679" t="s">
        <v>23</v>
      </c>
      <c r="F4679">
        <v>2023</v>
      </c>
      <c r="G4679" t="s">
        <v>19</v>
      </c>
      <c r="H4679" s="1">
        <v>1783.3899999999994</v>
      </c>
    </row>
    <row r="4680" spans="1:8">
      <c r="A4680">
        <v>8008</v>
      </c>
      <c r="B4680" t="s">
        <v>8</v>
      </c>
      <c r="C4680" s="123">
        <v>1908</v>
      </c>
      <c r="D4680" s="2">
        <v>133</v>
      </c>
      <c r="E4680" t="s">
        <v>23</v>
      </c>
      <c r="F4680">
        <v>2023</v>
      </c>
      <c r="G4680" t="s">
        <v>19</v>
      </c>
      <c r="H4680" s="1">
        <v>804.97000000000014</v>
      </c>
    </row>
    <row r="4681" spans="1:8">
      <c r="A4681">
        <v>8009</v>
      </c>
      <c r="B4681" t="s">
        <v>8</v>
      </c>
      <c r="C4681" s="123">
        <v>1908</v>
      </c>
      <c r="D4681" s="2">
        <v>144</v>
      </c>
      <c r="E4681" t="s">
        <v>23</v>
      </c>
      <c r="F4681">
        <v>2023</v>
      </c>
      <c r="G4681" t="s">
        <v>19</v>
      </c>
      <c r="H4681" s="1">
        <v>547.54</v>
      </c>
    </row>
    <row r="4682" spans="1:8">
      <c r="A4682">
        <v>8064</v>
      </c>
      <c r="B4682" t="s">
        <v>9</v>
      </c>
      <c r="C4682" s="123">
        <v>1908</v>
      </c>
      <c r="D4682" s="2">
        <v>133</v>
      </c>
      <c r="E4682" t="s">
        <v>23</v>
      </c>
      <c r="F4682">
        <v>2023</v>
      </c>
      <c r="G4682" t="s">
        <v>19</v>
      </c>
      <c r="H4682" s="1">
        <v>800.89999999999986</v>
      </c>
    </row>
    <row r="4683" spans="1:8">
      <c r="A4683">
        <v>8065</v>
      </c>
      <c r="B4683" t="s">
        <v>9</v>
      </c>
      <c r="C4683" s="123">
        <v>1908</v>
      </c>
      <c r="D4683" s="2">
        <v>144</v>
      </c>
      <c r="E4683" t="s">
        <v>23</v>
      </c>
      <c r="F4683">
        <v>2023</v>
      </c>
      <c r="G4683" t="s">
        <v>19</v>
      </c>
      <c r="H4683" s="1">
        <v>4867.3500000000004</v>
      </c>
    </row>
    <row r="4684" spans="1:8">
      <c r="A4684">
        <v>8126</v>
      </c>
      <c r="B4684" t="s">
        <v>10</v>
      </c>
      <c r="C4684" s="123">
        <v>1908</v>
      </c>
      <c r="D4684" s="2">
        <v>133</v>
      </c>
      <c r="E4684" t="s">
        <v>23</v>
      </c>
      <c r="F4684">
        <v>2023</v>
      </c>
      <c r="G4684" t="s">
        <v>19</v>
      </c>
      <c r="H4684" s="1">
        <v>0</v>
      </c>
    </row>
    <row r="4685" spans="1:8">
      <c r="A4685">
        <v>8127</v>
      </c>
      <c r="B4685" t="s">
        <v>10</v>
      </c>
      <c r="C4685" s="123">
        <v>1908</v>
      </c>
      <c r="D4685" s="2">
        <v>144</v>
      </c>
      <c r="E4685" t="s">
        <v>23</v>
      </c>
      <c r="F4685">
        <v>2023</v>
      </c>
      <c r="G4685" t="s">
        <v>19</v>
      </c>
      <c r="H4685" s="1">
        <v>1289.7299999999998</v>
      </c>
    </row>
    <row r="4686" spans="1:8">
      <c r="A4686">
        <v>8170</v>
      </c>
      <c r="B4686" t="s">
        <v>11</v>
      </c>
      <c r="C4686" s="123">
        <v>1908</v>
      </c>
      <c r="D4686" s="2">
        <v>133</v>
      </c>
      <c r="E4686" t="s">
        <v>23</v>
      </c>
      <c r="F4686">
        <v>2023</v>
      </c>
      <c r="G4686" t="s">
        <v>19</v>
      </c>
      <c r="H4686" s="1">
        <v>167.23999999999998</v>
      </c>
    </row>
    <row r="4687" spans="1:8">
      <c r="A4687">
        <v>8171</v>
      </c>
      <c r="B4687" t="s">
        <v>11</v>
      </c>
      <c r="C4687" s="123">
        <v>1908</v>
      </c>
      <c r="D4687" s="2">
        <v>144</v>
      </c>
      <c r="E4687" t="s">
        <v>23</v>
      </c>
      <c r="F4687">
        <v>2023</v>
      </c>
      <c r="G4687" t="s">
        <v>19</v>
      </c>
      <c r="H4687" s="1">
        <v>1076.95</v>
      </c>
    </row>
    <row r="4688" spans="1:8">
      <c r="A4688">
        <v>8213</v>
      </c>
      <c r="B4688" t="s">
        <v>12</v>
      </c>
      <c r="C4688" s="123">
        <v>1908</v>
      </c>
      <c r="D4688" s="2">
        <v>133</v>
      </c>
      <c r="E4688" t="s">
        <v>23</v>
      </c>
      <c r="F4688">
        <v>2023</v>
      </c>
      <c r="G4688" t="s">
        <v>19</v>
      </c>
      <c r="H4688" s="1">
        <v>115.93999999999998</v>
      </c>
    </row>
    <row r="4689" spans="1:8">
      <c r="A4689">
        <v>8214</v>
      </c>
      <c r="B4689" t="s">
        <v>12</v>
      </c>
      <c r="C4689" s="123">
        <v>1908</v>
      </c>
      <c r="D4689" s="2">
        <v>144</v>
      </c>
      <c r="E4689" t="s">
        <v>23</v>
      </c>
      <c r="F4689">
        <v>2023</v>
      </c>
      <c r="G4689" t="s">
        <v>22</v>
      </c>
      <c r="H4689" s="1">
        <v>11.78</v>
      </c>
    </row>
    <row r="4690" spans="1:8">
      <c r="A4690">
        <v>8215</v>
      </c>
      <c r="B4690" t="s">
        <v>12</v>
      </c>
      <c r="C4690" s="123">
        <v>1908</v>
      </c>
      <c r="D4690" s="2">
        <v>144</v>
      </c>
      <c r="E4690" t="s">
        <v>23</v>
      </c>
      <c r="F4690">
        <v>2023</v>
      </c>
      <c r="G4690" t="s">
        <v>19</v>
      </c>
      <c r="H4690" s="1">
        <v>790.94</v>
      </c>
    </row>
    <row r="4691" spans="1:8">
      <c r="A4691">
        <v>8249</v>
      </c>
      <c r="B4691" t="s">
        <v>13</v>
      </c>
      <c r="C4691" s="123">
        <v>1908</v>
      </c>
      <c r="D4691" s="2">
        <v>133</v>
      </c>
      <c r="E4691" t="s">
        <v>23</v>
      </c>
      <c r="F4691">
        <v>2023</v>
      </c>
      <c r="G4691" t="s">
        <v>19</v>
      </c>
      <c r="H4691" s="1">
        <v>836.29999999999984</v>
      </c>
    </row>
    <row r="4692" spans="1:8">
      <c r="A4692">
        <v>8250</v>
      </c>
      <c r="B4692" t="s">
        <v>13</v>
      </c>
      <c r="C4692" s="123">
        <v>1908</v>
      </c>
      <c r="D4692" s="2">
        <v>144</v>
      </c>
      <c r="E4692" t="s">
        <v>23</v>
      </c>
      <c r="F4692">
        <v>2023</v>
      </c>
      <c r="G4692" t="s">
        <v>19</v>
      </c>
      <c r="H4692" s="1">
        <v>3340.3399999999997</v>
      </c>
    </row>
    <row r="4693" spans="1:8">
      <c r="A4693">
        <v>8301</v>
      </c>
      <c r="B4693" t="s">
        <v>14</v>
      </c>
      <c r="C4693" s="123">
        <v>1908</v>
      </c>
      <c r="D4693" s="2">
        <v>133</v>
      </c>
      <c r="E4693" t="s">
        <v>23</v>
      </c>
      <c r="F4693">
        <v>2023</v>
      </c>
      <c r="G4693" t="s">
        <v>19</v>
      </c>
      <c r="H4693" s="1">
        <v>2626.3500000000004</v>
      </c>
    </row>
    <row r="4694" spans="1:8">
      <c r="A4694">
        <v>8302</v>
      </c>
      <c r="B4694" t="s">
        <v>14</v>
      </c>
      <c r="C4694" s="123">
        <v>1908</v>
      </c>
      <c r="D4694" s="2">
        <v>144</v>
      </c>
      <c r="E4694" t="s">
        <v>23</v>
      </c>
      <c r="F4694">
        <v>2023</v>
      </c>
      <c r="G4694" t="s">
        <v>22</v>
      </c>
      <c r="H4694" s="1">
        <v>39.08</v>
      </c>
    </row>
    <row r="4695" spans="1:8">
      <c r="A4695">
        <v>8303</v>
      </c>
      <c r="B4695" t="s">
        <v>14</v>
      </c>
      <c r="C4695" s="123">
        <v>1908</v>
      </c>
      <c r="D4695" s="2">
        <v>144</v>
      </c>
      <c r="E4695" t="s">
        <v>23</v>
      </c>
      <c r="F4695">
        <v>2023</v>
      </c>
      <c r="G4695" t="s">
        <v>19</v>
      </c>
      <c r="H4695" s="1">
        <v>1176.7300000000002</v>
      </c>
    </row>
    <row r="4696" spans="1:8">
      <c r="A4696">
        <v>8361</v>
      </c>
      <c r="B4696" t="s">
        <v>15</v>
      </c>
      <c r="C4696" s="123">
        <v>1908</v>
      </c>
      <c r="D4696" s="2">
        <v>133</v>
      </c>
      <c r="E4696" t="s">
        <v>23</v>
      </c>
      <c r="F4696">
        <v>2023</v>
      </c>
      <c r="G4696" t="s">
        <v>19</v>
      </c>
      <c r="H4696" s="1">
        <v>215.48999999999998</v>
      </c>
    </row>
    <row r="4697" spans="1:8">
      <c r="A4697">
        <v>8362</v>
      </c>
      <c r="B4697" t="s">
        <v>15</v>
      </c>
      <c r="C4697" s="123">
        <v>1908</v>
      </c>
      <c r="D4697" s="2">
        <v>144</v>
      </c>
      <c r="E4697" t="s">
        <v>23</v>
      </c>
      <c r="F4697">
        <v>2023</v>
      </c>
      <c r="G4697" t="s">
        <v>19</v>
      </c>
      <c r="H4697" s="1">
        <v>2274.9299999999998</v>
      </c>
    </row>
    <row r="4698" spans="1:8">
      <c r="A4698">
        <v>8393</v>
      </c>
      <c r="B4698" t="s">
        <v>16</v>
      </c>
      <c r="C4698" s="123">
        <v>1908</v>
      </c>
      <c r="D4698" s="2">
        <v>133</v>
      </c>
      <c r="E4698" t="s">
        <v>23</v>
      </c>
      <c r="F4698">
        <v>2023</v>
      </c>
      <c r="G4698" t="s">
        <v>19</v>
      </c>
      <c r="H4698" s="1">
        <v>724.07999999999993</v>
      </c>
    </row>
    <row r="4699" spans="1:8">
      <c r="A4699">
        <v>8394</v>
      </c>
      <c r="B4699" t="s">
        <v>16</v>
      </c>
      <c r="C4699" s="123">
        <v>1908</v>
      </c>
      <c r="D4699" s="2">
        <v>144</v>
      </c>
      <c r="E4699" t="s">
        <v>23</v>
      </c>
      <c r="F4699">
        <v>2023</v>
      </c>
      <c r="G4699" t="s">
        <v>22</v>
      </c>
      <c r="H4699" s="1">
        <v>35.340000000000003</v>
      </c>
    </row>
    <row r="4700" spans="1:8">
      <c r="A4700">
        <v>8395</v>
      </c>
      <c r="B4700" t="s">
        <v>16</v>
      </c>
      <c r="C4700" s="123">
        <v>1908</v>
      </c>
      <c r="D4700" s="2">
        <v>144</v>
      </c>
      <c r="E4700" t="s">
        <v>23</v>
      </c>
      <c r="F4700">
        <v>2023</v>
      </c>
      <c r="G4700" t="s">
        <v>19</v>
      </c>
      <c r="H4700" s="1">
        <v>1425.21</v>
      </c>
    </row>
    <row r="4701" spans="1:8">
      <c r="A4701">
        <v>8431</v>
      </c>
      <c r="B4701" t="s">
        <v>17</v>
      </c>
      <c r="C4701" s="123">
        <v>1908</v>
      </c>
      <c r="D4701" s="2">
        <v>133</v>
      </c>
      <c r="E4701" t="s">
        <v>23</v>
      </c>
      <c r="F4701">
        <v>2023</v>
      </c>
      <c r="G4701" t="s">
        <v>22</v>
      </c>
      <c r="H4701" s="1">
        <v>19.43</v>
      </c>
    </row>
    <row r="4702" spans="1:8">
      <c r="A4702">
        <v>8432</v>
      </c>
      <c r="B4702" t="s">
        <v>17</v>
      </c>
      <c r="C4702" s="123">
        <v>1908</v>
      </c>
      <c r="D4702" s="2">
        <v>133</v>
      </c>
      <c r="E4702" t="s">
        <v>23</v>
      </c>
      <c r="F4702">
        <v>2023</v>
      </c>
      <c r="G4702" t="s">
        <v>19</v>
      </c>
      <c r="H4702" s="1">
        <v>1043.5400000000002</v>
      </c>
    </row>
    <row r="4703" spans="1:8">
      <c r="A4703">
        <v>8433</v>
      </c>
      <c r="B4703" t="s">
        <v>17</v>
      </c>
      <c r="C4703" s="123">
        <v>1908</v>
      </c>
      <c r="D4703" s="2">
        <v>144</v>
      </c>
      <c r="E4703" t="s">
        <v>23</v>
      </c>
      <c r="F4703">
        <v>2023</v>
      </c>
      <c r="G4703" t="s">
        <v>22</v>
      </c>
      <c r="H4703" s="1">
        <v>27.16</v>
      </c>
    </row>
    <row r="4704" spans="1:8">
      <c r="A4704">
        <v>8434</v>
      </c>
      <c r="B4704" t="s">
        <v>17</v>
      </c>
      <c r="C4704" s="123">
        <v>1908</v>
      </c>
      <c r="D4704" s="2">
        <v>144</v>
      </c>
      <c r="E4704" t="s">
        <v>23</v>
      </c>
      <c r="F4704">
        <v>2023</v>
      </c>
      <c r="G4704" t="s">
        <v>19</v>
      </c>
      <c r="H4704" s="1">
        <v>906.93999999999983</v>
      </c>
    </row>
    <row r="4705" spans="1:8">
      <c r="A4705">
        <v>7313</v>
      </c>
      <c r="B4705" t="s">
        <v>6</v>
      </c>
      <c r="C4705" s="123">
        <v>1910</v>
      </c>
      <c r="D4705" s="2" t="s">
        <v>224</v>
      </c>
      <c r="E4705" t="s">
        <v>47</v>
      </c>
      <c r="F4705">
        <v>2022</v>
      </c>
      <c r="G4705" t="s">
        <v>5</v>
      </c>
      <c r="H4705" s="1">
        <v>186.91</v>
      </c>
    </row>
    <row r="4706" spans="1:8">
      <c r="A4706">
        <v>7314</v>
      </c>
      <c r="B4706" t="s">
        <v>6</v>
      </c>
      <c r="C4706" s="123">
        <v>1910</v>
      </c>
      <c r="D4706" s="2" t="s">
        <v>224</v>
      </c>
      <c r="E4706" t="str">
        <f>VLOOKUP(C4706,C$2:E4705,3,FALSE)</f>
        <v>Medicare</v>
      </c>
      <c r="F4706">
        <v>2022</v>
      </c>
      <c r="G4706" t="s">
        <v>18</v>
      </c>
      <c r="H4706" s="1">
        <v>2.37</v>
      </c>
    </row>
    <row r="4707" spans="1:8">
      <c r="A4707">
        <v>7315</v>
      </c>
      <c r="B4707" t="s">
        <v>6</v>
      </c>
      <c r="C4707" s="123">
        <v>1910</v>
      </c>
      <c r="D4707" s="2" t="s">
        <v>224</v>
      </c>
      <c r="E4707" t="str">
        <f>VLOOKUP(C4707,C$2:E4706,3,FALSE)</f>
        <v>Medicare</v>
      </c>
      <c r="F4707">
        <v>2022</v>
      </c>
      <c r="G4707" t="s">
        <v>46</v>
      </c>
      <c r="H4707" s="1">
        <v>888.17000000000007</v>
      </c>
    </row>
    <row r="4708" spans="1:8">
      <c r="A4708">
        <v>7316</v>
      </c>
      <c r="B4708" t="s">
        <v>6</v>
      </c>
      <c r="C4708" s="123">
        <v>1910</v>
      </c>
      <c r="D4708" s="2" t="s">
        <v>224</v>
      </c>
      <c r="E4708" t="str">
        <f>VLOOKUP(C4708,C$2:E4707,3,FALSE)</f>
        <v>Medicare</v>
      </c>
      <c r="F4708">
        <v>2022</v>
      </c>
      <c r="G4708" t="s">
        <v>19</v>
      </c>
      <c r="H4708" s="1">
        <v>5580.920000000001</v>
      </c>
    </row>
    <row r="4709" spans="1:8">
      <c r="A4709">
        <v>7317</v>
      </c>
      <c r="B4709" t="s">
        <v>6</v>
      </c>
      <c r="C4709" s="123">
        <v>1910</v>
      </c>
      <c r="D4709" s="2" t="s">
        <v>223</v>
      </c>
      <c r="E4709" t="str">
        <f>VLOOKUP(C4709,C$2:E4708,3,FALSE)</f>
        <v>Medicare</v>
      </c>
      <c r="F4709">
        <v>2022</v>
      </c>
      <c r="G4709" t="s">
        <v>22</v>
      </c>
      <c r="H4709" s="1">
        <v>187.84</v>
      </c>
    </row>
    <row r="4710" spans="1:8">
      <c r="A4710">
        <v>7318</v>
      </c>
      <c r="B4710" t="s">
        <v>6</v>
      </c>
      <c r="C4710" s="123">
        <v>1910</v>
      </c>
      <c r="D4710" s="2" t="s">
        <v>223</v>
      </c>
      <c r="E4710" t="str">
        <f>VLOOKUP(C4710,C$2:E4709,3,FALSE)</f>
        <v>Medicare</v>
      </c>
      <c r="F4710">
        <v>2022</v>
      </c>
      <c r="G4710" t="s">
        <v>5</v>
      </c>
      <c r="H4710" s="1">
        <v>1032.2199999999998</v>
      </c>
    </row>
    <row r="4711" spans="1:8">
      <c r="A4711">
        <v>7319</v>
      </c>
      <c r="B4711" t="s">
        <v>6</v>
      </c>
      <c r="C4711" s="123">
        <v>1910</v>
      </c>
      <c r="D4711" s="2" t="s">
        <v>223</v>
      </c>
      <c r="E4711" t="str">
        <f>VLOOKUP(C4711,C$2:E4710,3,FALSE)</f>
        <v>Medicare</v>
      </c>
      <c r="F4711">
        <v>2022</v>
      </c>
      <c r="G4711" t="s">
        <v>20</v>
      </c>
      <c r="H4711" s="1">
        <v>2.88</v>
      </c>
    </row>
    <row r="4712" spans="1:8">
      <c r="A4712">
        <v>7320</v>
      </c>
      <c r="B4712" t="s">
        <v>6</v>
      </c>
      <c r="C4712" s="123">
        <v>1910</v>
      </c>
      <c r="D4712" s="2" t="s">
        <v>223</v>
      </c>
      <c r="E4712" t="str">
        <f>VLOOKUP(C4712,C$2:E4711,3,FALSE)</f>
        <v>Medicare</v>
      </c>
      <c r="F4712">
        <v>2022</v>
      </c>
      <c r="G4712" t="s">
        <v>18</v>
      </c>
      <c r="H4712" s="1">
        <v>1322.8</v>
      </c>
    </row>
    <row r="4713" spans="1:8">
      <c r="A4713">
        <v>7321</v>
      </c>
      <c r="B4713" t="s">
        <v>6</v>
      </c>
      <c r="C4713" s="123">
        <v>1910</v>
      </c>
      <c r="D4713" s="2" t="s">
        <v>223</v>
      </c>
      <c r="E4713" t="str">
        <f>VLOOKUP(C4713,C$2:E4712,3,FALSE)</f>
        <v>Medicare</v>
      </c>
      <c r="F4713">
        <v>2022</v>
      </c>
      <c r="G4713" s="113" t="s">
        <v>51</v>
      </c>
      <c r="H4713" s="1">
        <v>54.21</v>
      </c>
    </row>
    <row r="4714" spans="1:8">
      <c r="A4714">
        <v>7322</v>
      </c>
      <c r="B4714" t="s">
        <v>6</v>
      </c>
      <c r="C4714" s="123">
        <v>1910</v>
      </c>
      <c r="D4714" s="2" t="s">
        <v>223</v>
      </c>
      <c r="E4714" t="str">
        <f>VLOOKUP(C4714,C$2:E4713,3,FALSE)</f>
        <v>Medicare</v>
      </c>
      <c r="F4714">
        <v>2022</v>
      </c>
      <c r="G4714" t="s">
        <v>46</v>
      </c>
      <c r="H4714" s="1">
        <v>1357.3600000000001</v>
      </c>
    </row>
    <row r="4715" spans="1:8">
      <c r="A4715">
        <v>7323</v>
      </c>
      <c r="B4715" t="s">
        <v>6</v>
      </c>
      <c r="C4715" s="123">
        <v>1910</v>
      </c>
      <c r="D4715" s="2" t="s">
        <v>223</v>
      </c>
      <c r="E4715" t="str">
        <f>VLOOKUP(C4715,C$2:E4714,3,FALSE)</f>
        <v>Medicare</v>
      </c>
      <c r="F4715">
        <v>2022</v>
      </c>
      <c r="G4715" t="s">
        <v>19</v>
      </c>
      <c r="H4715" s="1">
        <v>17014.269999999997</v>
      </c>
    </row>
    <row r="4716" spans="1:8">
      <c r="A4716">
        <v>7373</v>
      </c>
      <c r="B4716" t="s">
        <v>7</v>
      </c>
      <c r="C4716" s="123">
        <v>1910</v>
      </c>
      <c r="D4716" s="2" t="s">
        <v>224</v>
      </c>
      <c r="E4716" t="str">
        <f>VLOOKUP(C4716,C$2:E4715,3,FALSE)</f>
        <v>Medicare</v>
      </c>
      <c r="F4716">
        <v>2022</v>
      </c>
      <c r="G4716" t="s">
        <v>22</v>
      </c>
      <c r="H4716" s="1">
        <v>80.62</v>
      </c>
    </row>
    <row r="4717" spans="1:8">
      <c r="A4717">
        <v>7374</v>
      </c>
      <c r="B4717" t="s">
        <v>7</v>
      </c>
      <c r="C4717" s="123">
        <v>1910</v>
      </c>
      <c r="D4717" s="2" t="s">
        <v>224</v>
      </c>
      <c r="E4717" t="str">
        <f>VLOOKUP(C4717,C$2:E4716,3,FALSE)</f>
        <v>Medicare</v>
      </c>
      <c r="F4717">
        <v>2022</v>
      </c>
      <c r="G4717" t="s">
        <v>5</v>
      </c>
      <c r="H4717" s="1">
        <v>417.84999999999997</v>
      </c>
    </row>
    <row r="4718" spans="1:8">
      <c r="A4718">
        <v>7375</v>
      </c>
      <c r="B4718" t="s">
        <v>7</v>
      </c>
      <c r="C4718" s="123">
        <v>1910</v>
      </c>
      <c r="D4718" s="2" t="s">
        <v>224</v>
      </c>
      <c r="E4718" t="str">
        <f>VLOOKUP(C4718,C$2:E4717,3,FALSE)</f>
        <v>Medicare</v>
      </c>
      <c r="F4718">
        <v>2022</v>
      </c>
      <c r="G4718" t="s">
        <v>20</v>
      </c>
      <c r="H4718" s="1">
        <v>159.01999999999998</v>
      </c>
    </row>
    <row r="4719" spans="1:8">
      <c r="A4719">
        <v>7376</v>
      </c>
      <c r="B4719" t="s">
        <v>7</v>
      </c>
      <c r="C4719" s="123">
        <v>1910</v>
      </c>
      <c r="D4719" s="2" t="s">
        <v>224</v>
      </c>
      <c r="E4719" t="str">
        <f>VLOOKUP(C4719,C$2:E4718,3,FALSE)</f>
        <v>Medicare</v>
      </c>
      <c r="F4719">
        <v>2022</v>
      </c>
      <c r="G4719" t="s">
        <v>18</v>
      </c>
      <c r="H4719" s="1">
        <v>172.92</v>
      </c>
    </row>
    <row r="4720" spans="1:8">
      <c r="A4720">
        <v>7377</v>
      </c>
      <c r="B4720" t="s">
        <v>7</v>
      </c>
      <c r="C4720" s="123">
        <v>1910</v>
      </c>
      <c r="D4720" s="2" t="s">
        <v>224</v>
      </c>
      <c r="E4720" t="str">
        <f>VLOOKUP(C4720,C$2:E4719,3,FALSE)</f>
        <v>Medicare</v>
      </c>
      <c r="F4720">
        <v>2022</v>
      </c>
      <c r="G4720" t="s">
        <v>46</v>
      </c>
      <c r="H4720" s="1">
        <v>686.6700000000003</v>
      </c>
    </row>
    <row r="4721" spans="1:8">
      <c r="A4721">
        <v>7378</v>
      </c>
      <c r="B4721" t="s">
        <v>7</v>
      </c>
      <c r="C4721" s="123">
        <v>1910</v>
      </c>
      <c r="D4721" s="2" t="s">
        <v>224</v>
      </c>
      <c r="E4721" t="str">
        <f>VLOOKUP(C4721,C$2:E4720,3,FALSE)</f>
        <v>Medicare</v>
      </c>
      <c r="F4721">
        <v>2022</v>
      </c>
      <c r="G4721" t="s">
        <v>19</v>
      </c>
      <c r="H4721" s="1">
        <v>6020.71</v>
      </c>
    </row>
    <row r="4722" spans="1:8">
      <c r="A4722">
        <v>7379</v>
      </c>
      <c r="B4722" t="s">
        <v>7</v>
      </c>
      <c r="C4722" s="123">
        <v>1910</v>
      </c>
      <c r="D4722" s="2" t="s">
        <v>223</v>
      </c>
      <c r="E4722" t="str">
        <f>VLOOKUP(C4722,C$2:E4721,3,FALSE)</f>
        <v>Medicare</v>
      </c>
      <c r="F4722">
        <v>2022</v>
      </c>
      <c r="G4722" t="s">
        <v>22</v>
      </c>
      <c r="H4722" s="1">
        <v>833.11000000000024</v>
      </c>
    </row>
    <row r="4723" spans="1:8">
      <c r="A4723">
        <v>7380</v>
      </c>
      <c r="B4723" t="s">
        <v>7</v>
      </c>
      <c r="C4723" s="123">
        <v>1910</v>
      </c>
      <c r="D4723" s="2" t="s">
        <v>223</v>
      </c>
      <c r="E4723" t="str">
        <f>VLOOKUP(C4723,C$2:E4722,3,FALSE)</f>
        <v>Medicare</v>
      </c>
      <c r="F4723">
        <v>2022</v>
      </c>
      <c r="G4723" t="s">
        <v>5</v>
      </c>
      <c r="H4723" s="1">
        <v>2895.61</v>
      </c>
    </row>
    <row r="4724" spans="1:8">
      <c r="A4724">
        <v>7381</v>
      </c>
      <c r="B4724" t="s">
        <v>7</v>
      </c>
      <c r="C4724" s="123">
        <v>1910</v>
      </c>
      <c r="D4724" s="2" t="s">
        <v>223</v>
      </c>
      <c r="E4724" t="str">
        <f>VLOOKUP(C4724,C$2:E4723,3,FALSE)</f>
        <v>Medicare</v>
      </c>
      <c r="F4724">
        <v>2022</v>
      </c>
      <c r="G4724" t="s">
        <v>20</v>
      </c>
      <c r="H4724" s="1">
        <v>976.45999999999992</v>
      </c>
    </row>
    <row r="4725" spans="1:8">
      <c r="A4725">
        <v>7382</v>
      </c>
      <c r="B4725" t="s">
        <v>7</v>
      </c>
      <c r="C4725" s="123">
        <v>1910</v>
      </c>
      <c r="D4725" s="2" t="s">
        <v>223</v>
      </c>
      <c r="E4725" t="str">
        <f>VLOOKUP(C4725,C$2:E4724,3,FALSE)</f>
        <v>Medicare</v>
      </c>
      <c r="F4725">
        <v>2022</v>
      </c>
      <c r="G4725" t="s">
        <v>18</v>
      </c>
      <c r="H4725" s="1">
        <v>225.76999999999998</v>
      </c>
    </row>
    <row r="4726" spans="1:8">
      <c r="A4726">
        <v>7383</v>
      </c>
      <c r="B4726" t="s">
        <v>7</v>
      </c>
      <c r="C4726" s="123">
        <v>1910</v>
      </c>
      <c r="D4726" s="2" t="s">
        <v>223</v>
      </c>
      <c r="E4726" t="str">
        <f>VLOOKUP(C4726,C$2:E4725,3,FALSE)</f>
        <v>Medicare</v>
      </c>
      <c r="F4726">
        <v>2022</v>
      </c>
      <c r="G4726" t="s">
        <v>46</v>
      </c>
      <c r="H4726" s="1">
        <v>1578.8099999999993</v>
      </c>
    </row>
    <row r="4727" spans="1:8">
      <c r="A4727">
        <v>7384</v>
      </c>
      <c r="B4727" t="s">
        <v>7</v>
      </c>
      <c r="C4727" s="123">
        <v>1910</v>
      </c>
      <c r="D4727" s="2" t="s">
        <v>223</v>
      </c>
      <c r="E4727" t="str">
        <f>VLOOKUP(C4727,C$2:E4726,3,FALSE)</f>
        <v>Medicare</v>
      </c>
      <c r="F4727">
        <v>2022</v>
      </c>
      <c r="G4727" t="s">
        <v>19</v>
      </c>
      <c r="H4727" s="1">
        <v>19903.629999999986</v>
      </c>
    </row>
    <row r="4728" spans="1:8">
      <c r="A4728">
        <v>7431</v>
      </c>
      <c r="B4728" t="s">
        <v>8</v>
      </c>
      <c r="C4728" s="123">
        <v>1910</v>
      </c>
      <c r="D4728" s="2" t="s">
        <v>224</v>
      </c>
      <c r="E4728" t="str">
        <f>VLOOKUP(C4728,C$2:E4727,3,FALSE)</f>
        <v>Medicare</v>
      </c>
      <c r="F4728">
        <v>2022</v>
      </c>
      <c r="G4728" t="s">
        <v>20</v>
      </c>
      <c r="H4728" s="1">
        <v>2.68</v>
      </c>
    </row>
    <row r="4729" spans="1:8">
      <c r="A4729">
        <v>7432</v>
      </c>
      <c r="B4729" t="s">
        <v>8</v>
      </c>
      <c r="C4729" s="123">
        <v>1910</v>
      </c>
      <c r="D4729" s="2" t="s">
        <v>224</v>
      </c>
      <c r="E4729" t="str">
        <f>VLOOKUP(C4729,C$2:E4728,3,FALSE)</f>
        <v>Medicare</v>
      </c>
      <c r="F4729">
        <v>2022</v>
      </c>
      <c r="G4729" t="s">
        <v>18</v>
      </c>
      <c r="H4729" s="1">
        <v>24.110000000000003</v>
      </c>
    </row>
    <row r="4730" spans="1:8">
      <c r="A4730">
        <v>7433</v>
      </c>
      <c r="B4730" t="s">
        <v>8</v>
      </c>
      <c r="C4730" s="123">
        <v>1910</v>
      </c>
      <c r="D4730" s="2" t="s">
        <v>224</v>
      </c>
      <c r="E4730" t="str">
        <f>VLOOKUP(C4730,C$2:E4729,3,FALSE)</f>
        <v>Medicare</v>
      </c>
      <c r="F4730">
        <v>2022</v>
      </c>
      <c r="G4730" s="113" t="s">
        <v>51</v>
      </c>
      <c r="H4730" s="1">
        <v>900.24</v>
      </c>
    </row>
    <row r="4731" spans="1:8">
      <c r="A4731">
        <v>7434</v>
      </c>
      <c r="B4731" t="s">
        <v>8</v>
      </c>
      <c r="C4731" s="123">
        <v>1910</v>
      </c>
      <c r="D4731" s="2" t="s">
        <v>224</v>
      </c>
      <c r="E4731" t="str">
        <f>VLOOKUP(C4731,C$2:E4730,3,FALSE)</f>
        <v>Medicare</v>
      </c>
      <c r="F4731">
        <v>2022</v>
      </c>
      <c r="G4731" t="s">
        <v>46</v>
      </c>
      <c r="H4731" s="1">
        <v>178.26000000000002</v>
      </c>
    </row>
    <row r="4732" spans="1:8">
      <c r="A4732">
        <v>7435</v>
      </c>
      <c r="B4732" t="s">
        <v>8</v>
      </c>
      <c r="C4732" s="123">
        <v>1910</v>
      </c>
      <c r="D4732" s="2" t="s">
        <v>224</v>
      </c>
      <c r="E4732" t="str">
        <f>VLOOKUP(C4732,C$2:E4731,3,FALSE)</f>
        <v>Medicare</v>
      </c>
      <c r="F4732">
        <v>2022</v>
      </c>
      <c r="G4732" t="s">
        <v>19</v>
      </c>
      <c r="H4732" s="1">
        <v>4179.1999999999989</v>
      </c>
    </row>
    <row r="4733" spans="1:8">
      <c r="A4733">
        <v>7436</v>
      </c>
      <c r="B4733" t="s">
        <v>8</v>
      </c>
      <c r="C4733" s="123">
        <v>1910</v>
      </c>
      <c r="D4733" s="2" t="s">
        <v>223</v>
      </c>
      <c r="E4733" t="str">
        <f>VLOOKUP(C4733,C$2:E4732,3,FALSE)</f>
        <v>Medicare</v>
      </c>
      <c r="F4733">
        <v>2022</v>
      </c>
      <c r="G4733" t="s">
        <v>22</v>
      </c>
      <c r="H4733" s="1">
        <v>10.44</v>
      </c>
    </row>
    <row r="4734" spans="1:8">
      <c r="A4734">
        <v>7437</v>
      </c>
      <c r="B4734" t="s">
        <v>8</v>
      </c>
      <c r="C4734" s="123">
        <v>1910</v>
      </c>
      <c r="D4734" s="2" t="s">
        <v>223</v>
      </c>
      <c r="E4734" t="str">
        <f>VLOOKUP(C4734,C$2:E4733,3,FALSE)</f>
        <v>Medicare</v>
      </c>
      <c r="F4734">
        <v>2022</v>
      </c>
      <c r="G4734" t="s">
        <v>5</v>
      </c>
      <c r="H4734" s="1">
        <v>422.21999999999997</v>
      </c>
    </row>
    <row r="4735" spans="1:8">
      <c r="A4735">
        <v>7438</v>
      </c>
      <c r="B4735" t="s">
        <v>8</v>
      </c>
      <c r="C4735" s="123">
        <v>1910</v>
      </c>
      <c r="D4735" s="2" t="s">
        <v>223</v>
      </c>
      <c r="E4735" t="str">
        <f>VLOOKUP(C4735,C$2:E4734,3,FALSE)</f>
        <v>Medicare</v>
      </c>
      <c r="F4735">
        <v>2022</v>
      </c>
      <c r="G4735" t="s">
        <v>20</v>
      </c>
      <c r="H4735" s="1">
        <v>417.43</v>
      </c>
    </row>
    <row r="4736" spans="1:8">
      <c r="A4736">
        <v>7439</v>
      </c>
      <c r="B4736" t="s">
        <v>8</v>
      </c>
      <c r="C4736" s="123">
        <v>1910</v>
      </c>
      <c r="D4736" s="2" t="s">
        <v>223</v>
      </c>
      <c r="E4736" t="str">
        <f>VLOOKUP(C4736,C$2:E4735,3,FALSE)</f>
        <v>Medicare</v>
      </c>
      <c r="F4736">
        <v>2022</v>
      </c>
      <c r="G4736" t="s">
        <v>18</v>
      </c>
      <c r="H4736" s="1">
        <v>500.20000000000005</v>
      </c>
    </row>
    <row r="4737" spans="1:8">
      <c r="A4737">
        <v>7440</v>
      </c>
      <c r="B4737" t="s">
        <v>8</v>
      </c>
      <c r="C4737" s="123">
        <v>1910</v>
      </c>
      <c r="D4737" s="2" t="s">
        <v>223</v>
      </c>
      <c r="E4737" t="str">
        <f>VLOOKUP(C4737,C$2:E4736,3,FALSE)</f>
        <v>Medicare</v>
      </c>
      <c r="F4737">
        <v>2022</v>
      </c>
      <c r="G4737" s="113" t="s">
        <v>51</v>
      </c>
      <c r="H4737" s="1">
        <v>293.13</v>
      </c>
    </row>
    <row r="4738" spans="1:8">
      <c r="A4738">
        <v>7441</v>
      </c>
      <c r="B4738" t="s">
        <v>8</v>
      </c>
      <c r="C4738" s="123">
        <v>1910</v>
      </c>
      <c r="D4738" s="2" t="s">
        <v>223</v>
      </c>
      <c r="E4738" t="str">
        <f>VLOOKUP(C4738,C$2:E4737,3,FALSE)</f>
        <v>Medicare</v>
      </c>
      <c r="F4738">
        <v>2022</v>
      </c>
      <c r="G4738" t="s">
        <v>46</v>
      </c>
      <c r="H4738" s="1">
        <v>1114.8</v>
      </c>
    </row>
    <row r="4739" spans="1:8">
      <c r="A4739">
        <v>7442</v>
      </c>
      <c r="B4739" t="s">
        <v>8</v>
      </c>
      <c r="C4739" s="123">
        <v>1910</v>
      </c>
      <c r="D4739" s="2" t="s">
        <v>223</v>
      </c>
      <c r="E4739" t="str">
        <f>VLOOKUP(C4739,C$2:E4738,3,FALSE)</f>
        <v>Medicare</v>
      </c>
      <c r="F4739">
        <v>2022</v>
      </c>
      <c r="G4739" t="s">
        <v>19</v>
      </c>
      <c r="H4739" s="1">
        <v>19056.839999999986</v>
      </c>
    </row>
    <row r="4740" spans="1:8">
      <c r="A4740">
        <v>7481</v>
      </c>
      <c r="B4740" t="s">
        <v>9</v>
      </c>
      <c r="C4740" s="123">
        <v>1910</v>
      </c>
      <c r="D4740" s="2" t="s">
        <v>224</v>
      </c>
      <c r="E4740" t="str">
        <f>VLOOKUP(C4740,C$2:E4739,3,FALSE)</f>
        <v>Medicare</v>
      </c>
      <c r="F4740">
        <v>2022</v>
      </c>
      <c r="G4740" t="s">
        <v>5</v>
      </c>
      <c r="H4740" s="1">
        <v>366.67</v>
      </c>
    </row>
    <row r="4741" spans="1:8">
      <c r="A4741">
        <v>7482</v>
      </c>
      <c r="B4741" t="s">
        <v>9</v>
      </c>
      <c r="C4741" s="123">
        <v>1910</v>
      </c>
      <c r="D4741" s="2" t="s">
        <v>224</v>
      </c>
      <c r="E4741" t="str">
        <f>VLOOKUP(C4741,C$2:E4740,3,FALSE)</f>
        <v>Medicare</v>
      </c>
      <c r="F4741">
        <v>2022</v>
      </c>
      <c r="G4741" t="s">
        <v>18</v>
      </c>
      <c r="H4741" s="1">
        <v>8.620000000000001</v>
      </c>
    </row>
    <row r="4742" spans="1:8">
      <c r="A4742">
        <v>7483</v>
      </c>
      <c r="B4742" t="s">
        <v>9</v>
      </c>
      <c r="C4742" s="123">
        <v>1910</v>
      </c>
      <c r="D4742" s="2" t="s">
        <v>224</v>
      </c>
      <c r="E4742" t="str">
        <f>VLOOKUP(C4742,C$2:E4741,3,FALSE)</f>
        <v>Medicare</v>
      </c>
      <c r="F4742">
        <v>2022</v>
      </c>
      <c r="G4742" t="s">
        <v>46</v>
      </c>
      <c r="H4742" s="1">
        <v>1331.7</v>
      </c>
    </row>
    <row r="4743" spans="1:8">
      <c r="A4743">
        <v>7484</v>
      </c>
      <c r="B4743" t="s">
        <v>9</v>
      </c>
      <c r="C4743" s="123">
        <v>1910</v>
      </c>
      <c r="D4743" s="2" t="s">
        <v>224</v>
      </c>
      <c r="E4743" t="str">
        <f>VLOOKUP(C4743,C$2:E4742,3,FALSE)</f>
        <v>Medicare</v>
      </c>
      <c r="F4743">
        <v>2022</v>
      </c>
      <c r="G4743" t="s">
        <v>19</v>
      </c>
      <c r="H4743" s="1">
        <v>5613.6900000000005</v>
      </c>
    </row>
    <row r="4744" spans="1:8">
      <c r="A4744">
        <v>7485</v>
      </c>
      <c r="B4744" t="s">
        <v>9</v>
      </c>
      <c r="C4744" s="123">
        <v>1910</v>
      </c>
      <c r="D4744" s="2" t="s">
        <v>223</v>
      </c>
      <c r="E4744" t="str">
        <f>VLOOKUP(C4744,C$2:E4743,3,FALSE)</f>
        <v>Medicare</v>
      </c>
      <c r="F4744">
        <v>2022</v>
      </c>
      <c r="G4744" t="s">
        <v>5</v>
      </c>
      <c r="H4744" s="1">
        <v>3228.4100000000003</v>
      </c>
    </row>
    <row r="4745" spans="1:8">
      <c r="A4745">
        <v>7486</v>
      </c>
      <c r="B4745" t="s">
        <v>9</v>
      </c>
      <c r="C4745" s="123">
        <v>1910</v>
      </c>
      <c r="D4745" s="2" t="s">
        <v>223</v>
      </c>
      <c r="E4745" t="str">
        <f>VLOOKUP(C4745,C$2:E4744,3,FALSE)</f>
        <v>Medicare</v>
      </c>
      <c r="F4745">
        <v>2022</v>
      </c>
      <c r="G4745" t="s">
        <v>18</v>
      </c>
      <c r="H4745" s="1">
        <v>13063.009999999997</v>
      </c>
    </row>
    <row r="4746" spans="1:8">
      <c r="A4746">
        <v>7487</v>
      </c>
      <c r="B4746" t="s">
        <v>9</v>
      </c>
      <c r="C4746" s="123">
        <v>1910</v>
      </c>
      <c r="D4746" s="2" t="s">
        <v>223</v>
      </c>
      <c r="E4746" t="str">
        <f>VLOOKUP(C4746,C$2:E4745,3,FALSE)</f>
        <v>Medicare</v>
      </c>
      <c r="F4746">
        <v>2022</v>
      </c>
      <c r="G4746" t="s">
        <v>46</v>
      </c>
      <c r="H4746" s="1">
        <v>939.99000000000012</v>
      </c>
    </row>
    <row r="4747" spans="1:8">
      <c r="A4747">
        <v>7488</v>
      </c>
      <c r="B4747" t="s">
        <v>9</v>
      </c>
      <c r="C4747" s="123">
        <v>1910</v>
      </c>
      <c r="D4747" s="2" t="s">
        <v>223</v>
      </c>
      <c r="E4747" t="str">
        <f>VLOOKUP(C4747,C$2:E4746,3,FALSE)</f>
        <v>Medicare</v>
      </c>
      <c r="F4747">
        <v>2022</v>
      </c>
      <c r="G4747" t="s">
        <v>19</v>
      </c>
      <c r="H4747" s="1">
        <v>59889.740000000056</v>
      </c>
    </row>
    <row r="4748" spans="1:8">
      <c r="A4748">
        <v>7525</v>
      </c>
      <c r="B4748" t="s">
        <v>10</v>
      </c>
      <c r="C4748" s="123">
        <v>1910</v>
      </c>
      <c r="D4748" s="2" t="s">
        <v>224</v>
      </c>
      <c r="E4748" t="str">
        <f>VLOOKUP(C4748,C$2:E4747,3,FALSE)</f>
        <v>Medicare</v>
      </c>
      <c r="F4748">
        <v>2022</v>
      </c>
      <c r="G4748" t="s">
        <v>46</v>
      </c>
      <c r="H4748" s="1">
        <v>46.65</v>
      </c>
    </row>
    <row r="4749" spans="1:8">
      <c r="A4749">
        <v>7526</v>
      </c>
      <c r="B4749" t="s">
        <v>10</v>
      </c>
      <c r="C4749" s="123">
        <v>1910</v>
      </c>
      <c r="D4749" s="2" t="s">
        <v>224</v>
      </c>
      <c r="E4749" t="str">
        <f>VLOOKUP(C4749,C$2:E4748,3,FALSE)</f>
        <v>Medicare</v>
      </c>
      <c r="F4749">
        <v>2022</v>
      </c>
      <c r="G4749" t="s">
        <v>19</v>
      </c>
      <c r="H4749" s="1">
        <v>826.37</v>
      </c>
    </row>
    <row r="4750" spans="1:8">
      <c r="A4750">
        <v>7527</v>
      </c>
      <c r="B4750" t="s">
        <v>10</v>
      </c>
      <c r="C4750" s="123">
        <v>1910</v>
      </c>
      <c r="D4750" s="2" t="s">
        <v>223</v>
      </c>
      <c r="E4750" t="str">
        <f>VLOOKUP(C4750,C$2:E4749,3,FALSE)</f>
        <v>Medicare</v>
      </c>
      <c r="F4750">
        <v>2022</v>
      </c>
      <c r="G4750" t="s">
        <v>5</v>
      </c>
      <c r="H4750" s="1">
        <v>434.93</v>
      </c>
    </row>
    <row r="4751" spans="1:8">
      <c r="A4751">
        <v>7528</v>
      </c>
      <c r="B4751" t="s">
        <v>10</v>
      </c>
      <c r="C4751" s="123">
        <v>1910</v>
      </c>
      <c r="D4751" s="2" t="s">
        <v>223</v>
      </c>
      <c r="E4751" t="str">
        <f>VLOOKUP(C4751,C$2:E4750,3,FALSE)</f>
        <v>Medicare</v>
      </c>
      <c r="F4751">
        <v>2022</v>
      </c>
      <c r="G4751" t="s">
        <v>20</v>
      </c>
      <c r="H4751" s="1">
        <v>97.16</v>
      </c>
    </row>
    <row r="4752" spans="1:8">
      <c r="A4752">
        <v>7529</v>
      </c>
      <c r="B4752" t="s">
        <v>10</v>
      </c>
      <c r="C4752" s="123">
        <v>1910</v>
      </c>
      <c r="D4752" s="2" t="s">
        <v>223</v>
      </c>
      <c r="E4752" t="str">
        <f>VLOOKUP(C4752,C$2:E4751,3,FALSE)</f>
        <v>Medicare</v>
      </c>
      <c r="F4752">
        <v>2022</v>
      </c>
      <c r="G4752" t="s">
        <v>18</v>
      </c>
      <c r="H4752" s="1">
        <v>236.04</v>
      </c>
    </row>
    <row r="4753" spans="1:8">
      <c r="A4753">
        <v>7530</v>
      </c>
      <c r="B4753" t="s">
        <v>10</v>
      </c>
      <c r="C4753" s="123">
        <v>1910</v>
      </c>
      <c r="D4753" s="2" t="s">
        <v>223</v>
      </c>
      <c r="E4753" t="str">
        <f>VLOOKUP(C4753,C$2:E4752,3,FALSE)</f>
        <v>Medicare</v>
      </c>
      <c r="F4753">
        <v>2022</v>
      </c>
      <c r="G4753" t="s">
        <v>46</v>
      </c>
      <c r="H4753" s="1">
        <v>155.97999999999999</v>
      </c>
    </row>
    <row r="4754" spans="1:8">
      <c r="A4754">
        <v>7531</v>
      </c>
      <c r="B4754" t="s">
        <v>10</v>
      </c>
      <c r="C4754" s="123">
        <v>1910</v>
      </c>
      <c r="D4754" s="2" t="s">
        <v>223</v>
      </c>
      <c r="E4754" t="str">
        <f>VLOOKUP(C4754,C$2:E4753,3,FALSE)</f>
        <v>Medicare</v>
      </c>
      <c r="F4754">
        <v>2022</v>
      </c>
      <c r="G4754" t="s">
        <v>19</v>
      </c>
      <c r="H4754" s="1">
        <v>4914.5300000000007</v>
      </c>
    </row>
    <row r="4755" spans="1:8">
      <c r="A4755">
        <v>7563</v>
      </c>
      <c r="B4755" t="s">
        <v>11</v>
      </c>
      <c r="C4755" s="123">
        <v>1910</v>
      </c>
      <c r="D4755" s="2" t="s">
        <v>224</v>
      </c>
      <c r="E4755" t="str">
        <f>VLOOKUP(C4755,C$2:E4754,3,FALSE)</f>
        <v>Medicare</v>
      </c>
      <c r="F4755">
        <v>2022</v>
      </c>
      <c r="G4755" t="s">
        <v>5</v>
      </c>
      <c r="H4755" s="1">
        <v>94.31</v>
      </c>
    </row>
    <row r="4756" spans="1:8">
      <c r="A4756">
        <v>7564</v>
      </c>
      <c r="B4756" t="s">
        <v>11</v>
      </c>
      <c r="C4756" s="123">
        <v>1910</v>
      </c>
      <c r="D4756" s="2" t="s">
        <v>224</v>
      </c>
      <c r="E4756" t="str">
        <f>VLOOKUP(C4756,C$2:E4755,3,FALSE)</f>
        <v>Medicare</v>
      </c>
      <c r="F4756">
        <v>2022</v>
      </c>
      <c r="G4756" t="s">
        <v>46</v>
      </c>
      <c r="H4756" s="1">
        <v>190.93</v>
      </c>
    </row>
    <row r="4757" spans="1:8">
      <c r="A4757">
        <v>7565</v>
      </c>
      <c r="B4757" t="s">
        <v>11</v>
      </c>
      <c r="C4757" s="123">
        <v>1910</v>
      </c>
      <c r="D4757" s="2" t="s">
        <v>224</v>
      </c>
      <c r="E4757" t="str">
        <f>VLOOKUP(C4757,C$2:E4756,3,FALSE)</f>
        <v>Medicare</v>
      </c>
      <c r="F4757">
        <v>2022</v>
      </c>
      <c r="G4757" t="s">
        <v>19</v>
      </c>
      <c r="H4757" s="1">
        <v>1953.57</v>
      </c>
    </row>
    <row r="4758" spans="1:8">
      <c r="A4758">
        <v>7566</v>
      </c>
      <c r="B4758" t="s">
        <v>11</v>
      </c>
      <c r="C4758" s="123">
        <v>1910</v>
      </c>
      <c r="D4758" s="2" t="s">
        <v>223</v>
      </c>
      <c r="E4758" t="str">
        <f>VLOOKUP(C4758,C$2:E4757,3,FALSE)</f>
        <v>Medicare</v>
      </c>
      <c r="F4758">
        <v>2022</v>
      </c>
      <c r="G4758" t="s">
        <v>22</v>
      </c>
      <c r="H4758" s="1">
        <v>282.43999999999994</v>
      </c>
    </row>
    <row r="4759" spans="1:8">
      <c r="A4759">
        <v>7567</v>
      </c>
      <c r="B4759" t="s">
        <v>11</v>
      </c>
      <c r="C4759" s="123">
        <v>1910</v>
      </c>
      <c r="D4759" s="2" t="s">
        <v>223</v>
      </c>
      <c r="E4759" t="str">
        <f>VLOOKUP(C4759,C$2:E4758,3,FALSE)</f>
        <v>Medicare</v>
      </c>
      <c r="F4759">
        <v>2022</v>
      </c>
      <c r="G4759" t="s">
        <v>5</v>
      </c>
      <c r="H4759" s="1">
        <v>1505.3900000000003</v>
      </c>
    </row>
    <row r="4760" spans="1:8">
      <c r="A4760">
        <v>7568</v>
      </c>
      <c r="B4760" t="s">
        <v>11</v>
      </c>
      <c r="C4760" s="123">
        <v>1910</v>
      </c>
      <c r="D4760" s="2" t="s">
        <v>223</v>
      </c>
      <c r="E4760" t="str">
        <f>VLOOKUP(C4760,C$2:E4759,3,FALSE)</f>
        <v>Medicare</v>
      </c>
      <c r="F4760">
        <v>2022</v>
      </c>
      <c r="G4760" t="s">
        <v>18</v>
      </c>
      <c r="H4760" s="1">
        <v>186.78000000000003</v>
      </c>
    </row>
    <row r="4761" spans="1:8">
      <c r="A4761">
        <v>7569</v>
      </c>
      <c r="B4761" t="s">
        <v>11</v>
      </c>
      <c r="C4761" s="123">
        <v>1910</v>
      </c>
      <c r="D4761" s="2" t="s">
        <v>223</v>
      </c>
      <c r="E4761" t="str">
        <f>VLOOKUP(C4761,C$2:E4760,3,FALSE)</f>
        <v>Medicare</v>
      </c>
      <c r="F4761">
        <v>2022</v>
      </c>
      <c r="G4761" s="113" t="s">
        <v>51</v>
      </c>
      <c r="H4761" s="1">
        <v>220.11</v>
      </c>
    </row>
    <row r="4762" spans="1:8">
      <c r="A4762">
        <v>7570</v>
      </c>
      <c r="B4762" t="s">
        <v>11</v>
      </c>
      <c r="C4762" s="123">
        <v>1910</v>
      </c>
      <c r="D4762" s="2" t="s">
        <v>223</v>
      </c>
      <c r="E4762" t="str">
        <f>VLOOKUP(C4762,C$2:E4761,3,FALSE)</f>
        <v>Medicare</v>
      </c>
      <c r="F4762">
        <v>2022</v>
      </c>
      <c r="G4762" t="s">
        <v>46</v>
      </c>
      <c r="H4762" s="1">
        <v>715.23000000000013</v>
      </c>
    </row>
    <row r="4763" spans="1:8">
      <c r="A4763">
        <v>7571</v>
      </c>
      <c r="B4763" t="s">
        <v>11</v>
      </c>
      <c r="C4763" s="123">
        <v>1910</v>
      </c>
      <c r="D4763" s="2" t="s">
        <v>223</v>
      </c>
      <c r="E4763" t="str">
        <f>VLOOKUP(C4763,C$2:E4762,3,FALSE)</f>
        <v>Medicare</v>
      </c>
      <c r="F4763">
        <v>2022</v>
      </c>
      <c r="G4763" t="s">
        <v>19</v>
      </c>
      <c r="H4763" s="1">
        <v>9197.6100000000024</v>
      </c>
    </row>
    <row r="4764" spans="1:8">
      <c r="A4764">
        <v>7607</v>
      </c>
      <c r="B4764" t="s">
        <v>12</v>
      </c>
      <c r="C4764" s="123">
        <v>1910</v>
      </c>
      <c r="D4764" s="2" t="s">
        <v>224</v>
      </c>
      <c r="E4764" t="str">
        <f>VLOOKUP(C4764,C$2:E4763,3,FALSE)</f>
        <v>Medicare</v>
      </c>
      <c r="F4764">
        <v>2022</v>
      </c>
      <c r="G4764" t="s">
        <v>18</v>
      </c>
      <c r="H4764" s="1">
        <v>93</v>
      </c>
    </row>
    <row r="4765" spans="1:8">
      <c r="A4765">
        <v>7608</v>
      </c>
      <c r="B4765" t="s">
        <v>12</v>
      </c>
      <c r="C4765" s="123">
        <v>1910</v>
      </c>
      <c r="D4765" s="2" t="s">
        <v>224</v>
      </c>
      <c r="E4765" t="str">
        <f>VLOOKUP(C4765,C$2:E4764,3,FALSE)</f>
        <v>Medicare</v>
      </c>
      <c r="F4765">
        <v>2022</v>
      </c>
      <c r="G4765" s="113" t="s">
        <v>51</v>
      </c>
      <c r="H4765" s="1">
        <v>409.93</v>
      </c>
    </row>
    <row r="4766" spans="1:8">
      <c r="A4766">
        <v>7609</v>
      </c>
      <c r="B4766" t="s">
        <v>12</v>
      </c>
      <c r="C4766" s="123">
        <v>1910</v>
      </c>
      <c r="D4766" s="2" t="s">
        <v>224</v>
      </c>
      <c r="E4766" t="str">
        <f>VLOOKUP(C4766,C$2:E4765,3,FALSE)</f>
        <v>Medicare</v>
      </c>
      <c r="F4766">
        <v>2022</v>
      </c>
      <c r="G4766" t="s">
        <v>46</v>
      </c>
      <c r="H4766" s="1">
        <v>115.27000000000001</v>
      </c>
    </row>
    <row r="4767" spans="1:8">
      <c r="A4767">
        <v>7610</v>
      </c>
      <c r="B4767" t="s">
        <v>12</v>
      </c>
      <c r="C4767" s="123">
        <v>1910</v>
      </c>
      <c r="D4767" s="2" t="s">
        <v>224</v>
      </c>
      <c r="E4767" t="str">
        <f>VLOOKUP(C4767,C$2:E4766,3,FALSE)</f>
        <v>Medicare</v>
      </c>
      <c r="F4767">
        <v>2022</v>
      </c>
      <c r="G4767" t="s">
        <v>19</v>
      </c>
      <c r="H4767" s="1">
        <v>1862.7499999999995</v>
      </c>
    </row>
    <row r="4768" spans="1:8">
      <c r="A4768">
        <v>7611</v>
      </c>
      <c r="B4768" t="s">
        <v>12</v>
      </c>
      <c r="C4768" s="123">
        <v>1910</v>
      </c>
      <c r="D4768" s="2" t="s">
        <v>223</v>
      </c>
      <c r="E4768" t="str">
        <f>VLOOKUP(C4768,C$2:E4767,3,FALSE)</f>
        <v>Medicare</v>
      </c>
      <c r="F4768">
        <v>2022</v>
      </c>
      <c r="G4768" t="s">
        <v>22</v>
      </c>
      <c r="H4768" s="1">
        <v>429.21999999999997</v>
      </c>
    </row>
    <row r="4769" spans="1:8">
      <c r="A4769">
        <v>7612</v>
      </c>
      <c r="B4769" t="s">
        <v>12</v>
      </c>
      <c r="C4769" s="123">
        <v>1910</v>
      </c>
      <c r="D4769" s="2" t="s">
        <v>223</v>
      </c>
      <c r="E4769" t="str">
        <f>VLOOKUP(C4769,C$2:E4768,3,FALSE)</f>
        <v>Medicare</v>
      </c>
      <c r="F4769">
        <v>2022</v>
      </c>
      <c r="G4769" t="s">
        <v>5</v>
      </c>
      <c r="H4769" s="1">
        <v>264.94</v>
      </c>
    </row>
    <row r="4770" spans="1:8">
      <c r="A4770">
        <v>7613</v>
      </c>
      <c r="B4770" t="s">
        <v>12</v>
      </c>
      <c r="C4770" s="123">
        <v>1910</v>
      </c>
      <c r="D4770" s="2" t="s">
        <v>223</v>
      </c>
      <c r="E4770" t="str">
        <f>VLOOKUP(C4770,C$2:E4769,3,FALSE)</f>
        <v>Medicare</v>
      </c>
      <c r="F4770">
        <v>2022</v>
      </c>
      <c r="G4770" t="s">
        <v>18</v>
      </c>
      <c r="H4770" s="1">
        <v>171.78</v>
      </c>
    </row>
    <row r="4771" spans="1:8">
      <c r="A4771">
        <v>7614</v>
      </c>
      <c r="B4771" t="s">
        <v>12</v>
      </c>
      <c r="C4771" s="123">
        <v>1910</v>
      </c>
      <c r="D4771" s="2" t="s">
        <v>223</v>
      </c>
      <c r="E4771" t="str">
        <f>VLOOKUP(C4771,C$2:E4770,3,FALSE)</f>
        <v>Medicare</v>
      </c>
      <c r="F4771">
        <v>2022</v>
      </c>
      <c r="G4771" s="113" t="s">
        <v>51</v>
      </c>
      <c r="H4771" s="1">
        <v>89.12</v>
      </c>
    </row>
    <row r="4772" spans="1:8">
      <c r="A4772">
        <v>7615</v>
      </c>
      <c r="B4772" t="s">
        <v>12</v>
      </c>
      <c r="C4772" s="123">
        <v>1910</v>
      </c>
      <c r="D4772" s="2" t="s">
        <v>223</v>
      </c>
      <c r="E4772" t="str">
        <f>VLOOKUP(C4772,C$2:E4771,3,FALSE)</f>
        <v>Medicare</v>
      </c>
      <c r="F4772">
        <v>2022</v>
      </c>
      <c r="G4772" t="s">
        <v>46</v>
      </c>
      <c r="H4772" s="1">
        <v>1330.8199999999995</v>
      </c>
    </row>
    <row r="4773" spans="1:8">
      <c r="A4773">
        <v>7616</v>
      </c>
      <c r="B4773" t="s">
        <v>12</v>
      </c>
      <c r="C4773" s="123">
        <v>1910</v>
      </c>
      <c r="D4773" s="2" t="s">
        <v>223</v>
      </c>
      <c r="E4773" t="str">
        <f>VLOOKUP(C4773,C$2:E4772,3,FALSE)</f>
        <v>Medicare</v>
      </c>
      <c r="F4773">
        <v>2022</v>
      </c>
      <c r="G4773" t="s">
        <v>19</v>
      </c>
      <c r="H4773" s="1">
        <v>8743.7000000000007</v>
      </c>
    </row>
    <row r="4774" spans="1:8">
      <c r="A4774">
        <v>7647</v>
      </c>
      <c r="B4774" t="s">
        <v>14</v>
      </c>
      <c r="C4774" s="123">
        <v>1910</v>
      </c>
      <c r="D4774" s="2" t="s">
        <v>224</v>
      </c>
      <c r="E4774" t="str">
        <f>VLOOKUP(C4774,C$2:E4773,3,FALSE)</f>
        <v>Medicare</v>
      </c>
      <c r="F4774">
        <v>2022</v>
      </c>
      <c r="G4774" t="s">
        <v>22</v>
      </c>
      <c r="H4774" s="1">
        <v>27.73</v>
      </c>
    </row>
    <row r="4775" spans="1:8">
      <c r="A4775">
        <v>7648</v>
      </c>
      <c r="B4775" t="s">
        <v>14</v>
      </c>
      <c r="C4775" s="123">
        <v>1910</v>
      </c>
      <c r="D4775" s="2" t="s">
        <v>224</v>
      </c>
      <c r="E4775" t="str">
        <f>VLOOKUP(C4775,C$2:E4774,3,FALSE)</f>
        <v>Medicare</v>
      </c>
      <c r="F4775">
        <v>2022</v>
      </c>
      <c r="G4775" t="s">
        <v>5</v>
      </c>
      <c r="H4775" s="1">
        <v>339.03</v>
      </c>
    </row>
    <row r="4776" spans="1:8">
      <c r="A4776">
        <v>7649</v>
      </c>
      <c r="B4776" t="s">
        <v>14</v>
      </c>
      <c r="C4776" s="123">
        <v>1910</v>
      </c>
      <c r="D4776" s="2" t="s">
        <v>224</v>
      </c>
      <c r="E4776" t="str">
        <f>VLOOKUP(C4776,C$2:E4775,3,FALSE)</f>
        <v>Medicare</v>
      </c>
      <c r="F4776">
        <v>2022</v>
      </c>
      <c r="G4776" t="s">
        <v>20</v>
      </c>
      <c r="H4776" s="1">
        <v>190.79999999999998</v>
      </c>
    </row>
    <row r="4777" spans="1:8">
      <c r="A4777">
        <v>7650</v>
      </c>
      <c r="B4777" t="s">
        <v>14</v>
      </c>
      <c r="C4777" s="123">
        <v>1910</v>
      </c>
      <c r="D4777" s="2" t="s">
        <v>224</v>
      </c>
      <c r="E4777" t="str">
        <f>VLOOKUP(C4777,C$2:E4776,3,FALSE)</f>
        <v>Medicare</v>
      </c>
      <c r="F4777">
        <v>2022</v>
      </c>
      <c r="G4777" t="s">
        <v>18</v>
      </c>
      <c r="H4777" s="1">
        <v>534.73</v>
      </c>
    </row>
    <row r="4778" spans="1:8">
      <c r="A4778">
        <v>7651</v>
      </c>
      <c r="B4778" t="s">
        <v>14</v>
      </c>
      <c r="C4778" s="123">
        <v>1910</v>
      </c>
      <c r="D4778" s="2" t="s">
        <v>224</v>
      </c>
      <c r="E4778" t="str">
        <f>VLOOKUP(C4778,C$2:E4777,3,FALSE)</f>
        <v>Medicare</v>
      </c>
      <c r="F4778">
        <v>2022</v>
      </c>
      <c r="G4778" s="113" t="s">
        <v>51</v>
      </c>
      <c r="H4778" s="1">
        <v>442.83</v>
      </c>
    </row>
    <row r="4779" spans="1:8">
      <c r="A4779">
        <v>7652</v>
      </c>
      <c r="B4779" t="s">
        <v>14</v>
      </c>
      <c r="C4779" s="123">
        <v>1910</v>
      </c>
      <c r="D4779" s="2" t="s">
        <v>224</v>
      </c>
      <c r="E4779" t="str">
        <f>VLOOKUP(C4779,C$2:E4778,3,FALSE)</f>
        <v>Medicare</v>
      </c>
      <c r="F4779">
        <v>2022</v>
      </c>
      <c r="G4779" t="s">
        <v>46</v>
      </c>
      <c r="H4779" s="1">
        <v>1461.3100000000004</v>
      </c>
    </row>
    <row r="4780" spans="1:8">
      <c r="A4780">
        <v>7653</v>
      </c>
      <c r="B4780" t="s">
        <v>14</v>
      </c>
      <c r="C4780" s="123">
        <v>1910</v>
      </c>
      <c r="D4780" s="2" t="s">
        <v>224</v>
      </c>
      <c r="E4780" t="str">
        <f>VLOOKUP(C4780,C$2:E4779,3,FALSE)</f>
        <v>Medicare</v>
      </c>
      <c r="F4780">
        <v>2022</v>
      </c>
      <c r="G4780" t="s">
        <v>19</v>
      </c>
      <c r="H4780" s="1">
        <v>15265.559999999998</v>
      </c>
    </row>
    <row r="4781" spans="1:8">
      <c r="A4781">
        <v>7654</v>
      </c>
      <c r="B4781" t="s">
        <v>14</v>
      </c>
      <c r="C4781" s="123">
        <v>1910</v>
      </c>
      <c r="D4781" s="2" t="s">
        <v>223</v>
      </c>
      <c r="E4781" t="str">
        <f>VLOOKUP(C4781,C$2:E4780,3,FALSE)</f>
        <v>Medicare</v>
      </c>
      <c r="F4781">
        <v>2022</v>
      </c>
      <c r="G4781" t="s">
        <v>22</v>
      </c>
      <c r="H4781" s="1">
        <v>576.64</v>
      </c>
    </row>
    <row r="4782" spans="1:8">
      <c r="A4782">
        <v>7655</v>
      </c>
      <c r="B4782" t="s">
        <v>14</v>
      </c>
      <c r="C4782" s="123">
        <v>1910</v>
      </c>
      <c r="D4782" s="2" t="s">
        <v>223</v>
      </c>
      <c r="E4782" t="str">
        <f>VLOOKUP(C4782,C$2:E4781,3,FALSE)</f>
        <v>Medicare</v>
      </c>
      <c r="F4782">
        <v>2022</v>
      </c>
      <c r="G4782" t="s">
        <v>5</v>
      </c>
      <c r="H4782" s="1">
        <v>637.14</v>
      </c>
    </row>
    <row r="4783" spans="1:8">
      <c r="A4783">
        <v>7656</v>
      </c>
      <c r="B4783" t="s">
        <v>14</v>
      </c>
      <c r="C4783" s="123">
        <v>1910</v>
      </c>
      <c r="D4783" s="2" t="s">
        <v>223</v>
      </c>
      <c r="E4783" t="str">
        <f>VLOOKUP(C4783,C$2:E4782,3,FALSE)</f>
        <v>Medicare</v>
      </c>
      <c r="F4783">
        <v>2022</v>
      </c>
      <c r="G4783" t="s">
        <v>20</v>
      </c>
      <c r="H4783" s="1">
        <v>254.20000000000002</v>
      </c>
    </row>
    <row r="4784" spans="1:8">
      <c r="A4784">
        <v>7657</v>
      </c>
      <c r="B4784" t="s">
        <v>14</v>
      </c>
      <c r="C4784" s="123">
        <v>1910</v>
      </c>
      <c r="D4784" s="2" t="s">
        <v>223</v>
      </c>
      <c r="E4784" t="str">
        <f>VLOOKUP(C4784,C$2:E4783,3,FALSE)</f>
        <v>Medicare</v>
      </c>
      <c r="F4784">
        <v>2022</v>
      </c>
      <c r="G4784" t="s">
        <v>18</v>
      </c>
      <c r="H4784" s="1">
        <v>935.56999999999982</v>
      </c>
    </row>
    <row r="4785" spans="1:8">
      <c r="A4785">
        <v>7658</v>
      </c>
      <c r="B4785" t="s">
        <v>14</v>
      </c>
      <c r="C4785" s="123">
        <v>1910</v>
      </c>
      <c r="D4785" s="2" t="s">
        <v>223</v>
      </c>
      <c r="E4785" t="str">
        <f>VLOOKUP(C4785,C$2:E4784,3,FALSE)</f>
        <v>Medicare</v>
      </c>
      <c r="F4785">
        <v>2022</v>
      </c>
      <c r="G4785" s="113" t="s">
        <v>51</v>
      </c>
      <c r="H4785" s="1">
        <v>660.68000000000006</v>
      </c>
    </row>
    <row r="4786" spans="1:8">
      <c r="A4786">
        <v>7659</v>
      </c>
      <c r="B4786" t="s">
        <v>14</v>
      </c>
      <c r="C4786" s="123">
        <v>1910</v>
      </c>
      <c r="D4786" s="2" t="s">
        <v>223</v>
      </c>
      <c r="E4786" t="str">
        <f>VLOOKUP(C4786,C$2:E4785,3,FALSE)</f>
        <v>Medicare</v>
      </c>
      <c r="F4786">
        <v>2022</v>
      </c>
      <c r="G4786" t="s">
        <v>46</v>
      </c>
      <c r="H4786" s="1">
        <v>1440.4700000000009</v>
      </c>
    </row>
    <row r="4787" spans="1:8">
      <c r="A4787">
        <v>7660</v>
      </c>
      <c r="B4787" t="s">
        <v>14</v>
      </c>
      <c r="C4787" s="123">
        <v>1910</v>
      </c>
      <c r="D4787" s="2" t="s">
        <v>223</v>
      </c>
      <c r="E4787" t="str">
        <f>VLOOKUP(C4787,C$2:E4786,3,FALSE)</f>
        <v>Medicare</v>
      </c>
      <c r="F4787">
        <v>2022</v>
      </c>
      <c r="G4787" t="s">
        <v>19</v>
      </c>
      <c r="H4787" s="1">
        <v>8127.24</v>
      </c>
    </row>
    <row r="4788" spans="1:8">
      <c r="A4788">
        <v>7714</v>
      </c>
      <c r="B4788" t="s">
        <v>13</v>
      </c>
      <c r="C4788" s="123">
        <v>1910</v>
      </c>
      <c r="D4788" s="2" t="s">
        <v>224</v>
      </c>
      <c r="E4788" t="str">
        <f>VLOOKUP(C4788,C$2:E4787,3,FALSE)</f>
        <v>Medicare</v>
      </c>
      <c r="F4788">
        <v>2022</v>
      </c>
      <c r="G4788" t="s">
        <v>5</v>
      </c>
      <c r="H4788" s="1">
        <v>15.28</v>
      </c>
    </row>
    <row r="4789" spans="1:8">
      <c r="A4789">
        <v>7715</v>
      </c>
      <c r="B4789" t="s">
        <v>13</v>
      </c>
      <c r="C4789" s="123">
        <v>1910</v>
      </c>
      <c r="D4789" s="2" t="s">
        <v>224</v>
      </c>
      <c r="E4789" t="str">
        <f>VLOOKUP(C4789,C$2:E4788,3,FALSE)</f>
        <v>Medicare</v>
      </c>
      <c r="F4789">
        <v>2022</v>
      </c>
      <c r="G4789" t="s">
        <v>18</v>
      </c>
      <c r="H4789" s="1">
        <v>26.49</v>
      </c>
    </row>
    <row r="4790" spans="1:8">
      <c r="A4790">
        <v>7716</v>
      </c>
      <c r="B4790" t="s">
        <v>13</v>
      </c>
      <c r="C4790" s="123">
        <v>1910</v>
      </c>
      <c r="D4790" s="2" t="s">
        <v>224</v>
      </c>
      <c r="E4790" t="str">
        <f>VLOOKUP(C4790,C$2:E4789,3,FALSE)</f>
        <v>Medicare</v>
      </c>
      <c r="F4790">
        <v>2022</v>
      </c>
      <c r="G4790" t="s">
        <v>46</v>
      </c>
      <c r="H4790" s="1">
        <v>53.580000000000005</v>
      </c>
    </row>
    <row r="4791" spans="1:8">
      <c r="A4791">
        <v>7717</v>
      </c>
      <c r="B4791" t="s">
        <v>13</v>
      </c>
      <c r="C4791" s="123">
        <v>1910</v>
      </c>
      <c r="D4791" s="2" t="s">
        <v>224</v>
      </c>
      <c r="E4791" t="str">
        <f>VLOOKUP(C4791,C$2:E4790,3,FALSE)</f>
        <v>Medicare</v>
      </c>
      <c r="F4791">
        <v>2022</v>
      </c>
      <c r="G4791" t="s">
        <v>19</v>
      </c>
      <c r="H4791" s="1">
        <v>4085.6599999999994</v>
      </c>
    </row>
    <row r="4792" spans="1:8">
      <c r="A4792">
        <v>7718</v>
      </c>
      <c r="B4792" t="s">
        <v>13</v>
      </c>
      <c r="C4792" s="123">
        <v>1910</v>
      </c>
      <c r="D4792" s="2" t="s">
        <v>223</v>
      </c>
      <c r="E4792" t="str">
        <f>VLOOKUP(C4792,C$2:E4791,3,FALSE)</f>
        <v>Medicare</v>
      </c>
      <c r="F4792">
        <v>2022</v>
      </c>
      <c r="G4792" t="s">
        <v>5</v>
      </c>
      <c r="H4792" s="1">
        <v>1461.0900000000001</v>
      </c>
    </row>
    <row r="4793" spans="1:8">
      <c r="A4793">
        <v>7719</v>
      </c>
      <c r="B4793" t="s">
        <v>13</v>
      </c>
      <c r="C4793" s="123">
        <v>1910</v>
      </c>
      <c r="D4793" s="2" t="s">
        <v>223</v>
      </c>
      <c r="E4793" t="str">
        <f>VLOOKUP(C4793,C$2:E4792,3,FALSE)</f>
        <v>Medicare</v>
      </c>
      <c r="F4793">
        <v>2022</v>
      </c>
      <c r="G4793" t="s">
        <v>20</v>
      </c>
      <c r="H4793" s="1">
        <v>3.9</v>
      </c>
    </row>
    <row r="4794" spans="1:8">
      <c r="A4794">
        <v>7720</v>
      </c>
      <c r="B4794" t="s">
        <v>13</v>
      </c>
      <c r="C4794" s="123">
        <v>1910</v>
      </c>
      <c r="D4794" s="2" t="s">
        <v>223</v>
      </c>
      <c r="E4794" t="str">
        <f>VLOOKUP(C4794,C$2:E4793,3,FALSE)</f>
        <v>Medicare</v>
      </c>
      <c r="F4794">
        <v>2022</v>
      </c>
      <c r="G4794" t="s">
        <v>18</v>
      </c>
      <c r="H4794" s="1">
        <v>64.56</v>
      </c>
    </row>
    <row r="4795" spans="1:8">
      <c r="A4795">
        <v>7721</v>
      </c>
      <c r="B4795" t="s">
        <v>13</v>
      </c>
      <c r="C4795" s="123">
        <v>1910</v>
      </c>
      <c r="D4795" s="2" t="s">
        <v>223</v>
      </c>
      <c r="E4795" t="str">
        <f>VLOOKUP(C4795,C$2:E4794,3,FALSE)</f>
        <v>Medicare</v>
      </c>
      <c r="F4795">
        <v>2022</v>
      </c>
      <c r="G4795" t="s">
        <v>46</v>
      </c>
      <c r="H4795" s="1">
        <v>249.17999999999998</v>
      </c>
    </row>
    <row r="4796" spans="1:8">
      <c r="A4796">
        <v>7722</v>
      </c>
      <c r="B4796" t="s">
        <v>13</v>
      </c>
      <c r="C4796" s="123">
        <v>1910</v>
      </c>
      <c r="D4796" s="2" t="s">
        <v>223</v>
      </c>
      <c r="E4796" t="str">
        <f>VLOOKUP(C4796,C$2:E4795,3,FALSE)</f>
        <v>Medicare</v>
      </c>
      <c r="F4796">
        <v>2022</v>
      </c>
      <c r="G4796" t="s">
        <v>19</v>
      </c>
      <c r="H4796" s="1">
        <v>17518.310000000001</v>
      </c>
    </row>
    <row r="4797" spans="1:8">
      <c r="A4797">
        <v>7756</v>
      </c>
      <c r="B4797" t="s">
        <v>15</v>
      </c>
      <c r="C4797" s="123">
        <v>1910</v>
      </c>
      <c r="D4797" s="2" t="s">
        <v>224</v>
      </c>
      <c r="E4797" t="str">
        <f>VLOOKUP(C4797,C$2:E4796,3,FALSE)</f>
        <v>Medicare</v>
      </c>
      <c r="F4797">
        <v>2022</v>
      </c>
      <c r="G4797" t="s">
        <v>18</v>
      </c>
      <c r="H4797" s="1">
        <v>0.56999999999999995</v>
      </c>
    </row>
    <row r="4798" spans="1:8">
      <c r="A4798">
        <v>7757</v>
      </c>
      <c r="B4798" t="s">
        <v>15</v>
      </c>
      <c r="C4798" s="123">
        <v>1910</v>
      </c>
      <c r="D4798" s="2" t="s">
        <v>224</v>
      </c>
      <c r="E4798" t="str">
        <f>VLOOKUP(C4798,C$2:E4797,3,FALSE)</f>
        <v>Medicare</v>
      </c>
      <c r="F4798">
        <v>2022</v>
      </c>
      <c r="G4798" s="113" t="s">
        <v>51</v>
      </c>
      <c r="H4798" s="1">
        <v>361.06</v>
      </c>
    </row>
    <row r="4799" spans="1:8">
      <c r="A4799">
        <v>7758</v>
      </c>
      <c r="B4799" t="s">
        <v>15</v>
      </c>
      <c r="C4799" s="123">
        <v>1910</v>
      </c>
      <c r="D4799" s="2" t="s">
        <v>224</v>
      </c>
      <c r="E4799" t="str">
        <f>VLOOKUP(C4799,C$2:E4798,3,FALSE)</f>
        <v>Medicare</v>
      </c>
      <c r="F4799">
        <v>2022</v>
      </c>
      <c r="G4799" t="s">
        <v>46</v>
      </c>
      <c r="H4799" s="1">
        <v>36.28</v>
      </c>
    </row>
    <row r="4800" spans="1:8">
      <c r="A4800">
        <v>7759</v>
      </c>
      <c r="B4800" t="s">
        <v>15</v>
      </c>
      <c r="C4800" s="123">
        <v>1910</v>
      </c>
      <c r="D4800" s="2" t="s">
        <v>224</v>
      </c>
      <c r="E4800" t="str">
        <f>VLOOKUP(C4800,C$2:E4799,3,FALSE)</f>
        <v>Medicare</v>
      </c>
      <c r="F4800">
        <v>2022</v>
      </c>
      <c r="G4800" t="s">
        <v>19</v>
      </c>
      <c r="H4800" s="1">
        <v>2360.6900000000005</v>
      </c>
    </row>
    <row r="4801" spans="1:8">
      <c r="A4801">
        <v>7760</v>
      </c>
      <c r="B4801" t="s">
        <v>15</v>
      </c>
      <c r="C4801" s="123">
        <v>1910</v>
      </c>
      <c r="D4801" s="2" t="s">
        <v>223</v>
      </c>
      <c r="E4801" t="str">
        <f>VLOOKUP(C4801,C$2:E4800,3,FALSE)</f>
        <v>Medicare</v>
      </c>
      <c r="F4801">
        <v>2022</v>
      </c>
      <c r="G4801" t="s">
        <v>22</v>
      </c>
      <c r="H4801" s="1">
        <v>96.42</v>
      </c>
    </row>
    <row r="4802" spans="1:8">
      <c r="A4802">
        <v>7761</v>
      </c>
      <c r="B4802" t="s">
        <v>15</v>
      </c>
      <c r="C4802" s="123">
        <v>1910</v>
      </c>
      <c r="D4802" s="2" t="s">
        <v>223</v>
      </c>
      <c r="E4802" t="str">
        <f>VLOOKUP(C4802,C$2:E4801,3,FALSE)</f>
        <v>Medicare</v>
      </c>
      <c r="F4802">
        <v>2022</v>
      </c>
      <c r="G4802" t="s">
        <v>5</v>
      </c>
      <c r="H4802" s="1">
        <v>127.44</v>
      </c>
    </row>
    <row r="4803" spans="1:8">
      <c r="A4803">
        <v>7762</v>
      </c>
      <c r="B4803" t="s">
        <v>15</v>
      </c>
      <c r="C4803" s="123">
        <v>1910</v>
      </c>
      <c r="D4803" s="2" t="s">
        <v>223</v>
      </c>
      <c r="E4803" t="str">
        <f>VLOOKUP(C4803,C$2:E4802,3,FALSE)</f>
        <v>Medicare</v>
      </c>
      <c r="F4803">
        <v>2022</v>
      </c>
      <c r="G4803" t="s">
        <v>18</v>
      </c>
      <c r="H4803" s="1">
        <v>131.85999999999999</v>
      </c>
    </row>
    <row r="4804" spans="1:8">
      <c r="A4804">
        <v>7763</v>
      </c>
      <c r="B4804" t="s">
        <v>15</v>
      </c>
      <c r="C4804" s="123">
        <v>1910</v>
      </c>
      <c r="D4804" s="2" t="s">
        <v>223</v>
      </c>
      <c r="E4804" t="str">
        <f>VLOOKUP(C4804,C$2:E4803,3,FALSE)</f>
        <v>Medicare</v>
      </c>
      <c r="F4804">
        <v>2022</v>
      </c>
      <c r="G4804" t="s">
        <v>46</v>
      </c>
      <c r="H4804" s="1">
        <v>446.40999999999985</v>
      </c>
    </row>
    <row r="4805" spans="1:8">
      <c r="A4805">
        <v>7764</v>
      </c>
      <c r="B4805" t="s">
        <v>15</v>
      </c>
      <c r="C4805" s="123">
        <v>1910</v>
      </c>
      <c r="D4805" s="2" t="s">
        <v>223</v>
      </c>
      <c r="E4805" t="str">
        <f>VLOOKUP(C4805,C$2:E4804,3,FALSE)</f>
        <v>Medicare</v>
      </c>
      <c r="F4805">
        <v>2022</v>
      </c>
      <c r="G4805" t="s">
        <v>19</v>
      </c>
      <c r="H4805" s="1">
        <v>15703.79999999999</v>
      </c>
    </row>
    <row r="4806" spans="1:8">
      <c r="A4806">
        <v>7801</v>
      </c>
      <c r="B4806" t="s">
        <v>17</v>
      </c>
      <c r="C4806" s="123">
        <v>1910</v>
      </c>
      <c r="D4806" s="2" t="s">
        <v>224</v>
      </c>
      <c r="E4806" t="str">
        <f>VLOOKUP(C4806,C$2:E4805,3,FALSE)</f>
        <v>Medicare</v>
      </c>
      <c r="F4806">
        <v>2022</v>
      </c>
      <c r="G4806" t="s">
        <v>22</v>
      </c>
      <c r="H4806" s="1">
        <v>156.16000000000003</v>
      </c>
    </row>
    <row r="4807" spans="1:8">
      <c r="A4807">
        <v>7802</v>
      </c>
      <c r="B4807" t="s">
        <v>17</v>
      </c>
      <c r="C4807" s="123">
        <v>1910</v>
      </c>
      <c r="D4807" s="2" t="s">
        <v>224</v>
      </c>
      <c r="E4807" t="str">
        <f>VLOOKUP(C4807,C$2:E4806,3,FALSE)</f>
        <v>Medicare</v>
      </c>
      <c r="F4807">
        <v>2022</v>
      </c>
      <c r="G4807" t="s">
        <v>20</v>
      </c>
      <c r="H4807" s="1">
        <v>30.23</v>
      </c>
    </row>
    <row r="4808" spans="1:8">
      <c r="A4808">
        <v>7803</v>
      </c>
      <c r="B4808" t="s">
        <v>17</v>
      </c>
      <c r="C4808" s="123">
        <v>1910</v>
      </c>
      <c r="D4808" s="2" t="s">
        <v>224</v>
      </c>
      <c r="E4808" t="str">
        <f>VLOOKUP(C4808,C$2:E4807,3,FALSE)</f>
        <v>Medicare</v>
      </c>
      <c r="F4808">
        <v>2022</v>
      </c>
      <c r="G4808" t="s">
        <v>18</v>
      </c>
      <c r="H4808" s="1">
        <v>177.17999999999998</v>
      </c>
    </row>
    <row r="4809" spans="1:8">
      <c r="A4809">
        <v>7804</v>
      </c>
      <c r="B4809" t="s">
        <v>17</v>
      </c>
      <c r="C4809" s="123">
        <v>1910</v>
      </c>
      <c r="D4809" s="2" t="s">
        <v>224</v>
      </c>
      <c r="E4809" t="str">
        <f>VLOOKUP(C4809,C$2:E4808,3,FALSE)</f>
        <v>Medicare</v>
      </c>
      <c r="F4809">
        <v>2022</v>
      </c>
      <c r="G4809" t="s">
        <v>46</v>
      </c>
      <c r="H4809" s="1">
        <v>559.26</v>
      </c>
    </row>
    <row r="4810" spans="1:8">
      <c r="A4810">
        <v>7805</v>
      </c>
      <c r="B4810" t="s">
        <v>17</v>
      </c>
      <c r="C4810" s="123">
        <v>1910</v>
      </c>
      <c r="D4810" s="2" t="s">
        <v>224</v>
      </c>
      <c r="E4810" t="str">
        <f>VLOOKUP(C4810,C$2:E4809,3,FALSE)</f>
        <v>Medicare</v>
      </c>
      <c r="F4810">
        <v>2022</v>
      </c>
      <c r="G4810" t="s">
        <v>19</v>
      </c>
      <c r="H4810" s="1">
        <v>9573.2999999999956</v>
      </c>
    </row>
    <row r="4811" spans="1:8">
      <c r="A4811">
        <v>7806</v>
      </c>
      <c r="B4811" t="s">
        <v>17</v>
      </c>
      <c r="C4811" s="123">
        <v>1910</v>
      </c>
      <c r="D4811" s="2" t="s">
        <v>223</v>
      </c>
      <c r="E4811" t="str">
        <f>VLOOKUP(C4811,C$2:E4810,3,FALSE)</f>
        <v>Medicare</v>
      </c>
      <c r="F4811">
        <v>2022</v>
      </c>
      <c r="G4811" t="s">
        <v>22</v>
      </c>
      <c r="H4811" s="1">
        <v>532.15</v>
      </c>
    </row>
    <row r="4812" spans="1:8">
      <c r="A4812">
        <v>7807</v>
      </c>
      <c r="B4812" t="s">
        <v>17</v>
      </c>
      <c r="C4812" s="123">
        <v>1910</v>
      </c>
      <c r="D4812" s="2" t="s">
        <v>223</v>
      </c>
      <c r="E4812" t="str">
        <f>VLOOKUP(C4812,C$2:E4811,3,FALSE)</f>
        <v>Medicare</v>
      </c>
      <c r="F4812">
        <v>2022</v>
      </c>
      <c r="G4812" t="s">
        <v>5</v>
      </c>
      <c r="H4812" s="1">
        <v>775.29</v>
      </c>
    </row>
    <row r="4813" spans="1:8">
      <c r="A4813">
        <v>7808</v>
      </c>
      <c r="B4813" t="s">
        <v>17</v>
      </c>
      <c r="C4813" s="123">
        <v>1910</v>
      </c>
      <c r="D4813" s="2" t="s">
        <v>223</v>
      </c>
      <c r="E4813" t="str">
        <f>VLOOKUP(C4813,C$2:E4812,3,FALSE)</f>
        <v>Medicare</v>
      </c>
      <c r="F4813">
        <v>2022</v>
      </c>
      <c r="G4813" t="s">
        <v>20</v>
      </c>
      <c r="H4813" s="1">
        <v>29.009999999999998</v>
      </c>
    </row>
    <row r="4814" spans="1:8">
      <c r="A4814">
        <v>7809</v>
      </c>
      <c r="B4814" t="s">
        <v>17</v>
      </c>
      <c r="C4814" s="123">
        <v>1910</v>
      </c>
      <c r="D4814" s="2" t="s">
        <v>223</v>
      </c>
      <c r="E4814" t="str">
        <f>VLOOKUP(C4814,C$2:E4813,3,FALSE)</f>
        <v>Medicare</v>
      </c>
      <c r="F4814">
        <v>2022</v>
      </c>
      <c r="G4814" t="s">
        <v>18</v>
      </c>
      <c r="H4814" s="1">
        <v>669.84</v>
      </c>
    </row>
    <row r="4815" spans="1:8">
      <c r="A4815">
        <v>7810</v>
      </c>
      <c r="B4815" t="s">
        <v>17</v>
      </c>
      <c r="C4815" s="123">
        <v>1910</v>
      </c>
      <c r="D4815" s="2" t="s">
        <v>223</v>
      </c>
      <c r="E4815" t="str">
        <f>VLOOKUP(C4815,C$2:E4814,3,FALSE)</f>
        <v>Medicare</v>
      </c>
      <c r="F4815">
        <v>2022</v>
      </c>
      <c r="G4815" t="s">
        <v>46</v>
      </c>
      <c r="H4815" s="1">
        <v>552.46</v>
      </c>
    </row>
    <row r="4816" spans="1:8">
      <c r="A4816">
        <v>7811</v>
      </c>
      <c r="B4816" t="s">
        <v>17</v>
      </c>
      <c r="C4816" s="123">
        <v>1910</v>
      </c>
      <c r="D4816" s="2" t="s">
        <v>223</v>
      </c>
      <c r="E4816" t="str">
        <f>VLOOKUP(C4816,C$2:E4815,3,FALSE)</f>
        <v>Medicare</v>
      </c>
      <c r="F4816">
        <v>2022</v>
      </c>
      <c r="G4816" t="s">
        <v>19</v>
      </c>
      <c r="H4816" s="1">
        <v>21081.74</v>
      </c>
    </row>
    <row r="4817" spans="1:8">
      <c r="A4817">
        <v>7854</v>
      </c>
      <c r="B4817" t="s">
        <v>16</v>
      </c>
      <c r="C4817" s="123">
        <v>1910</v>
      </c>
      <c r="D4817" s="2" t="s">
        <v>224</v>
      </c>
      <c r="E4817" t="str">
        <f>VLOOKUP(C4817,C$2:E4816,3,FALSE)</f>
        <v>Medicare</v>
      </c>
      <c r="F4817">
        <v>2022</v>
      </c>
      <c r="G4817" t="s">
        <v>46</v>
      </c>
      <c r="H4817" s="1">
        <v>12.42</v>
      </c>
    </row>
    <row r="4818" spans="1:8">
      <c r="A4818">
        <v>7855</v>
      </c>
      <c r="B4818" t="s">
        <v>16</v>
      </c>
      <c r="C4818" s="123">
        <v>1910</v>
      </c>
      <c r="D4818" s="2" t="s">
        <v>224</v>
      </c>
      <c r="E4818" t="str">
        <f>VLOOKUP(C4818,C$2:E4817,3,FALSE)</f>
        <v>Medicare</v>
      </c>
      <c r="F4818">
        <v>2022</v>
      </c>
      <c r="G4818" t="s">
        <v>19</v>
      </c>
      <c r="H4818" s="1">
        <v>5204.1900000000014</v>
      </c>
    </row>
    <row r="4819" spans="1:8">
      <c r="A4819">
        <v>7856</v>
      </c>
      <c r="B4819" t="s">
        <v>16</v>
      </c>
      <c r="C4819" s="123">
        <v>1910</v>
      </c>
      <c r="D4819" s="2" t="s">
        <v>223</v>
      </c>
      <c r="E4819" t="str">
        <f>VLOOKUP(C4819,C$2:E4818,3,FALSE)</f>
        <v>Medicare</v>
      </c>
      <c r="F4819">
        <v>2022</v>
      </c>
      <c r="G4819" t="s">
        <v>22</v>
      </c>
      <c r="H4819" s="1">
        <v>99.61</v>
      </c>
    </row>
    <row r="4820" spans="1:8">
      <c r="A4820">
        <v>7857</v>
      </c>
      <c r="B4820" t="s">
        <v>16</v>
      </c>
      <c r="C4820" s="123">
        <v>1910</v>
      </c>
      <c r="D4820" s="2" t="s">
        <v>223</v>
      </c>
      <c r="E4820" t="str">
        <f>VLOOKUP(C4820,C$2:E4819,3,FALSE)</f>
        <v>Medicare</v>
      </c>
      <c r="F4820">
        <v>2022</v>
      </c>
      <c r="G4820" t="s">
        <v>18</v>
      </c>
      <c r="H4820" s="1">
        <v>688.74</v>
      </c>
    </row>
    <row r="4821" spans="1:8">
      <c r="A4821">
        <v>7858</v>
      </c>
      <c r="B4821" t="s">
        <v>16</v>
      </c>
      <c r="C4821" s="123">
        <v>1910</v>
      </c>
      <c r="D4821" s="2" t="s">
        <v>223</v>
      </c>
      <c r="E4821" t="str">
        <f>VLOOKUP(C4821,C$2:E4820,3,FALSE)</f>
        <v>Medicare</v>
      </c>
      <c r="F4821">
        <v>2022</v>
      </c>
      <c r="G4821" t="s">
        <v>19</v>
      </c>
      <c r="H4821" s="1">
        <v>16017.380000000003</v>
      </c>
    </row>
    <row r="4822" spans="1:8">
      <c r="A4822">
        <v>8010</v>
      </c>
      <c r="B4822" t="s">
        <v>8</v>
      </c>
      <c r="C4822" s="123">
        <v>1913</v>
      </c>
      <c r="D4822" s="2">
        <v>144</v>
      </c>
      <c r="E4822" t="s">
        <v>378</v>
      </c>
      <c r="F4822">
        <v>2023</v>
      </c>
      <c r="G4822" t="s">
        <v>19</v>
      </c>
      <c r="H4822" s="1">
        <v>5647.35</v>
      </c>
    </row>
    <row r="4823" spans="1:8">
      <c r="A4823">
        <v>8066</v>
      </c>
      <c r="B4823" t="s">
        <v>9</v>
      </c>
      <c r="C4823" s="123">
        <v>1913</v>
      </c>
      <c r="D4823" s="2">
        <v>133</v>
      </c>
      <c r="E4823" t="s">
        <v>378</v>
      </c>
      <c r="F4823">
        <v>2023</v>
      </c>
      <c r="G4823" t="s">
        <v>19</v>
      </c>
      <c r="H4823" s="1">
        <v>-1226.3399999999999</v>
      </c>
    </row>
    <row r="4824" spans="1:8">
      <c r="A4824">
        <v>8067</v>
      </c>
      <c r="B4824" t="s">
        <v>9</v>
      </c>
      <c r="C4824" s="123">
        <v>1913</v>
      </c>
      <c r="D4824" s="2">
        <v>144</v>
      </c>
      <c r="E4824" t="s">
        <v>378</v>
      </c>
      <c r="F4824">
        <v>2023</v>
      </c>
      <c r="G4824" t="s">
        <v>19</v>
      </c>
      <c r="H4824" s="1">
        <v>-16420.2</v>
      </c>
    </row>
    <row r="4825" spans="1:8">
      <c r="A4825">
        <v>8304</v>
      </c>
      <c r="B4825" t="s">
        <v>14</v>
      </c>
      <c r="C4825" s="123">
        <v>1913</v>
      </c>
      <c r="D4825" s="2">
        <v>133</v>
      </c>
      <c r="E4825" t="s">
        <v>378</v>
      </c>
      <c r="F4825">
        <v>2023</v>
      </c>
      <c r="G4825" t="s">
        <v>19</v>
      </c>
      <c r="H4825" s="1">
        <v>1215.28</v>
      </c>
    </row>
    <row r="4826" spans="1:8">
      <c r="A4826">
        <v>8305</v>
      </c>
      <c r="B4826" t="s">
        <v>14</v>
      </c>
      <c r="C4826" s="123">
        <v>1913</v>
      </c>
      <c r="D4826" s="2">
        <v>144</v>
      </c>
      <c r="E4826" t="s">
        <v>378</v>
      </c>
      <c r="F4826">
        <v>2023</v>
      </c>
      <c r="G4826" t="s">
        <v>19</v>
      </c>
      <c r="H4826" s="1">
        <v>0</v>
      </c>
    </row>
    <row r="4827" spans="1:8">
      <c r="A4827">
        <v>8363</v>
      </c>
      <c r="B4827" t="s">
        <v>15</v>
      </c>
      <c r="C4827" s="123">
        <v>1913</v>
      </c>
      <c r="D4827" s="2">
        <v>144</v>
      </c>
      <c r="E4827" t="s">
        <v>378</v>
      </c>
      <c r="F4827">
        <v>2023</v>
      </c>
      <c r="G4827" t="s">
        <v>19</v>
      </c>
      <c r="H4827" s="1">
        <v>-1302.51</v>
      </c>
    </row>
    <row r="4828" spans="1:8">
      <c r="A4828">
        <v>7324</v>
      </c>
      <c r="B4828" t="s">
        <v>6</v>
      </c>
      <c r="C4828" s="123">
        <v>1915</v>
      </c>
      <c r="D4828" s="2" t="s">
        <v>224</v>
      </c>
      <c r="E4828" t="s">
        <v>48</v>
      </c>
      <c r="F4828">
        <v>2022</v>
      </c>
      <c r="G4828" t="s">
        <v>5</v>
      </c>
      <c r="H4828" s="1">
        <v>799.25</v>
      </c>
    </row>
    <row r="4829" spans="1:8">
      <c r="A4829">
        <v>7325</v>
      </c>
      <c r="B4829" t="s">
        <v>6</v>
      </c>
      <c r="C4829" s="123">
        <v>1915</v>
      </c>
      <c r="D4829" s="2" t="s">
        <v>224</v>
      </c>
      <c r="E4829" t="str">
        <f>VLOOKUP(C4829,C$2:E4828,3,FALSE)</f>
        <v>Social Security</v>
      </c>
      <c r="F4829">
        <v>2022</v>
      </c>
      <c r="G4829" t="s">
        <v>18</v>
      </c>
      <c r="H4829" s="1">
        <v>10.19</v>
      </c>
    </row>
    <row r="4830" spans="1:8">
      <c r="A4830">
        <v>7326</v>
      </c>
      <c r="B4830" t="s">
        <v>6</v>
      </c>
      <c r="C4830" s="123">
        <v>1915</v>
      </c>
      <c r="D4830" s="2" t="s">
        <v>224</v>
      </c>
      <c r="E4830" t="str">
        <f>VLOOKUP(C4830,C$2:E4829,3,FALSE)</f>
        <v>Social Security</v>
      </c>
      <c r="F4830">
        <v>2022</v>
      </c>
      <c r="G4830" t="s">
        <v>46</v>
      </c>
      <c r="H4830" s="1">
        <v>3797.6499999999996</v>
      </c>
    </row>
    <row r="4831" spans="1:8">
      <c r="A4831">
        <v>7327</v>
      </c>
      <c r="B4831" t="s">
        <v>6</v>
      </c>
      <c r="C4831" s="123">
        <v>1915</v>
      </c>
      <c r="D4831" s="2" t="s">
        <v>224</v>
      </c>
      <c r="E4831" t="str">
        <f>VLOOKUP(C4831,C$2:E4830,3,FALSE)</f>
        <v>Social Security</v>
      </c>
      <c r="F4831">
        <v>2022</v>
      </c>
      <c r="G4831" t="s">
        <v>19</v>
      </c>
      <c r="H4831" s="1">
        <v>23862.729999999996</v>
      </c>
    </row>
    <row r="4832" spans="1:8">
      <c r="A4832">
        <v>7328</v>
      </c>
      <c r="B4832" t="s">
        <v>6</v>
      </c>
      <c r="C4832" s="123">
        <v>1915</v>
      </c>
      <c r="D4832" s="2" t="s">
        <v>223</v>
      </c>
      <c r="E4832" t="str">
        <f>VLOOKUP(C4832,C$2:E4831,3,FALSE)</f>
        <v>Social Security</v>
      </c>
      <c r="F4832">
        <v>2022</v>
      </c>
      <c r="G4832" t="s">
        <v>22</v>
      </c>
      <c r="H4832" s="1">
        <v>803.21</v>
      </c>
    </row>
    <row r="4833" spans="1:8">
      <c r="A4833">
        <v>7329</v>
      </c>
      <c r="B4833" t="s">
        <v>6</v>
      </c>
      <c r="C4833" s="123">
        <v>1915</v>
      </c>
      <c r="D4833" s="2" t="s">
        <v>223</v>
      </c>
      <c r="E4833" t="str">
        <f>VLOOKUP(C4833,C$2:E4832,3,FALSE)</f>
        <v>Social Security</v>
      </c>
      <c r="F4833">
        <v>2022</v>
      </c>
      <c r="G4833" t="s">
        <v>5</v>
      </c>
      <c r="H4833" s="1">
        <v>4414.07</v>
      </c>
    </row>
    <row r="4834" spans="1:8">
      <c r="A4834">
        <v>7330</v>
      </c>
      <c r="B4834" t="s">
        <v>6</v>
      </c>
      <c r="C4834" s="123">
        <v>1915</v>
      </c>
      <c r="D4834" s="2" t="s">
        <v>223</v>
      </c>
      <c r="E4834" t="str">
        <f>VLOOKUP(C4834,C$2:E4833,3,FALSE)</f>
        <v>Social Security</v>
      </c>
      <c r="F4834">
        <v>2022</v>
      </c>
      <c r="G4834" t="s">
        <v>20</v>
      </c>
      <c r="H4834" s="1">
        <v>12.31</v>
      </c>
    </row>
    <row r="4835" spans="1:8">
      <c r="A4835">
        <v>7331</v>
      </c>
      <c r="B4835" t="s">
        <v>6</v>
      </c>
      <c r="C4835" s="123">
        <v>1915</v>
      </c>
      <c r="D4835" s="2" t="s">
        <v>223</v>
      </c>
      <c r="E4835" t="str">
        <f>VLOOKUP(C4835,C$2:E4834,3,FALSE)</f>
        <v>Social Security</v>
      </c>
      <c r="F4835">
        <v>2022</v>
      </c>
      <c r="G4835" t="s">
        <v>18</v>
      </c>
      <c r="H4835" s="1">
        <v>5656.1899999999987</v>
      </c>
    </row>
    <row r="4836" spans="1:8">
      <c r="A4836">
        <v>7332</v>
      </c>
      <c r="B4836" t="s">
        <v>6</v>
      </c>
      <c r="C4836" s="123">
        <v>1915</v>
      </c>
      <c r="D4836" s="2" t="s">
        <v>223</v>
      </c>
      <c r="E4836" t="str">
        <f>VLOOKUP(C4836,C$2:E4835,3,FALSE)</f>
        <v>Social Security</v>
      </c>
      <c r="F4836">
        <v>2022</v>
      </c>
      <c r="G4836" s="113" t="s">
        <v>51</v>
      </c>
      <c r="H4836" s="1">
        <v>231.79</v>
      </c>
    </row>
    <row r="4837" spans="1:8">
      <c r="A4837">
        <v>7333</v>
      </c>
      <c r="B4837" t="s">
        <v>6</v>
      </c>
      <c r="C4837" s="123">
        <v>1915</v>
      </c>
      <c r="D4837" s="2" t="s">
        <v>223</v>
      </c>
      <c r="E4837" t="str">
        <f>VLOOKUP(C4837,C$2:E4836,3,FALSE)</f>
        <v>Social Security</v>
      </c>
      <c r="F4837">
        <v>2022</v>
      </c>
      <c r="G4837" t="s">
        <v>46</v>
      </c>
      <c r="H4837" s="1">
        <v>5803.9100000000017</v>
      </c>
    </row>
    <row r="4838" spans="1:8">
      <c r="A4838">
        <v>7334</v>
      </c>
      <c r="B4838" t="s">
        <v>6</v>
      </c>
      <c r="C4838" s="123">
        <v>1915</v>
      </c>
      <c r="D4838" s="2" t="s">
        <v>223</v>
      </c>
      <c r="E4838" t="str">
        <f>VLOOKUP(C4838,C$2:E4837,3,FALSE)</f>
        <v>Social Security</v>
      </c>
      <c r="F4838">
        <v>2022</v>
      </c>
      <c r="G4838" t="s">
        <v>19</v>
      </c>
      <c r="H4838" s="1">
        <v>72750.509999999995</v>
      </c>
    </row>
    <row r="4839" spans="1:8">
      <c r="A4839">
        <v>7385</v>
      </c>
      <c r="B4839" t="s">
        <v>7</v>
      </c>
      <c r="C4839" s="123">
        <v>1915</v>
      </c>
      <c r="D4839" s="2" t="s">
        <v>224</v>
      </c>
      <c r="E4839" t="str">
        <f>VLOOKUP(C4839,C$2:E4838,3,FALSE)</f>
        <v>Social Security</v>
      </c>
      <c r="F4839">
        <v>2022</v>
      </c>
      <c r="G4839" t="s">
        <v>22</v>
      </c>
      <c r="H4839" s="1">
        <v>344.71999999999997</v>
      </c>
    </row>
    <row r="4840" spans="1:8">
      <c r="A4840">
        <v>7386</v>
      </c>
      <c r="B4840" t="s">
        <v>7</v>
      </c>
      <c r="C4840" s="123">
        <v>1915</v>
      </c>
      <c r="D4840" s="2" t="s">
        <v>224</v>
      </c>
      <c r="E4840" t="str">
        <f>VLOOKUP(C4840,C$2:E4839,3,FALSE)</f>
        <v>Social Security</v>
      </c>
      <c r="F4840">
        <v>2022</v>
      </c>
      <c r="G4840" t="s">
        <v>5</v>
      </c>
      <c r="H4840" s="1">
        <v>1787.2</v>
      </c>
    </row>
    <row r="4841" spans="1:8">
      <c r="A4841">
        <v>7387</v>
      </c>
      <c r="B4841" t="s">
        <v>7</v>
      </c>
      <c r="C4841" s="123">
        <v>1915</v>
      </c>
      <c r="D4841" s="2" t="s">
        <v>224</v>
      </c>
      <c r="E4841" t="str">
        <f>VLOOKUP(C4841,C$2:E4840,3,FALSE)</f>
        <v>Social Security</v>
      </c>
      <c r="F4841">
        <v>2022</v>
      </c>
      <c r="G4841" t="s">
        <v>20</v>
      </c>
      <c r="H4841" s="1">
        <v>679.97</v>
      </c>
    </row>
    <row r="4842" spans="1:8">
      <c r="A4842">
        <v>7388</v>
      </c>
      <c r="B4842" t="s">
        <v>7</v>
      </c>
      <c r="C4842" s="123">
        <v>1915</v>
      </c>
      <c r="D4842" s="2" t="s">
        <v>224</v>
      </c>
      <c r="E4842" t="str">
        <f>VLOOKUP(C4842,C$2:E4841,3,FALSE)</f>
        <v>Social Security</v>
      </c>
      <c r="F4842">
        <v>2022</v>
      </c>
      <c r="G4842" t="s">
        <v>18</v>
      </c>
      <c r="H4842" s="1">
        <v>739.42</v>
      </c>
    </row>
    <row r="4843" spans="1:8">
      <c r="A4843">
        <v>7389</v>
      </c>
      <c r="B4843" t="s">
        <v>7</v>
      </c>
      <c r="C4843" s="123">
        <v>1915</v>
      </c>
      <c r="D4843" s="2" t="s">
        <v>224</v>
      </c>
      <c r="E4843" t="str">
        <f>VLOOKUP(C4843,C$2:E4842,3,FALSE)</f>
        <v>Social Security</v>
      </c>
      <c r="F4843">
        <v>2022</v>
      </c>
      <c r="G4843" t="s">
        <v>46</v>
      </c>
      <c r="H4843" s="1">
        <v>2935.7399999999984</v>
      </c>
    </row>
    <row r="4844" spans="1:8">
      <c r="A4844">
        <v>7390</v>
      </c>
      <c r="B4844" t="s">
        <v>7</v>
      </c>
      <c r="C4844" s="123">
        <v>1915</v>
      </c>
      <c r="D4844" s="2" t="s">
        <v>224</v>
      </c>
      <c r="E4844" t="str">
        <f>VLOOKUP(C4844,C$2:E4843,3,FALSE)</f>
        <v>Social Security</v>
      </c>
      <c r="F4844">
        <v>2022</v>
      </c>
      <c r="G4844" t="s">
        <v>19</v>
      </c>
      <c r="H4844" s="1">
        <v>25743.280000000006</v>
      </c>
    </row>
    <row r="4845" spans="1:8">
      <c r="A4845">
        <v>7391</v>
      </c>
      <c r="B4845" t="s">
        <v>7</v>
      </c>
      <c r="C4845" s="123">
        <v>1915</v>
      </c>
      <c r="D4845" s="2" t="s">
        <v>223</v>
      </c>
      <c r="E4845" t="str">
        <f>VLOOKUP(C4845,C$2:E4844,3,FALSE)</f>
        <v>Social Security</v>
      </c>
      <c r="F4845">
        <v>2022</v>
      </c>
      <c r="G4845" t="s">
        <v>22</v>
      </c>
      <c r="H4845" s="1">
        <v>3562.170000000001</v>
      </c>
    </row>
    <row r="4846" spans="1:8">
      <c r="A4846">
        <v>7392</v>
      </c>
      <c r="B4846" t="s">
        <v>7</v>
      </c>
      <c r="C4846" s="123">
        <v>1915</v>
      </c>
      <c r="D4846" s="2" t="s">
        <v>223</v>
      </c>
      <c r="E4846" t="str">
        <f>VLOOKUP(C4846,C$2:E4845,3,FALSE)</f>
        <v>Social Security</v>
      </c>
      <c r="F4846">
        <v>2022</v>
      </c>
      <c r="G4846" t="s">
        <v>5</v>
      </c>
      <c r="H4846" s="1">
        <v>12381.460000000005</v>
      </c>
    </row>
    <row r="4847" spans="1:8">
      <c r="A4847">
        <v>7393</v>
      </c>
      <c r="B4847" t="s">
        <v>7</v>
      </c>
      <c r="C4847" s="123">
        <v>1915</v>
      </c>
      <c r="D4847" s="2" t="s">
        <v>223</v>
      </c>
      <c r="E4847" t="str">
        <f>VLOOKUP(C4847,C$2:E4846,3,FALSE)</f>
        <v>Social Security</v>
      </c>
      <c r="F4847">
        <v>2022</v>
      </c>
      <c r="G4847" t="s">
        <v>20</v>
      </c>
      <c r="H4847" s="1">
        <v>4175.18</v>
      </c>
    </row>
    <row r="4848" spans="1:8">
      <c r="A4848">
        <v>7394</v>
      </c>
      <c r="B4848" t="s">
        <v>7</v>
      </c>
      <c r="C4848" s="123">
        <v>1915</v>
      </c>
      <c r="D4848" s="2" t="s">
        <v>223</v>
      </c>
      <c r="E4848" t="str">
        <f>VLOOKUP(C4848,C$2:E4847,3,FALSE)</f>
        <v>Social Security</v>
      </c>
      <c r="F4848">
        <v>2022</v>
      </c>
      <c r="G4848" t="s">
        <v>18</v>
      </c>
      <c r="H4848" s="1">
        <v>965.3900000000001</v>
      </c>
    </row>
    <row r="4849" spans="1:8">
      <c r="A4849">
        <v>7395</v>
      </c>
      <c r="B4849" t="s">
        <v>7</v>
      </c>
      <c r="C4849" s="123">
        <v>1915</v>
      </c>
      <c r="D4849" s="2" t="s">
        <v>223</v>
      </c>
      <c r="E4849" t="str">
        <f>VLOOKUP(C4849,C$2:E4848,3,FALSE)</f>
        <v>Social Security</v>
      </c>
      <c r="F4849">
        <v>2022</v>
      </c>
      <c r="G4849" t="s">
        <v>46</v>
      </c>
      <c r="H4849" s="1">
        <v>6750.61</v>
      </c>
    </row>
    <row r="4850" spans="1:8">
      <c r="A4850">
        <v>7396</v>
      </c>
      <c r="B4850" t="s">
        <v>7</v>
      </c>
      <c r="C4850" s="123">
        <v>1915</v>
      </c>
      <c r="D4850" s="2" t="s">
        <v>223</v>
      </c>
      <c r="E4850" t="str">
        <f>VLOOKUP(C4850,C$2:E4849,3,FALSE)</f>
        <v>Social Security</v>
      </c>
      <c r="F4850">
        <v>2022</v>
      </c>
      <c r="G4850" t="s">
        <v>19</v>
      </c>
      <c r="H4850" s="1">
        <v>85104.420000000071</v>
      </c>
    </row>
    <row r="4851" spans="1:8">
      <c r="A4851">
        <v>7443</v>
      </c>
      <c r="B4851" t="s">
        <v>8</v>
      </c>
      <c r="C4851" s="123">
        <v>1915</v>
      </c>
      <c r="D4851" s="2" t="s">
        <v>224</v>
      </c>
      <c r="E4851" t="str">
        <f>VLOOKUP(C4851,C$2:E4850,3,FALSE)</f>
        <v>Social Security</v>
      </c>
      <c r="F4851">
        <v>2022</v>
      </c>
      <c r="G4851" t="s">
        <v>20</v>
      </c>
      <c r="H4851" s="1">
        <v>11.47</v>
      </c>
    </row>
    <row r="4852" spans="1:8">
      <c r="A4852">
        <v>7444</v>
      </c>
      <c r="B4852" t="s">
        <v>8</v>
      </c>
      <c r="C4852" s="123">
        <v>1915</v>
      </c>
      <c r="D4852" s="2" t="s">
        <v>224</v>
      </c>
      <c r="E4852" t="str">
        <f>VLOOKUP(C4852,C$2:E4851,3,FALSE)</f>
        <v>Social Security</v>
      </c>
      <c r="F4852">
        <v>2022</v>
      </c>
      <c r="G4852" t="s">
        <v>18</v>
      </c>
      <c r="H4852" s="1">
        <v>103.06</v>
      </c>
    </row>
    <row r="4853" spans="1:8">
      <c r="A4853">
        <v>7445</v>
      </c>
      <c r="B4853" t="s">
        <v>8</v>
      </c>
      <c r="C4853" s="123">
        <v>1915</v>
      </c>
      <c r="D4853" s="2" t="s">
        <v>224</v>
      </c>
      <c r="E4853" t="str">
        <f>VLOOKUP(C4853,C$2:E4852,3,FALSE)</f>
        <v>Social Security</v>
      </c>
      <c r="F4853">
        <v>2022</v>
      </c>
      <c r="G4853" s="113" t="s">
        <v>51</v>
      </c>
      <c r="H4853" s="1">
        <v>3849.25</v>
      </c>
    </row>
    <row r="4854" spans="1:8">
      <c r="A4854">
        <v>7446</v>
      </c>
      <c r="B4854" t="s">
        <v>8</v>
      </c>
      <c r="C4854" s="123">
        <v>1915</v>
      </c>
      <c r="D4854" s="2" t="s">
        <v>224</v>
      </c>
      <c r="E4854" t="str">
        <f>VLOOKUP(C4854,C$2:E4853,3,FALSE)</f>
        <v>Social Security</v>
      </c>
      <c r="F4854">
        <v>2022</v>
      </c>
      <c r="G4854" t="s">
        <v>46</v>
      </c>
      <c r="H4854" s="1">
        <v>762.2399999999999</v>
      </c>
    </row>
    <row r="4855" spans="1:8">
      <c r="A4855">
        <v>7447</v>
      </c>
      <c r="B4855" t="s">
        <v>8</v>
      </c>
      <c r="C4855" s="123">
        <v>1915</v>
      </c>
      <c r="D4855" s="2" t="s">
        <v>224</v>
      </c>
      <c r="E4855" t="str">
        <f>VLOOKUP(C4855,C$2:E4854,3,FALSE)</f>
        <v>Social Security</v>
      </c>
      <c r="F4855">
        <v>2022</v>
      </c>
      <c r="G4855" t="s">
        <v>19</v>
      </c>
      <c r="H4855" s="1">
        <v>17849.879999999997</v>
      </c>
    </row>
    <row r="4856" spans="1:8">
      <c r="A4856">
        <v>7448</v>
      </c>
      <c r="B4856" t="s">
        <v>8</v>
      </c>
      <c r="C4856" s="123">
        <v>1915</v>
      </c>
      <c r="D4856" s="2" t="s">
        <v>223</v>
      </c>
      <c r="E4856" t="str">
        <f>VLOOKUP(C4856,C$2:E4855,3,FALSE)</f>
        <v>Social Security</v>
      </c>
      <c r="F4856">
        <v>2022</v>
      </c>
      <c r="G4856" t="s">
        <v>22</v>
      </c>
      <c r="H4856" s="1">
        <v>44.64</v>
      </c>
    </row>
    <row r="4857" spans="1:8">
      <c r="A4857">
        <v>7449</v>
      </c>
      <c r="B4857" t="s">
        <v>8</v>
      </c>
      <c r="C4857" s="123">
        <v>1915</v>
      </c>
      <c r="D4857" s="2" t="s">
        <v>223</v>
      </c>
      <c r="E4857" t="str">
        <f>VLOOKUP(C4857,C$2:E4856,3,FALSE)</f>
        <v>Social Security</v>
      </c>
      <c r="F4857">
        <v>2022</v>
      </c>
      <c r="G4857" t="s">
        <v>5</v>
      </c>
      <c r="H4857" s="1">
        <v>1806.1699999999996</v>
      </c>
    </row>
    <row r="4858" spans="1:8">
      <c r="A4858">
        <v>7450</v>
      </c>
      <c r="B4858" t="s">
        <v>8</v>
      </c>
      <c r="C4858" s="123">
        <v>1915</v>
      </c>
      <c r="D4858" s="2" t="s">
        <v>223</v>
      </c>
      <c r="E4858" t="str">
        <f>VLOOKUP(C4858,C$2:E4857,3,FALSE)</f>
        <v>Social Security</v>
      </c>
      <c r="F4858">
        <v>2022</v>
      </c>
      <c r="G4858" t="s">
        <v>20</v>
      </c>
      <c r="H4858" s="1">
        <v>1784.82</v>
      </c>
    </row>
    <row r="4859" spans="1:8">
      <c r="A4859">
        <v>7451</v>
      </c>
      <c r="B4859" t="s">
        <v>8</v>
      </c>
      <c r="C4859" s="123">
        <v>1915</v>
      </c>
      <c r="D4859" s="2" t="s">
        <v>223</v>
      </c>
      <c r="E4859" t="str">
        <f>VLOOKUP(C4859,C$2:E4858,3,FALSE)</f>
        <v>Social Security</v>
      </c>
      <c r="F4859">
        <v>2022</v>
      </c>
      <c r="G4859" t="s">
        <v>18</v>
      </c>
      <c r="H4859" s="1">
        <v>2138.7999999999997</v>
      </c>
    </row>
    <row r="4860" spans="1:8">
      <c r="A4860">
        <v>7452</v>
      </c>
      <c r="B4860" t="s">
        <v>8</v>
      </c>
      <c r="C4860" s="123">
        <v>1915</v>
      </c>
      <c r="D4860" s="2" t="s">
        <v>223</v>
      </c>
      <c r="E4860" t="str">
        <f>VLOOKUP(C4860,C$2:E4859,3,FALSE)</f>
        <v>Social Security</v>
      </c>
      <c r="F4860">
        <v>2022</v>
      </c>
      <c r="G4860" s="113" t="s">
        <v>51</v>
      </c>
      <c r="H4860" s="1">
        <v>1253.4199999999998</v>
      </c>
    </row>
    <row r="4861" spans="1:8">
      <c r="A4861">
        <v>7453</v>
      </c>
      <c r="B4861" t="s">
        <v>8</v>
      </c>
      <c r="C4861" s="123">
        <v>1915</v>
      </c>
      <c r="D4861" s="2" t="s">
        <v>223</v>
      </c>
      <c r="E4861" t="str">
        <f>VLOOKUP(C4861,C$2:E4860,3,FALSE)</f>
        <v>Social Security</v>
      </c>
      <c r="F4861">
        <v>2022</v>
      </c>
      <c r="G4861" t="s">
        <v>46</v>
      </c>
      <c r="H4861" s="1">
        <v>4766.62</v>
      </c>
    </row>
    <row r="4862" spans="1:8">
      <c r="A4862">
        <v>7454</v>
      </c>
      <c r="B4862" t="s">
        <v>8</v>
      </c>
      <c r="C4862" s="123">
        <v>1915</v>
      </c>
      <c r="D4862" s="2" t="s">
        <v>223</v>
      </c>
      <c r="E4862" t="str">
        <f>VLOOKUP(C4862,C$2:E4861,3,FALSE)</f>
        <v>Social Security</v>
      </c>
      <c r="F4862">
        <v>2022</v>
      </c>
      <c r="G4862" t="s">
        <v>19</v>
      </c>
      <c r="H4862" s="1">
        <v>81428.800000000061</v>
      </c>
    </row>
    <row r="4863" spans="1:8">
      <c r="A4863">
        <v>7489</v>
      </c>
      <c r="B4863" t="s">
        <v>9</v>
      </c>
      <c r="C4863" s="123">
        <v>1915</v>
      </c>
      <c r="D4863" s="2" t="s">
        <v>224</v>
      </c>
      <c r="E4863" t="str">
        <f>VLOOKUP(C4863,C$2:E4862,3,FALSE)</f>
        <v>Social Security</v>
      </c>
      <c r="F4863">
        <v>2022</v>
      </c>
      <c r="G4863" t="s">
        <v>5</v>
      </c>
      <c r="H4863" s="1">
        <v>1567.8400000000001</v>
      </c>
    </row>
    <row r="4864" spans="1:8">
      <c r="A4864">
        <v>7490</v>
      </c>
      <c r="B4864" t="s">
        <v>9</v>
      </c>
      <c r="C4864" s="123">
        <v>1915</v>
      </c>
      <c r="D4864" s="2" t="s">
        <v>224</v>
      </c>
      <c r="E4864" t="str">
        <f>VLOOKUP(C4864,C$2:E4863,3,FALSE)</f>
        <v>Social Security</v>
      </c>
      <c r="F4864">
        <v>2022</v>
      </c>
      <c r="G4864" t="s">
        <v>18</v>
      </c>
      <c r="H4864" s="1">
        <v>36.869999999999997</v>
      </c>
    </row>
    <row r="4865" spans="1:8">
      <c r="A4865">
        <v>7491</v>
      </c>
      <c r="B4865" t="s">
        <v>9</v>
      </c>
      <c r="C4865" s="123">
        <v>1915</v>
      </c>
      <c r="D4865" s="2" t="s">
        <v>224</v>
      </c>
      <c r="E4865" t="str">
        <f>VLOOKUP(C4865,C$2:E4864,3,FALSE)</f>
        <v>Social Security</v>
      </c>
      <c r="F4865">
        <v>2022</v>
      </c>
      <c r="G4865" t="s">
        <v>46</v>
      </c>
      <c r="H4865" s="1">
        <v>5694.0299999999979</v>
      </c>
    </row>
    <row r="4866" spans="1:8">
      <c r="A4866">
        <v>7492</v>
      </c>
      <c r="B4866" t="s">
        <v>9</v>
      </c>
      <c r="C4866" s="123">
        <v>1915</v>
      </c>
      <c r="D4866" s="2" t="s">
        <v>224</v>
      </c>
      <c r="E4866" t="str">
        <f>VLOOKUP(C4866,C$2:E4865,3,FALSE)</f>
        <v>Social Security</v>
      </c>
      <c r="F4866">
        <v>2022</v>
      </c>
      <c r="G4866" t="s">
        <v>19</v>
      </c>
      <c r="H4866" s="1">
        <v>24003.329999999998</v>
      </c>
    </row>
    <row r="4867" spans="1:8">
      <c r="A4867">
        <v>7493</v>
      </c>
      <c r="B4867" t="s">
        <v>9</v>
      </c>
      <c r="C4867" s="123">
        <v>1915</v>
      </c>
      <c r="D4867" s="2" t="s">
        <v>223</v>
      </c>
      <c r="E4867" t="str">
        <f>VLOOKUP(C4867,C$2:E4866,3,FALSE)</f>
        <v>Social Security</v>
      </c>
      <c r="F4867">
        <v>2022</v>
      </c>
      <c r="G4867" t="s">
        <v>5</v>
      </c>
      <c r="H4867" s="1">
        <v>13803.009999999998</v>
      </c>
    </row>
    <row r="4868" spans="1:8">
      <c r="A4868">
        <v>7494</v>
      </c>
      <c r="B4868" t="s">
        <v>9</v>
      </c>
      <c r="C4868" s="123">
        <v>1915</v>
      </c>
      <c r="D4868" s="2" t="s">
        <v>223</v>
      </c>
      <c r="E4868" t="str">
        <f>VLOOKUP(C4868,C$2:E4867,3,FALSE)</f>
        <v>Social Security</v>
      </c>
      <c r="F4868">
        <v>2022</v>
      </c>
      <c r="G4868" t="s">
        <v>18</v>
      </c>
      <c r="H4868" s="1">
        <v>55855.619999999995</v>
      </c>
    </row>
    <row r="4869" spans="1:8">
      <c r="A4869">
        <v>7495</v>
      </c>
      <c r="B4869" t="s">
        <v>9</v>
      </c>
      <c r="C4869" s="123">
        <v>1915</v>
      </c>
      <c r="D4869" s="2" t="s">
        <v>223</v>
      </c>
      <c r="E4869" t="str">
        <f>VLOOKUP(C4869,C$2:E4868,3,FALSE)</f>
        <v>Social Security</v>
      </c>
      <c r="F4869">
        <v>2022</v>
      </c>
      <c r="G4869" t="s">
        <v>46</v>
      </c>
      <c r="H4869" s="1">
        <v>4019.0699999999988</v>
      </c>
    </row>
    <row r="4870" spans="1:8">
      <c r="A4870">
        <v>7496</v>
      </c>
      <c r="B4870" t="s">
        <v>9</v>
      </c>
      <c r="C4870" s="123">
        <v>1915</v>
      </c>
      <c r="D4870" s="2" t="s">
        <v>223</v>
      </c>
      <c r="E4870" t="str">
        <f>VLOOKUP(C4870,C$2:E4869,3,FALSE)</f>
        <v>Social Security</v>
      </c>
      <c r="F4870">
        <v>2022</v>
      </c>
      <c r="G4870" t="s">
        <v>19</v>
      </c>
      <c r="H4870" s="1">
        <v>256011.62999999989</v>
      </c>
    </row>
    <row r="4871" spans="1:8">
      <c r="A4871">
        <v>7532</v>
      </c>
      <c r="B4871" t="s">
        <v>10</v>
      </c>
      <c r="C4871" s="123">
        <v>1915</v>
      </c>
      <c r="D4871" s="2" t="s">
        <v>224</v>
      </c>
      <c r="E4871" t="str">
        <f>VLOOKUP(C4871,C$2:E4870,3,FALSE)</f>
        <v>Social Security</v>
      </c>
      <c r="F4871">
        <v>2022</v>
      </c>
      <c r="G4871" t="s">
        <v>46</v>
      </c>
      <c r="H4871" s="1">
        <v>199.52</v>
      </c>
    </row>
    <row r="4872" spans="1:8">
      <c r="A4872">
        <v>7533</v>
      </c>
      <c r="B4872" t="s">
        <v>10</v>
      </c>
      <c r="C4872" s="123">
        <v>1915</v>
      </c>
      <c r="D4872" s="2" t="s">
        <v>224</v>
      </c>
      <c r="E4872" t="str">
        <f>VLOOKUP(C4872,C$2:E4871,3,FALSE)</f>
        <v>Social Security</v>
      </c>
      <c r="F4872">
        <v>2022</v>
      </c>
      <c r="G4872" t="s">
        <v>19</v>
      </c>
      <c r="H4872" s="1">
        <v>3533.3599999999992</v>
      </c>
    </row>
    <row r="4873" spans="1:8">
      <c r="A4873">
        <v>7534</v>
      </c>
      <c r="B4873" t="s">
        <v>10</v>
      </c>
      <c r="C4873" s="123">
        <v>1915</v>
      </c>
      <c r="D4873" s="2" t="s">
        <v>223</v>
      </c>
      <c r="E4873" t="str">
        <f>VLOOKUP(C4873,C$2:E4872,3,FALSE)</f>
        <v>Social Security</v>
      </c>
      <c r="F4873">
        <v>2022</v>
      </c>
      <c r="G4873" t="s">
        <v>5</v>
      </c>
      <c r="H4873" s="1">
        <v>1859.85</v>
      </c>
    </row>
    <row r="4874" spans="1:8">
      <c r="A4874">
        <v>7535</v>
      </c>
      <c r="B4874" t="s">
        <v>10</v>
      </c>
      <c r="C4874" s="123">
        <v>1915</v>
      </c>
      <c r="D4874" s="2" t="s">
        <v>223</v>
      </c>
      <c r="E4874" t="str">
        <f>VLOOKUP(C4874,C$2:E4873,3,FALSE)</f>
        <v>Social Security</v>
      </c>
      <c r="F4874">
        <v>2022</v>
      </c>
      <c r="G4874" t="s">
        <v>20</v>
      </c>
      <c r="H4874" s="1">
        <v>415.42999999999995</v>
      </c>
    </row>
    <row r="4875" spans="1:8">
      <c r="A4875">
        <v>7536</v>
      </c>
      <c r="B4875" t="s">
        <v>10</v>
      </c>
      <c r="C4875" s="123">
        <v>1915</v>
      </c>
      <c r="D4875" s="2" t="s">
        <v>223</v>
      </c>
      <c r="E4875" t="str">
        <f>VLOOKUP(C4875,C$2:E4874,3,FALSE)</f>
        <v>Social Security</v>
      </c>
      <c r="F4875">
        <v>2022</v>
      </c>
      <c r="G4875" t="s">
        <v>18</v>
      </c>
      <c r="H4875" s="1">
        <v>1009.4</v>
      </c>
    </row>
    <row r="4876" spans="1:8">
      <c r="A4876">
        <v>7537</v>
      </c>
      <c r="B4876" t="s">
        <v>10</v>
      </c>
      <c r="C4876" s="123">
        <v>1915</v>
      </c>
      <c r="D4876" s="2" t="s">
        <v>223</v>
      </c>
      <c r="E4876" t="str">
        <f>VLOOKUP(C4876,C$2:E4875,3,FALSE)</f>
        <v>Social Security</v>
      </c>
      <c r="F4876">
        <v>2022</v>
      </c>
      <c r="G4876" t="s">
        <v>46</v>
      </c>
      <c r="H4876" s="1">
        <v>666.97000000000014</v>
      </c>
    </row>
    <row r="4877" spans="1:8">
      <c r="A4877">
        <v>7538</v>
      </c>
      <c r="B4877" t="s">
        <v>10</v>
      </c>
      <c r="C4877" s="123">
        <v>1915</v>
      </c>
      <c r="D4877" s="2" t="s">
        <v>223</v>
      </c>
      <c r="E4877" t="str">
        <f>VLOOKUP(C4877,C$2:E4876,3,FALSE)</f>
        <v>Social Security</v>
      </c>
      <c r="F4877">
        <v>2022</v>
      </c>
      <c r="G4877" t="s">
        <v>19</v>
      </c>
      <c r="H4877" s="1">
        <v>20977.07</v>
      </c>
    </row>
    <row r="4878" spans="1:8">
      <c r="A4878">
        <v>7572</v>
      </c>
      <c r="B4878" t="s">
        <v>11</v>
      </c>
      <c r="C4878" s="123">
        <v>1915</v>
      </c>
      <c r="D4878" s="2" t="s">
        <v>224</v>
      </c>
      <c r="E4878" t="str">
        <f>VLOOKUP(C4878,C$2:E4877,3,FALSE)</f>
        <v>Social Security</v>
      </c>
      <c r="F4878">
        <v>2022</v>
      </c>
      <c r="G4878" t="s">
        <v>5</v>
      </c>
      <c r="H4878" s="1">
        <v>403.39000000000004</v>
      </c>
    </row>
    <row r="4879" spans="1:8">
      <c r="A4879">
        <v>7573</v>
      </c>
      <c r="B4879" t="s">
        <v>11</v>
      </c>
      <c r="C4879" s="123">
        <v>1915</v>
      </c>
      <c r="D4879" s="2" t="s">
        <v>224</v>
      </c>
      <c r="E4879" t="str">
        <f>VLOOKUP(C4879,C$2:E4878,3,FALSE)</f>
        <v>Social Security</v>
      </c>
      <c r="F4879">
        <v>2022</v>
      </c>
      <c r="G4879" t="s">
        <v>46</v>
      </c>
      <c r="H4879" s="1">
        <v>816.3599999999999</v>
      </c>
    </row>
    <row r="4880" spans="1:8">
      <c r="A4880">
        <v>7574</v>
      </c>
      <c r="B4880" t="s">
        <v>11</v>
      </c>
      <c r="C4880" s="123">
        <v>1915</v>
      </c>
      <c r="D4880" s="2" t="s">
        <v>224</v>
      </c>
      <c r="E4880" t="str">
        <f>VLOOKUP(C4880,C$2:E4879,3,FALSE)</f>
        <v>Social Security</v>
      </c>
      <c r="F4880">
        <v>2022</v>
      </c>
      <c r="G4880" t="s">
        <v>19</v>
      </c>
      <c r="H4880" s="1">
        <v>8352.99</v>
      </c>
    </row>
    <row r="4881" spans="1:8">
      <c r="A4881">
        <v>7575</v>
      </c>
      <c r="B4881" t="s">
        <v>11</v>
      </c>
      <c r="C4881" s="123">
        <v>1915</v>
      </c>
      <c r="D4881" s="2" t="s">
        <v>223</v>
      </c>
      <c r="E4881" t="str">
        <f>VLOOKUP(C4881,C$2:E4880,3,FALSE)</f>
        <v>Social Security</v>
      </c>
      <c r="F4881">
        <v>2022</v>
      </c>
      <c r="G4881" t="s">
        <v>22</v>
      </c>
      <c r="H4881" s="1">
        <v>1207.6400000000001</v>
      </c>
    </row>
    <row r="4882" spans="1:8">
      <c r="A4882">
        <v>7576</v>
      </c>
      <c r="B4882" t="s">
        <v>11</v>
      </c>
      <c r="C4882" s="123">
        <v>1915</v>
      </c>
      <c r="D4882" s="2" t="s">
        <v>223</v>
      </c>
      <c r="E4882" t="str">
        <f>VLOOKUP(C4882,C$2:E4881,3,FALSE)</f>
        <v>Social Security</v>
      </c>
      <c r="F4882">
        <v>2022</v>
      </c>
      <c r="G4882" t="s">
        <v>5</v>
      </c>
      <c r="H4882" s="1">
        <v>6437.0199999999986</v>
      </c>
    </row>
    <row r="4883" spans="1:8">
      <c r="A4883">
        <v>7577</v>
      </c>
      <c r="B4883" t="s">
        <v>11</v>
      </c>
      <c r="C4883" s="123">
        <v>1915</v>
      </c>
      <c r="D4883" s="2" t="s">
        <v>223</v>
      </c>
      <c r="E4883" t="str">
        <f>VLOOKUP(C4883,C$2:E4882,3,FALSE)</f>
        <v>Social Security</v>
      </c>
      <c r="F4883">
        <v>2022</v>
      </c>
      <c r="G4883" t="s">
        <v>18</v>
      </c>
      <c r="H4883" s="1">
        <v>798.61</v>
      </c>
    </row>
    <row r="4884" spans="1:8">
      <c r="A4884">
        <v>7578</v>
      </c>
      <c r="B4884" t="s">
        <v>11</v>
      </c>
      <c r="C4884" s="123">
        <v>1915</v>
      </c>
      <c r="D4884" s="2" t="s">
        <v>223</v>
      </c>
      <c r="E4884" t="str">
        <f>VLOOKUP(C4884,C$2:E4883,3,FALSE)</f>
        <v>Social Security</v>
      </c>
      <c r="F4884">
        <v>2022</v>
      </c>
      <c r="G4884" s="113" t="s">
        <v>51</v>
      </c>
      <c r="H4884" s="1">
        <v>941.14</v>
      </c>
    </row>
    <row r="4885" spans="1:8">
      <c r="A4885">
        <v>7579</v>
      </c>
      <c r="B4885" t="s">
        <v>11</v>
      </c>
      <c r="C4885" s="123">
        <v>1915</v>
      </c>
      <c r="D4885" s="2" t="s">
        <v>223</v>
      </c>
      <c r="E4885" t="str">
        <f>VLOOKUP(C4885,C$2:E4884,3,FALSE)</f>
        <v>Social Security</v>
      </c>
      <c r="F4885">
        <v>2022</v>
      </c>
      <c r="G4885" t="s">
        <v>46</v>
      </c>
      <c r="H4885" s="1">
        <v>3058.2799999999988</v>
      </c>
    </row>
    <row r="4886" spans="1:8">
      <c r="A4886">
        <v>7580</v>
      </c>
      <c r="B4886" t="s">
        <v>11</v>
      </c>
      <c r="C4886" s="123">
        <v>1915</v>
      </c>
      <c r="D4886" s="2" t="s">
        <v>223</v>
      </c>
      <c r="E4886" t="str">
        <f>VLOOKUP(C4886,C$2:E4885,3,FALSE)</f>
        <v>Social Security</v>
      </c>
      <c r="F4886">
        <v>2022</v>
      </c>
      <c r="G4886" t="s">
        <v>19</v>
      </c>
      <c r="H4886" s="1">
        <v>39263.560000000012</v>
      </c>
    </row>
    <row r="4887" spans="1:8">
      <c r="A4887">
        <v>7617</v>
      </c>
      <c r="B4887" t="s">
        <v>12</v>
      </c>
      <c r="C4887" s="123">
        <v>1915</v>
      </c>
      <c r="D4887" s="2" t="s">
        <v>224</v>
      </c>
      <c r="E4887" t="str">
        <f>VLOOKUP(C4887,C$2:E4886,3,FALSE)</f>
        <v>Social Security</v>
      </c>
      <c r="F4887">
        <v>2022</v>
      </c>
      <c r="G4887" t="s">
        <v>18</v>
      </c>
      <c r="H4887" s="1">
        <v>397.66999999999996</v>
      </c>
    </row>
    <row r="4888" spans="1:8">
      <c r="A4888">
        <v>7618</v>
      </c>
      <c r="B4888" t="s">
        <v>12</v>
      </c>
      <c r="C4888" s="123">
        <v>1915</v>
      </c>
      <c r="D4888" s="2" t="s">
        <v>224</v>
      </c>
      <c r="E4888" t="str">
        <f>VLOOKUP(C4888,C$2:E4887,3,FALSE)</f>
        <v>Social Security</v>
      </c>
      <c r="F4888">
        <v>2022</v>
      </c>
      <c r="G4888" s="113" t="s">
        <v>51</v>
      </c>
      <c r="H4888" s="1">
        <v>1752.8200000000002</v>
      </c>
    </row>
    <row r="4889" spans="1:8">
      <c r="A4889">
        <v>7619</v>
      </c>
      <c r="B4889" t="s">
        <v>12</v>
      </c>
      <c r="C4889" s="123">
        <v>1915</v>
      </c>
      <c r="D4889" s="2" t="s">
        <v>224</v>
      </c>
      <c r="E4889" t="str">
        <f>VLOOKUP(C4889,C$2:E4888,3,FALSE)</f>
        <v>Social Security</v>
      </c>
      <c r="F4889">
        <v>2022</v>
      </c>
      <c r="G4889" t="s">
        <v>46</v>
      </c>
      <c r="H4889" s="1">
        <v>492.86</v>
      </c>
    </row>
    <row r="4890" spans="1:8">
      <c r="A4890">
        <v>7620</v>
      </c>
      <c r="B4890" t="s">
        <v>12</v>
      </c>
      <c r="C4890" s="123">
        <v>1915</v>
      </c>
      <c r="D4890" s="2" t="s">
        <v>224</v>
      </c>
      <c r="E4890" t="str">
        <f>VLOOKUP(C4890,C$2:E4889,3,FALSE)</f>
        <v>Social Security</v>
      </c>
      <c r="F4890">
        <v>2022</v>
      </c>
      <c r="G4890" t="s">
        <v>19</v>
      </c>
      <c r="H4890" s="1">
        <v>7964.76</v>
      </c>
    </row>
    <row r="4891" spans="1:8">
      <c r="A4891">
        <v>7621</v>
      </c>
      <c r="B4891" t="s">
        <v>12</v>
      </c>
      <c r="C4891" s="123">
        <v>1915</v>
      </c>
      <c r="D4891" s="2" t="s">
        <v>223</v>
      </c>
      <c r="E4891" t="str">
        <f>VLOOKUP(C4891,C$2:E4890,3,FALSE)</f>
        <v>Social Security</v>
      </c>
      <c r="F4891">
        <v>2022</v>
      </c>
      <c r="G4891" t="s">
        <v>22</v>
      </c>
      <c r="H4891" s="1">
        <v>1835.2</v>
      </c>
    </row>
    <row r="4892" spans="1:8">
      <c r="A4892">
        <v>7622</v>
      </c>
      <c r="B4892" t="s">
        <v>12</v>
      </c>
      <c r="C4892" s="123">
        <v>1915</v>
      </c>
      <c r="D4892" s="2" t="s">
        <v>223</v>
      </c>
      <c r="E4892" t="str">
        <f>VLOOKUP(C4892,C$2:E4891,3,FALSE)</f>
        <v>Social Security</v>
      </c>
      <c r="F4892">
        <v>2022</v>
      </c>
      <c r="G4892" t="s">
        <v>5</v>
      </c>
      <c r="H4892" s="1">
        <v>1132.79</v>
      </c>
    </row>
    <row r="4893" spans="1:8">
      <c r="A4893">
        <v>7623</v>
      </c>
      <c r="B4893" t="s">
        <v>12</v>
      </c>
      <c r="C4893" s="123">
        <v>1915</v>
      </c>
      <c r="D4893" s="2" t="s">
        <v>223</v>
      </c>
      <c r="E4893" t="str">
        <f>VLOOKUP(C4893,C$2:E4892,3,FALSE)</f>
        <v>Social Security</v>
      </c>
      <c r="F4893">
        <v>2022</v>
      </c>
      <c r="G4893" t="s">
        <v>18</v>
      </c>
      <c r="H4893" s="1">
        <v>734.52</v>
      </c>
    </row>
    <row r="4894" spans="1:8">
      <c r="A4894">
        <v>7624</v>
      </c>
      <c r="B4894" t="s">
        <v>12</v>
      </c>
      <c r="C4894" s="123">
        <v>1915</v>
      </c>
      <c r="D4894" s="2" t="s">
        <v>223</v>
      </c>
      <c r="E4894" t="str">
        <f>VLOOKUP(C4894,C$2:E4893,3,FALSE)</f>
        <v>Social Security</v>
      </c>
      <c r="F4894">
        <v>2022</v>
      </c>
      <c r="G4894" s="113" t="s">
        <v>51</v>
      </c>
      <c r="H4894" s="1">
        <v>381.06</v>
      </c>
    </row>
    <row r="4895" spans="1:8">
      <c r="A4895">
        <v>7625</v>
      </c>
      <c r="B4895" t="s">
        <v>12</v>
      </c>
      <c r="C4895" s="123">
        <v>1915</v>
      </c>
      <c r="D4895" s="2" t="s">
        <v>223</v>
      </c>
      <c r="E4895" t="str">
        <f>VLOOKUP(C4895,C$2:E4894,3,FALSE)</f>
        <v>Social Security</v>
      </c>
      <c r="F4895">
        <v>2022</v>
      </c>
      <c r="G4895" t="s">
        <v>46</v>
      </c>
      <c r="H4895" s="1">
        <v>5690.3900000000031</v>
      </c>
    </row>
    <row r="4896" spans="1:8">
      <c r="A4896">
        <v>7626</v>
      </c>
      <c r="B4896" t="s">
        <v>12</v>
      </c>
      <c r="C4896" s="123">
        <v>1915</v>
      </c>
      <c r="D4896" s="2" t="s">
        <v>223</v>
      </c>
      <c r="E4896" t="str">
        <f>VLOOKUP(C4896,C$2:E4895,3,FALSE)</f>
        <v>Social Security</v>
      </c>
      <c r="F4896">
        <v>2022</v>
      </c>
      <c r="G4896" t="s">
        <v>19</v>
      </c>
      <c r="H4896" s="1">
        <v>37386.730000000003</v>
      </c>
    </row>
    <row r="4897" spans="1:8">
      <c r="A4897">
        <v>7661</v>
      </c>
      <c r="B4897" t="s">
        <v>14</v>
      </c>
      <c r="C4897" s="123">
        <v>1915</v>
      </c>
      <c r="D4897" s="2" t="s">
        <v>224</v>
      </c>
      <c r="E4897" t="str">
        <f>VLOOKUP(C4897,C$2:E4896,3,FALSE)</f>
        <v>Social Security</v>
      </c>
      <c r="F4897">
        <v>2022</v>
      </c>
      <c r="G4897" t="s">
        <v>22</v>
      </c>
      <c r="H4897" s="1">
        <v>118.56</v>
      </c>
    </row>
    <row r="4898" spans="1:8">
      <c r="A4898">
        <v>7662</v>
      </c>
      <c r="B4898" t="s">
        <v>14</v>
      </c>
      <c r="C4898" s="123">
        <v>1915</v>
      </c>
      <c r="D4898" s="2" t="s">
        <v>224</v>
      </c>
      <c r="E4898" t="str">
        <f>VLOOKUP(C4898,C$2:E4897,3,FALSE)</f>
        <v>Social Security</v>
      </c>
      <c r="F4898">
        <v>2022</v>
      </c>
      <c r="G4898" t="s">
        <v>5</v>
      </c>
      <c r="H4898" s="1">
        <v>1449.6100000000001</v>
      </c>
    </row>
    <row r="4899" spans="1:8">
      <c r="A4899">
        <v>7663</v>
      </c>
      <c r="B4899" t="s">
        <v>14</v>
      </c>
      <c r="C4899" s="123">
        <v>1915</v>
      </c>
      <c r="D4899" s="2" t="s">
        <v>224</v>
      </c>
      <c r="E4899" t="str">
        <f>VLOOKUP(C4899,C$2:E4898,3,FALSE)</f>
        <v>Social Security</v>
      </c>
      <c r="F4899">
        <v>2022</v>
      </c>
      <c r="G4899" t="s">
        <v>20</v>
      </c>
      <c r="H4899" s="1">
        <v>815.81000000000006</v>
      </c>
    </row>
    <row r="4900" spans="1:8">
      <c r="A4900">
        <v>7664</v>
      </c>
      <c r="B4900" t="s">
        <v>14</v>
      </c>
      <c r="C4900" s="123">
        <v>1915</v>
      </c>
      <c r="D4900" s="2" t="s">
        <v>224</v>
      </c>
      <c r="E4900" t="str">
        <f>VLOOKUP(C4900,C$2:E4899,3,FALSE)</f>
        <v>Social Security</v>
      </c>
      <c r="F4900">
        <v>2022</v>
      </c>
      <c r="G4900" t="s">
        <v>18</v>
      </c>
      <c r="H4900" s="1">
        <v>2286.0600000000004</v>
      </c>
    </row>
    <row r="4901" spans="1:8">
      <c r="A4901">
        <v>7665</v>
      </c>
      <c r="B4901" t="s">
        <v>14</v>
      </c>
      <c r="C4901" s="123">
        <v>1915</v>
      </c>
      <c r="D4901" s="2" t="s">
        <v>224</v>
      </c>
      <c r="E4901" t="str">
        <f>VLOOKUP(C4901,C$2:E4900,3,FALSE)</f>
        <v>Social Security</v>
      </c>
      <c r="F4901">
        <v>2022</v>
      </c>
      <c r="G4901" s="113" t="s">
        <v>51</v>
      </c>
      <c r="H4901" s="1">
        <v>1893.47</v>
      </c>
    </row>
    <row r="4902" spans="1:8">
      <c r="A4902">
        <v>7666</v>
      </c>
      <c r="B4902" t="s">
        <v>14</v>
      </c>
      <c r="C4902" s="123">
        <v>1915</v>
      </c>
      <c r="D4902" s="2" t="s">
        <v>224</v>
      </c>
      <c r="E4902" t="str">
        <f>VLOOKUP(C4902,C$2:E4901,3,FALSE)</f>
        <v>Social Security</v>
      </c>
      <c r="F4902">
        <v>2022</v>
      </c>
      <c r="G4902" t="s">
        <v>46</v>
      </c>
      <c r="H4902" s="1">
        <v>6248.3199999999988</v>
      </c>
    </row>
    <row r="4903" spans="1:8">
      <c r="A4903">
        <v>7667</v>
      </c>
      <c r="B4903" t="s">
        <v>14</v>
      </c>
      <c r="C4903" s="123">
        <v>1915</v>
      </c>
      <c r="D4903" s="2" t="s">
        <v>224</v>
      </c>
      <c r="E4903" t="str">
        <f>VLOOKUP(C4903,C$2:E4902,3,FALSE)</f>
        <v>Social Security</v>
      </c>
      <c r="F4903">
        <v>2022</v>
      </c>
      <c r="G4903" t="s">
        <v>19</v>
      </c>
      <c r="H4903" s="1">
        <v>65273.13</v>
      </c>
    </row>
    <row r="4904" spans="1:8">
      <c r="A4904">
        <v>7668</v>
      </c>
      <c r="B4904" t="s">
        <v>14</v>
      </c>
      <c r="C4904" s="123">
        <v>1915</v>
      </c>
      <c r="D4904" s="2" t="s">
        <v>223</v>
      </c>
      <c r="E4904" t="str">
        <f>VLOOKUP(C4904,C$2:E4903,3,FALSE)</f>
        <v>Social Security</v>
      </c>
      <c r="F4904">
        <v>2022</v>
      </c>
      <c r="G4904" t="s">
        <v>22</v>
      </c>
      <c r="H4904" s="1">
        <v>2465.4899999999998</v>
      </c>
    </row>
    <row r="4905" spans="1:8">
      <c r="A4905">
        <v>7669</v>
      </c>
      <c r="B4905" t="s">
        <v>14</v>
      </c>
      <c r="C4905" s="123">
        <v>1915</v>
      </c>
      <c r="D4905" s="2" t="s">
        <v>223</v>
      </c>
      <c r="E4905" t="str">
        <f>VLOOKUP(C4905,C$2:E4904,3,FALSE)</f>
        <v>Social Security</v>
      </c>
      <c r="F4905">
        <v>2022</v>
      </c>
      <c r="G4905" t="s">
        <v>5</v>
      </c>
      <c r="H4905" s="1">
        <v>2724.08</v>
      </c>
    </row>
    <row r="4906" spans="1:8">
      <c r="A4906">
        <v>7670</v>
      </c>
      <c r="B4906" t="s">
        <v>14</v>
      </c>
      <c r="C4906" s="123">
        <v>1915</v>
      </c>
      <c r="D4906" s="2" t="s">
        <v>223</v>
      </c>
      <c r="E4906" t="str">
        <f>VLOOKUP(C4906,C$2:E4905,3,FALSE)</f>
        <v>Social Security</v>
      </c>
      <c r="F4906">
        <v>2022</v>
      </c>
      <c r="G4906" t="s">
        <v>20</v>
      </c>
      <c r="H4906" s="1">
        <v>1086.9299999999998</v>
      </c>
    </row>
    <row r="4907" spans="1:8">
      <c r="A4907">
        <v>7671</v>
      </c>
      <c r="B4907" t="s">
        <v>14</v>
      </c>
      <c r="C4907" s="123">
        <v>1915</v>
      </c>
      <c r="D4907" s="2" t="s">
        <v>223</v>
      </c>
      <c r="E4907" t="str">
        <f>VLOOKUP(C4907,C$2:E4906,3,FALSE)</f>
        <v>Social Security</v>
      </c>
      <c r="F4907">
        <v>2022</v>
      </c>
      <c r="G4907" t="s">
        <v>18</v>
      </c>
      <c r="H4907" s="1">
        <v>4000.5499999999993</v>
      </c>
    </row>
    <row r="4908" spans="1:8">
      <c r="A4908">
        <v>7672</v>
      </c>
      <c r="B4908" t="s">
        <v>14</v>
      </c>
      <c r="C4908" s="123">
        <v>1915</v>
      </c>
      <c r="D4908" s="2" t="s">
        <v>223</v>
      </c>
      <c r="E4908" t="str">
        <f>VLOOKUP(C4908,C$2:E4907,3,FALSE)</f>
        <v>Social Security</v>
      </c>
      <c r="F4908">
        <v>2022</v>
      </c>
      <c r="G4908" s="113" t="s">
        <v>51</v>
      </c>
      <c r="H4908" s="1">
        <v>2824.97</v>
      </c>
    </row>
    <row r="4909" spans="1:8">
      <c r="A4909">
        <v>7673</v>
      </c>
      <c r="B4909" t="s">
        <v>14</v>
      </c>
      <c r="C4909" s="123">
        <v>1915</v>
      </c>
      <c r="D4909" s="2" t="s">
        <v>223</v>
      </c>
      <c r="E4909" t="str">
        <f>VLOOKUP(C4909,C$2:E4908,3,FALSE)</f>
        <v>Social Security</v>
      </c>
      <c r="F4909">
        <v>2022</v>
      </c>
      <c r="G4909" t="s">
        <v>46</v>
      </c>
      <c r="H4909" s="1">
        <v>6159.199999999998</v>
      </c>
    </row>
    <row r="4910" spans="1:8">
      <c r="A4910">
        <v>7674</v>
      </c>
      <c r="B4910" t="s">
        <v>14</v>
      </c>
      <c r="C4910" s="123">
        <v>1915</v>
      </c>
      <c r="D4910" s="2" t="s">
        <v>223</v>
      </c>
      <c r="E4910" t="str">
        <f>VLOOKUP(C4910,C$2:E4909,3,FALSE)</f>
        <v>Social Security</v>
      </c>
      <c r="F4910">
        <v>2022</v>
      </c>
      <c r="G4910" t="s">
        <v>19</v>
      </c>
      <c r="H4910" s="1">
        <v>34750.210000000014</v>
      </c>
    </row>
    <row r="4911" spans="1:8">
      <c r="A4911">
        <v>7723</v>
      </c>
      <c r="B4911" t="s">
        <v>13</v>
      </c>
      <c r="C4911" s="123">
        <v>1915</v>
      </c>
      <c r="D4911" s="2" t="s">
        <v>224</v>
      </c>
      <c r="E4911" t="str">
        <f>VLOOKUP(C4911,C$2:E4910,3,FALSE)</f>
        <v>Social Security</v>
      </c>
      <c r="F4911">
        <v>2022</v>
      </c>
      <c r="G4911" t="s">
        <v>5</v>
      </c>
      <c r="H4911" s="1">
        <v>65.22</v>
      </c>
    </row>
    <row r="4912" spans="1:8">
      <c r="A4912">
        <v>7724</v>
      </c>
      <c r="B4912" t="s">
        <v>13</v>
      </c>
      <c r="C4912" s="123">
        <v>1915</v>
      </c>
      <c r="D4912" s="2" t="s">
        <v>224</v>
      </c>
      <c r="E4912" t="str">
        <f>VLOOKUP(C4912,C$2:E4911,3,FALSE)</f>
        <v>Social Security</v>
      </c>
      <c r="F4912">
        <v>2022</v>
      </c>
      <c r="G4912" t="s">
        <v>18</v>
      </c>
      <c r="H4912" s="1">
        <v>113.3</v>
      </c>
    </row>
    <row r="4913" spans="1:8">
      <c r="A4913">
        <v>7725</v>
      </c>
      <c r="B4913" t="s">
        <v>13</v>
      </c>
      <c r="C4913" s="123">
        <v>1915</v>
      </c>
      <c r="D4913" s="2" t="s">
        <v>224</v>
      </c>
      <c r="E4913" t="str">
        <f>VLOOKUP(C4913,C$2:E4912,3,FALSE)</f>
        <v>Social Security</v>
      </c>
      <c r="F4913">
        <v>2022</v>
      </c>
      <c r="G4913" t="s">
        <v>46</v>
      </c>
      <c r="H4913" s="1">
        <v>229.08</v>
      </c>
    </row>
    <row r="4914" spans="1:8">
      <c r="A4914">
        <v>7726</v>
      </c>
      <c r="B4914" t="s">
        <v>13</v>
      </c>
      <c r="C4914" s="123">
        <v>1915</v>
      </c>
      <c r="D4914" s="2" t="s">
        <v>224</v>
      </c>
      <c r="E4914" t="str">
        <f>VLOOKUP(C4914,C$2:E4913,3,FALSE)</f>
        <v>Social Security</v>
      </c>
      <c r="F4914">
        <v>2022</v>
      </c>
      <c r="G4914" t="s">
        <v>19</v>
      </c>
      <c r="H4914" s="1">
        <v>17462.710000000003</v>
      </c>
    </row>
    <row r="4915" spans="1:8">
      <c r="A4915">
        <v>7727</v>
      </c>
      <c r="B4915" t="s">
        <v>13</v>
      </c>
      <c r="C4915" s="123">
        <v>1915</v>
      </c>
      <c r="D4915" s="2" t="s">
        <v>223</v>
      </c>
      <c r="E4915" t="str">
        <f>VLOOKUP(C4915,C$2:E4914,3,FALSE)</f>
        <v>Social Security</v>
      </c>
      <c r="F4915">
        <v>2022</v>
      </c>
      <c r="G4915" t="s">
        <v>5</v>
      </c>
      <c r="H4915" s="1">
        <v>6247.73</v>
      </c>
    </row>
    <row r="4916" spans="1:8">
      <c r="A4916">
        <v>7728</v>
      </c>
      <c r="B4916" t="s">
        <v>13</v>
      </c>
      <c r="C4916" s="123">
        <v>1915</v>
      </c>
      <c r="D4916" s="2" t="s">
        <v>223</v>
      </c>
      <c r="E4916" t="str">
        <f>VLOOKUP(C4916,C$2:E4915,3,FALSE)</f>
        <v>Social Security</v>
      </c>
      <c r="F4916">
        <v>2022</v>
      </c>
      <c r="G4916" t="s">
        <v>20</v>
      </c>
      <c r="H4916" s="1">
        <v>16.670000000000002</v>
      </c>
    </row>
    <row r="4917" spans="1:8">
      <c r="A4917">
        <v>7729</v>
      </c>
      <c r="B4917" t="s">
        <v>13</v>
      </c>
      <c r="C4917" s="123">
        <v>1915</v>
      </c>
      <c r="D4917" s="2" t="s">
        <v>223</v>
      </c>
      <c r="E4917" t="str">
        <f>VLOOKUP(C4917,C$2:E4916,3,FALSE)</f>
        <v>Social Security</v>
      </c>
      <c r="F4917">
        <v>2022</v>
      </c>
      <c r="G4917" t="s">
        <v>18</v>
      </c>
      <c r="H4917" s="1">
        <v>276.03999999999996</v>
      </c>
    </row>
    <row r="4918" spans="1:8">
      <c r="A4918">
        <v>7730</v>
      </c>
      <c r="B4918" t="s">
        <v>13</v>
      </c>
      <c r="C4918" s="123">
        <v>1915</v>
      </c>
      <c r="D4918" s="2" t="s">
        <v>223</v>
      </c>
      <c r="E4918" t="str">
        <f>VLOOKUP(C4918,C$2:E4917,3,FALSE)</f>
        <v>Social Security</v>
      </c>
      <c r="F4918">
        <v>2022</v>
      </c>
      <c r="G4918" t="s">
        <v>46</v>
      </c>
      <c r="H4918" s="1">
        <v>1065.2299999999998</v>
      </c>
    </row>
    <row r="4919" spans="1:8">
      <c r="A4919">
        <v>7731</v>
      </c>
      <c r="B4919" t="s">
        <v>13</v>
      </c>
      <c r="C4919" s="123">
        <v>1915</v>
      </c>
      <c r="D4919" s="2" t="s">
        <v>223</v>
      </c>
      <c r="E4919" t="str">
        <f>VLOOKUP(C4919,C$2:E4918,3,FALSE)</f>
        <v>Social Security</v>
      </c>
      <c r="F4919">
        <v>2022</v>
      </c>
      <c r="G4919" t="s">
        <v>19</v>
      </c>
      <c r="H4919" s="1">
        <v>74717.329999999987</v>
      </c>
    </row>
    <row r="4920" spans="1:8">
      <c r="A4920">
        <v>7765</v>
      </c>
      <c r="B4920" t="s">
        <v>15</v>
      </c>
      <c r="C4920" s="123">
        <v>1915</v>
      </c>
      <c r="D4920" s="2" t="s">
        <v>224</v>
      </c>
      <c r="E4920" t="str">
        <f>VLOOKUP(C4920,C$2:E4919,3,FALSE)</f>
        <v>Social Security</v>
      </c>
      <c r="F4920">
        <v>2022</v>
      </c>
      <c r="G4920" t="s">
        <v>18</v>
      </c>
      <c r="H4920" s="1">
        <v>2.48</v>
      </c>
    </row>
    <row r="4921" spans="1:8">
      <c r="A4921">
        <v>7766</v>
      </c>
      <c r="B4921" t="s">
        <v>15</v>
      </c>
      <c r="C4921" s="123">
        <v>1915</v>
      </c>
      <c r="D4921" s="2" t="s">
        <v>224</v>
      </c>
      <c r="E4921" t="str">
        <f>VLOOKUP(C4921,C$2:E4920,3,FALSE)</f>
        <v>Social Security</v>
      </c>
      <c r="F4921">
        <v>2022</v>
      </c>
      <c r="G4921" s="113" t="s">
        <v>51</v>
      </c>
      <c r="H4921" s="1">
        <v>1543.8600000000001</v>
      </c>
    </row>
    <row r="4922" spans="1:8">
      <c r="A4922">
        <v>7767</v>
      </c>
      <c r="B4922" t="s">
        <v>15</v>
      </c>
      <c r="C4922" s="123">
        <v>1915</v>
      </c>
      <c r="D4922" s="2" t="s">
        <v>224</v>
      </c>
      <c r="E4922" t="str">
        <f>VLOOKUP(C4922,C$2:E4921,3,FALSE)</f>
        <v>Social Security</v>
      </c>
      <c r="F4922">
        <v>2022</v>
      </c>
      <c r="G4922" t="s">
        <v>46</v>
      </c>
      <c r="H4922" s="1">
        <v>155.09</v>
      </c>
    </row>
    <row r="4923" spans="1:8">
      <c r="A4923">
        <v>7768</v>
      </c>
      <c r="B4923" t="s">
        <v>15</v>
      </c>
      <c r="C4923" s="123">
        <v>1915</v>
      </c>
      <c r="D4923" s="2" t="s">
        <v>224</v>
      </c>
      <c r="E4923" t="str">
        <f>VLOOKUP(C4923,C$2:E4922,3,FALSE)</f>
        <v>Social Security</v>
      </c>
      <c r="F4923">
        <v>2022</v>
      </c>
      <c r="G4923" t="s">
        <v>19</v>
      </c>
      <c r="H4923" s="1">
        <v>10093.92</v>
      </c>
    </row>
    <row r="4924" spans="1:8">
      <c r="A4924">
        <v>7769</v>
      </c>
      <c r="B4924" t="s">
        <v>15</v>
      </c>
      <c r="C4924" s="123">
        <v>1915</v>
      </c>
      <c r="D4924" s="2" t="s">
        <v>223</v>
      </c>
      <c r="E4924" t="str">
        <f>VLOOKUP(C4924,C$2:E4923,3,FALSE)</f>
        <v>Social Security</v>
      </c>
      <c r="F4924">
        <v>2022</v>
      </c>
      <c r="G4924" t="s">
        <v>22</v>
      </c>
      <c r="H4924" s="1">
        <v>412.3</v>
      </c>
    </row>
    <row r="4925" spans="1:8">
      <c r="A4925">
        <v>7770</v>
      </c>
      <c r="B4925" t="s">
        <v>15</v>
      </c>
      <c r="C4925" s="123">
        <v>1915</v>
      </c>
      <c r="D4925" s="2" t="s">
        <v>223</v>
      </c>
      <c r="E4925" t="str">
        <f>VLOOKUP(C4925,C$2:E4924,3,FALSE)</f>
        <v>Social Security</v>
      </c>
      <c r="F4925">
        <v>2022</v>
      </c>
      <c r="G4925" t="s">
        <v>5</v>
      </c>
      <c r="H4925" s="1">
        <v>544.69000000000005</v>
      </c>
    </row>
    <row r="4926" spans="1:8">
      <c r="A4926">
        <v>7771</v>
      </c>
      <c r="B4926" t="s">
        <v>15</v>
      </c>
      <c r="C4926" s="123">
        <v>1915</v>
      </c>
      <c r="D4926" s="2" t="s">
        <v>223</v>
      </c>
      <c r="E4926" t="str">
        <f>VLOOKUP(C4926,C$2:E4925,3,FALSE)</f>
        <v>Social Security</v>
      </c>
      <c r="F4926">
        <v>2022</v>
      </c>
      <c r="G4926" t="s">
        <v>18</v>
      </c>
      <c r="H4926" s="1">
        <v>563.89</v>
      </c>
    </row>
    <row r="4927" spans="1:8">
      <c r="A4927">
        <v>7772</v>
      </c>
      <c r="B4927" t="s">
        <v>15</v>
      </c>
      <c r="C4927" s="123">
        <v>1915</v>
      </c>
      <c r="D4927" s="2" t="s">
        <v>223</v>
      </c>
      <c r="E4927" t="str">
        <f>VLOOKUP(C4927,C$2:E4926,3,FALSE)</f>
        <v>Social Security</v>
      </c>
      <c r="F4927">
        <v>2022</v>
      </c>
      <c r="G4927" t="s">
        <v>46</v>
      </c>
      <c r="H4927" s="1">
        <v>1908.82</v>
      </c>
    </row>
    <row r="4928" spans="1:8">
      <c r="A4928">
        <v>7773</v>
      </c>
      <c r="B4928" t="s">
        <v>15</v>
      </c>
      <c r="C4928" s="123">
        <v>1915</v>
      </c>
      <c r="D4928" s="2" t="s">
        <v>223</v>
      </c>
      <c r="E4928" t="str">
        <f>VLOOKUP(C4928,C$2:E4927,3,FALSE)</f>
        <v>Social Security</v>
      </c>
      <c r="F4928">
        <v>2022</v>
      </c>
      <c r="G4928" t="s">
        <v>19</v>
      </c>
      <c r="H4928" s="1">
        <v>67147.690000000031</v>
      </c>
    </row>
    <row r="4929" spans="1:8">
      <c r="A4929">
        <v>7812</v>
      </c>
      <c r="B4929" t="s">
        <v>17</v>
      </c>
      <c r="C4929" s="123">
        <v>1915</v>
      </c>
      <c r="D4929" s="2" t="s">
        <v>224</v>
      </c>
      <c r="E4929" t="str">
        <f>VLOOKUP(C4929,C$2:E4928,3,FALSE)</f>
        <v>Social Security</v>
      </c>
      <c r="F4929">
        <v>2022</v>
      </c>
      <c r="G4929" t="s">
        <v>22</v>
      </c>
      <c r="H4929" s="1">
        <v>667.71</v>
      </c>
    </row>
    <row r="4930" spans="1:8">
      <c r="A4930">
        <v>7813</v>
      </c>
      <c r="B4930" t="s">
        <v>17</v>
      </c>
      <c r="C4930" s="123">
        <v>1915</v>
      </c>
      <c r="D4930" s="2" t="s">
        <v>224</v>
      </c>
      <c r="E4930" t="str">
        <f>VLOOKUP(C4930,C$2:E4929,3,FALSE)</f>
        <v>Social Security</v>
      </c>
      <c r="F4930">
        <v>2022</v>
      </c>
      <c r="G4930" t="s">
        <v>20</v>
      </c>
      <c r="H4930" s="1">
        <v>129.22</v>
      </c>
    </row>
    <row r="4931" spans="1:8">
      <c r="A4931">
        <v>7814</v>
      </c>
      <c r="B4931" t="s">
        <v>17</v>
      </c>
      <c r="C4931" s="123">
        <v>1915</v>
      </c>
      <c r="D4931" s="2" t="s">
        <v>224</v>
      </c>
      <c r="E4931" t="str">
        <f>VLOOKUP(C4931,C$2:E4930,3,FALSE)</f>
        <v>Social Security</v>
      </c>
      <c r="F4931">
        <v>2022</v>
      </c>
      <c r="G4931" t="s">
        <v>18</v>
      </c>
      <c r="H4931" s="1">
        <v>757.51</v>
      </c>
    </row>
    <row r="4932" spans="1:8">
      <c r="A4932">
        <v>7815</v>
      </c>
      <c r="B4932" t="s">
        <v>17</v>
      </c>
      <c r="C4932" s="123">
        <v>1915</v>
      </c>
      <c r="D4932" s="2" t="s">
        <v>224</v>
      </c>
      <c r="E4932" t="str">
        <f>VLOOKUP(C4932,C$2:E4931,3,FALSE)</f>
        <v>Social Security</v>
      </c>
      <c r="F4932">
        <v>2022</v>
      </c>
      <c r="G4932" t="s">
        <v>46</v>
      </c>
      <c r="H4932" s="1">
        <v>2391.4200000000005</v>
      </c>
    </row>
    <row r="4933" spans="1:8">
      <c r="A4933">
        <v>7816</v>
      </c>
      <c r="B4933" t="s">
        <v>17</v>
      </c>
      <c r="C4933" s="123">
        <v>1915</v>
      </c>
      <c r="D4933" s="2" t="s">
        <v>224</v>
      </c>
      <c r="E4933" t="str">
        <f>VLOOKUP(C4933,C$2:E4932,3,FALSE)</f>
        <v>Social Security</v>
      </c>
      <c r="F4933">
        <v>2022</v>
      </c>
      <c r="G4933" t="s">
        <v>19</v>
      </c>
      <c r="H4933" s="1">
        <v>40933.249999999993</v>
      </c>
    </row>
    <row r="4934" spans="1:8">
      <c r="A4934">
        <v>7817</v>
      </c>
      <c r="B4934" t="s">
        <v>17</v>
      </c>
      <c r="C4934" s="123">
        <v>1915</v>
      </c>
      <c r="D4934" s="2" t="s">
        <v>223</v>
      </c>
      <c r="E4934" t="str">
        <f>VLOOKUP(C4934,C$2:E4933,3,FALSE)</f>
        <v>Social Security</v>
      </c>
      <c r="F4934">
        <v>2022</v>
      </c>
      <c r="G4934" t="s">
        <v>22</v>
      </c>
      <c r="H4934" s="1">
        <v>2275.42</v>
      </c>
    </row>
    <row r="4935" spans="1:8">
      <c r="A4935">
        <v>7818</v>
      </c>
      <c r="B4935" t="s">
        <v>17</v>
      </c>
      <c r="C4935" s="123">
        <v>1915</v>
      </c>
      <c r="D4935" s="2" t="s">
        <v>223</v>
      </c>
      <c r="E4935" t="str">
        <f>VLOOKUP(C4935,C$2:E4934,3,FALSE)</f>
        <v>Social Security</v>
      </c>
      <c r="F4935">
        <v>2022</v>
      </c>
      <c r="G4935" t="s">
        <v>5</v>
      </c>
      <c r="H4935" s="1">
        <v>3314.6400000000003</v>
      </c>
    </row>
    <row r="4936" spans="1:8">
      <c r="A4936">
        <v>7819</v>
      </c>
      <c r="B4936" t="s">
        <v>17</v>
      </c>
      <c r="C4936" s="123">
        <v>1915</v>
      </c>
      <c r="D4936" s="2" t="s">
        <v>223</v>
      </c>
      <c r="E4936" t="str">
        <f>VLOOKUP(C4936,C$2:E4935,3,FALSE)</f>
        <v>Social Security</v>
      </c>
      <c r="F4936">
        <v>2022</v>
      </c>
      <c r="G4936" t="s">
        <v>20</v>
      </c>
      <c r="H4936" s="1">
        <v>124.05</v>
      </c>
    </row>
    <row r="4937" spans="1:8">
      <c r="A4937">
        <v>7820</v>
      </c>
      <c r="B4937" t="s">
        <v>17</v>
      </c>
      <c r="C4937" s="123">
        <v>1915</v>
      </c>
      <c r="D4937" s="2" t="s">
        <v>223</v>
      </c>
      <c r="E4937" t="str">
        <f>VLOOKUP(C4937,C$2:E4936,3,FALSE)</f>
        <v>Social Security</v>
      </c>
      <c r="F4937">
        <v>2022</v>
      </c>
      <c r="G4937" t="s">
        <v>18</v>
      </c>
      <c r="H4937" s="1">
        <v>2864.1399999999994</v>
      </c>
    </row>
    <row r="4938" spans="1:8">
      <c r="A4938">
        <v>7821</v>
      </c>
      <c r="B4938" t="s">
        <v>17</v>
      </c>
      <c r="C4938" s="123">
        <v>1915</v>
      </c>
      <c r="D4938" s="2" t="s">
        <v>223</v>
      </c>
      <c r="E4938" t="str">
        <f>VLOOKUP(C4938,C$2:E4937,3,FALSE)</f>
        <v>Social Security</v>
      </c>
      <c r="F4938">
        <v>2022</v>
      </c>
      <c r="G4938" t="s">
        <v>46</v>
      </c>
      <c r="H4938" s="1">
        <v>2362.1</v>
      </c>
    </row>
    <row r="4939" spans="1:8">
      <c r="A4939">
        <v>7822</v>
      </c>
      <c r="B4939" t="s">
        <v>17</v>
      </c>
      <c r="C4939" s="123">
        <v>1915</v>
      </c>
      <c r="D4939" s="2" t="s">
        <v>223</v>
      </c>
      <c r="E4939" t="str">
        <f>VLOOKUP(C4939,C$2:E4938,3,FALSE)</f>
        <v>Social Security</v>
      </c>
      <c r="F4939">
        <v>2022</v>
      </c>
      <c r="G4939" t="s">
        <v>19</v>
      </c>
      <c r="H4939" s="1">
        <v>90144.210000000065</v>
      </c>
    </row>
    <row r="4940" spans="1:8">
      <c r="A4940">
        <v>7859</v>
      </c>
      <c r="B4940" t="s">
        <v>16</v>
      </c>
      <c r="C4940" s="123">
        <v>1915</v>
      </c>
      <c r="D4940" s="2" t="s">
        <v>224</v>
      </c>
      <c r="E4940" t="str">
        <f>VLOOKUP(C4940,C$2:E4939,3,FALSE)</f>
        <v>Social Security</v>
      </c>
      <c r="F4940">
        <v>2022</v>
      </c>
      <c r="G4940" t="s">
        <v>46</v>
      </c>
      <c r="H4940" s="1">
        <v>53.07</v>
      </c>
    </row>
    <row r="4941" spans="1:8">
      <c r="A4941">
        <v>7860</v>
      </c>
      <c r="B4941" t="s">
        <v>16</v>
      </c>
      <c r="C4941" s="123">
        <v>1915</v>
      </c>
      <c r="D4941" s="2" t="s">
        <v>224</v>
      </c>
      <c r="E4941" t="str">
        <f>VLOOKUP(C4941,C$2:E4940,3,FALSE)</f>
        <v>Social Security</v>
      </c>
      <c r="F4941">
        <v>2022</v>
      </c>
      <c r="G4941" t="s">
        <v>19</v>
      </c>
      <c r="H4941" s="1">
        <v>22252.74</v>
      </c>
    </row>
    <row r="4942" spans="1:8">
      <c r="A4942">
        <v>7861</v>
      </c>
      <c r="B4942" t="s">
        <v>16</v>
      </c>
      <c r="C4942" s="123">
        <v>1915</v>
      </c>
      <c r="D4942" s="2" t="s">
        <v>223</v>
      </c>
      <c r="E4942" t="str">
        <f>VLOOKUP(C4942,C$2:E4941,3,FALSE)</f>
        <v>Social Security</v>
      </c>
      <c r="F4942">
        <v>2022</v>
      </c>
      <c r="G4942" t="s">
        <v>22</v>
      </c>
      <c r="H4942" s="1">
        <v>425.89000000000004</v>
      </c>
    </row>
    <row r="4943" spans="1:8">
      <c r="A4943">
        <v>7862</v>
      </c>
      <c r="B4943" t="s">
        <v>16</v>
      </c>
      <c r="C4943" s="123">
        <v>1915</v>
      </c>
      <c r="D4943" s="2" t="s">
        <v>223</v>
      </c>
      <c r="E4943" t="str">
        <f>VLOOKUP(C4943,C$2:E4942,3,FALSE)</f>
        <v>Social Security</v>
      </c>
      <c r="F4943">
        <v>2022</v>
      </c>
      <c r="G4943" t="s">
        <v>18</v>
      </c>
      <c r="H4943" s="1">
        <v>2945.0099999999993</v>
      </c>
    </row>
    <row r="4944" spans="1:8">
      <c r="A4944">
        <v>7863</v>
      </c>
      <c r="B4944" t="s">
        <v>16</v>
      </c>
      <c r="C4944" s="123">
        <v>1915</v>
      </c>
      <c r="D4944" s="2" t="s">
        <v>223</v>
      </c>
      <c r="E4944" t="str">
        <f>VLOOKUP(C4944,C$2:E4943,3,FALSE)</f>
        <v>Social Security</v>
      </c>
      <c r="F4944">
        <v>2022</v>
      </c>
      <c r="G4944" t="s">
        <v>19</v>
      </c>
      <c r="H4944" s="1">
        <v>68476.960000000006</v>
      </c>
    </row>
    <row r="4945" spans="1:8">
      <c r="A4945">
        <v>7335</v>
      </c>
      <c r="B4945" t="s">
        <v>6</v>
      </c>
      <c r="C4945" s="123">
        <v>1921</v>
      </c>
      <c r="D4945" s="2" t="s">
        <v>224</v>
      </c>
      <c r="E4945" t="s">
        <v>138</v>
      </c>
      <c r="F4945">
        <v>2022</v>
      </c>
      <c r="G4945" t="s">
        <v>5</v>
      </c>
      <c r="H4945" s="1">
        <v>9919.8100000000013</v>
      </c>
    </row>
    <row r="4946" spans="1:8">
      <c r="A4946">
        <v>7336</v>
      </c>
      <c r="B4946" t="s">
        <v>6</v>
      </c>
      <c r="C4946" s="123">
        <v>1921</v>
      </c>
      <c r="D4946" s="2" t="s">
        <v>224</v>
      </c>
      <c r="E4946" t="str">
        <f>VLOOKUP(C4946,C$2:E4945,3,FALSE)</f>
        <v>Health insurance</v>
      </c>
      <c r="F4946">
        <v>2022</v>
      </c>
      <c r="G4946" t="s">
        <v>18</v>
      </c>
      <c r="H4946" s="1">
        <v>15.03</v>
      </c>
    </row>
    <row r="4947" spans="1:8">
      <c r="A4947">
        <v>7337</v>
      </c>
      <c r="B4947" t="s">
        <v>6</v>
      </c>
      <c r="C4947" s="123">
        <v>1921</v>
      </c>
      <c r="D4947" s="2" t="s">
        <v>224</v>
      </c>
      <c r="E4947" t="str">
        <f>VLOOKUP(C4947,C$2:E4946,3,FALSE)</f>
        <v>Health insurance</v>
      </c>
      <c r="F4947">
        <v>2022</v>
      </c>
      <c r="G4947" t="s">
        <v>19</v>
      </c>
      <c r="H4947" s="1">
        <v>90400.159999999989</v>
      </c>
    </row>
    <row r="4948" spans="1:8">
      <c r="A4948">
        <v>7338</v>
      </c>
      <c r="B4948" t="s">
        <v>6</v>
      </c>
      <c r="C4948" s="123">
        <v>1921</v>
      </c>
      <c r="D4948" s="2" t="s">
        <v>223</v>
      </c>
      <c r="E4948" t="str">
        <f>VLOOKUP(C4948,C$2:E4947,3,FALSE)</f>
        <v>Health insurance</v>
      </c>
      <c r="F4948">
        <v>2022</v>
      </c>
      <c r="G4948" t="s">
        <v>22</v>
      </c>
      <c r="H4948" s="1">
        <v>158.5</v>
      </c>
    </row>
    <row r="4949" spans="1:8">
      <c r="A4949">
        <v>7339</v>
      </c>
      <c r="B4949" t="s">
        <v>6</v>
      </c>
      <c r="C4949" s="123">
        <v>1921</v>
      </c>
      <c r="D4949" s="2" t="s">
        <v>223</v>
      </c>
      <c r="E4949" t="str">
        <f>VLOOKUP(C4949,C$2:E4948,3,FALSE)</f>
        <v>Health insurance</v>
      </c>
      <c r="F4949">
        <v>2022</v>
      </c>
      <c r="G4949" t="s">
        <v>5</v>
      </c>
      <c r="H4949" s="1">
        <v>26892.12</v>
      </c>
    </row>
    <row r="4950" spans="1:8">
      <c r="A4950">
        <v>7340</v>
      </c>
      <c r="B4950" t="s">
        <v>6</v>
      </c>
      <c r="C4950" s="123">
        <v>1921</v>
      </c>
      <c r="D4950" s="2" t="s">
        <v>223</v>
      </c>
      <c r="E4950" t="str">
        <f>VLOOKUP(C4950,C$2:E4949,3,FALSE)</f>
        <v>Health insurance</v>
      </c>
      <c r="F4950">
        <v>2022</v>
      </c>
      <c r="G4950" t="s">
        <v>18</v>
      </c>
      <c r="H4950" s="1">
        <v>288.85000000000002</v>
      </c>
    </row>
    <row r="4951" spans="1:8">
      <c r="A4951">
        <v>7341</v>
      </c>
      <c r="B4951" t="s">
        <v>6</v>
      </c>
      <c r="C4951" s="123">
        <v>1921</v>
      </c>
      <c r="D4951" s="2" t="s">
        <v>223</v>
      </c>
      <c r="E4951" t="str">
        <f>VLOOKUP(C4951,C$2:E4950,3,FALSE)</f>
        <v>Health insurance</v>
      </c>
      <c r="F4951">
        <v>2022</v>
      </c>
      <c r="G4951" t="s">
        <v>46</v>
      </c>
      <c r="H4951" s="1">
        <v>776.81</v>
      </c>
    </row>
    <row r="4952" spans="1:8">
      <c r="A4952">
        <v>7342</v>
      </c>
      <c r="B4952" t="s">
        <v>6</v>
      </c>
      <c r="C4952" s="123">
        <v>1921</v>
      </c>
      <c r="D4952" s="2" t="s">
        <v>223</v>
      </c>
      <c r="E4952" t="str">
        <f>VLOOKUP(C4952,C$2:E4951,3,FALSE)</f>
        <v>Health insurance</v>
      </c>
      <c r="F4952">
        <v>2022</v>
      </c>
      <c r="G4952" t="s">
        <v>19</v>
      </c>
      <c r="H4952" s="1">
        <v>351297.38</v>
      </c>
    </row>
    <row r="4953" spans="1:8">
      <c r="A4953">
        <v>7397</v>
      </c>
      <c r="B4953" t="s">
        <v>7</v>
      </c>
      <c r="C4953" s="123">
        <v>1921</v>
      </c>
      <c r="D4953" s="2" t="s">
        <v>224</v>
      </c>
      <c r="E4953" t="str">
        <f>VLOOKUP(C4953,C$2:E4952,3,FALSE)</f>
        <v>Health insurance</v>
      </c>
      <c r="F4953">
        <v>2022</v>
      </c>
      <c r="G4953" t="s">
        <v>5</v>
      </c>
      <c r="H4953" s="1">
        <v>10124.509999999998</v>
      </c>
    </row>
    <row r="4954" spans="1:8">
      <c r="A4954">
        <v>7398</v>
      </c>
      <c r="B4954" t="s">
        <v>7</v>
      </c>
      <c r="C4954" s="123">
        <v>1921</v>
      </c>
      <c r="D4954" s="2" t="s">
        <v>224</v>
      </c>
      <c r="E4954" t="str">
        <f>VLOOKUP(C4954,C$2:E4953,3,FALSE)</f>
        <v>Health insurance</v>
      </c>
      <c r="F4954">
        <v>2022</v>
      </c>
      <c r="G4954" t="s">
        <v>20</v>
      </c>
      <c r="H4954" s="1">
        <v>2628.09</v>
      </c>
    </row>
    <row r="4955" spans="1:8">
      <c r="A4955">
        <v>7399</v>
      </c>
      <c r="B4955" t="s">
        <v>7</v>
      </c>
      <c r="C4955" s="123">
        <v>1921</v>
      </c>
      <c r="D4955" s="2" t="s">
        <v>224</v>
      </c>
      <c r="E4955" t="str">
        <f>VLOOKUP(C4955,C$2:E4954,3,FALSE)</f>
        <v>Health insurance</v>
      </c>
      <c r="F4955">
        <v>2022</v>
      </c>
      <c r="G4955" t="s">
        <v>46</v>
      </c>
      <c r="H4955" s="1">
        <v>956.34</v>
      </c>
    </row>
    <row r="4956" spans="1:8">
      <c r="A4956">
        <v>7400</v>
      </c>
      <c r="B4956" t="s">
        <v>7</v>
      </c>
      <c r="C4956" s="123">
        <v>1921</v>
      </c>
      <c r="D4956" s="2" t="s">
        <v>224</v>
      </c>
      <c r="E4956" t="str">
        <f>VLOOKUP(C4956,C$2:E4955,3,FALSE)</f>
        <v>Health insurance</v>
      </c>
      <c r="F4956">
        <v>2022</v>
      </c>
      <c r="G4956" t="s">
        <v>19</v>
      </c>
      <c r="H4956" s="1">
        <v>64981.52</v>
      </c>
    </row>
    <row r="4957" spans="1:8">
      <c r="A4957">
        <v>7401</v>
      </c>
      <c r="B4957" t="s">
        <v>7</v>
      </c>
      <c r="C4957" s="123">
        <v>1921</v>
      </c>
      <c r="D4957" s="2" t="s">
        <v>223</v>
      </c>
      <c r="E4957" t="str">
        <f>VLOOKUP(C4957,C$2:E4956,3,FALSE)</f>
        <v>Health insurance</v>
      </c>
      <c r="F4957">
        <v>2022</v>
      </c>
      <c r="G4957" t="s">
        <v>5</v>
      </c>
      <c r="H4957" s="1">
        <v>50994.129999999976</v>
      </c>
    </row>
    <row r="4958" spans="1:8">
      <c r="A4958">
        <v>7402</v>
      </c>
      <c r="B4958" t="s">
        <v>7</v>
      </c>
      <c r="C4958" s="123">
        <v>1921</v>
      </c>
      <c r="D4958" s="2" t="s">
        <v>223</v>
      </c>
      <c r="E4958" t="str">
        <f>VLOOKUP(C4958,C$2:E4957,3,FALSE)</f>
        <v>Health insurance</v>
      </c>
      <c r="F4958">
        <v>2022</v>
      </c>
      <c r="G4958" t="s">
        <v>20</v>
      </c>
      <c r="H4958" s="1">
        <v>22724.350000000002</v>
      </c>
    </row>
    <row r="4959" spans="1:8">
      <c r="A4959">
        <v>7403</v>
      </c>
      <c r="B4959" t="s">
        <v>7</v>
      </c>
      <c r="C4959" s="123">
        <v>1921</v>
      </c>
      <c r="D4959" s="2" t="s">
        <v>223</v>
      </c>
      <c r="E4959" t="str">
        <f>VLOOKUP(C4959,C$2:E4958,3,FALSE)</f>
        <v>Health insurance</v>
      </c>
      <c r="F4959">
        <v>2022</v>
      </c>
      <c r="G4959" t="s">
        <v>46</v>
      </c>
      <c r="H4959" s="1">
        <v>2582.0700000000002</v>
      </c>
    </row>
    <row r="4960" spans="1:8">
      <c r="A4960">
        <v>7404</v>
      </c>
      <c r="B4960" t="s">
        <v>7</v>
      </c>
      <c r="C4960" s="123">
        <v>1921</v>
      </c>
      <c r="D4960" s="2" t="s">
        <v>223</v>
      </c>
      <c r="E4960" t="str">
        <f>VLOOKUP(C4960,C$2:E4959,3,FALSE)</f>
        <v>Health insurance</v>
      </c>
      <c r="F4960">
        <v>2022</v>
      </c>
      <c r="G4960" t="s">
        <v>19</v>
      </c>
      <c r="H4960" s="1">
        <v>326829.72000000026</v>
      </c>
    </row>
    <row r="4961" spans="1:8">
      <c r="A4961">
        <v>7455</v>
      </c>
      <c r="B4961" t="s">
        <v>8</v>
      </c>
      <c r="C4961" s="123">
        <v>1921</v>
      </c>
      <c r="D4961" s="2" t="s">
        <v>224</v>
      </c>
      <c r="E4961" t="str">
        <f>VLOOKUP(C4961,C$2:E4960,3,FALSE)</f>
        <v>Health insurance</v>
      </c>
      <c r="F4961">
        <v>2022</v>
      </c>
      <c r="G4961" s="113" t="s">
        <v>51</v>
      </c>
      <c r="H4961" s="1">
        <v>21822.66</v>
      </c>
    </row>
    <row r="4962" spans="1:8">
      <c r="A4962">
        <v>7456</v>
      </c>
      <c r="B4962" t="s">
        <v>8</v>
      </c>
      <c r="C4962" s="123">
        <v>1921</v>
      </c>
      <c r="D4962" s="2" t="s">
        <v>224</v>
      </c>
      <c r="E4962" t="str">
        <f>VLOOKUP(C4962,C$2:E4961,3,FALSE)</f>
        <v>Health insurance</v>
      </c>
      <c r="F4962">
        <v>2022</v>
      </c>
      <c r="G4962" t="s">
        <v>19</v>
      </c>
      <c r="H4962" s="1">
        <v>117430.47</v>
      </c>
    </row>
    <row r="4963" spans="1:8">
      <c r="A4963">
        <v>7457</v>
      </c>
      <c r="B4963" t="s">
        <v>8</v>
      </c>
      <c r="C4963" s="123">
        <v>1921</v>
      </c>
      <c r="D4963" s="2" t="s">
        <v>223</v>
      </c>
      <c r="E4963" t="str">
        <f>VLOOKUP(C4963,C$2:E4962,3,FALSE)</f>
        <v>Health insurance</v>
      </c>
      <c r="F4963">
        <v>2022</v>
      </c>
      <c r="G4963" t="s">
        <v>5</v>
      </c>
      <c r="H4963" s="1">
        <v>9832.9399999999987</v>
      </c>
    </row>
    <row r="4964" spans="1:8">
      <c r="A4964">
        <v>7458</v>
      </c>
      <c r="B4964" t="s">
        <v>8</v>
      </c>
      <c r="C4964" s="123">
        <v>1921</v>
      </c>
      <c r="D4964" s="2" t="s">
        <v>223</v>
      </c>
      <c r="E4964" t="str">
        <f>VLOOKUP(C4964,C$2:E4963,3,FALSE)</f>
        <v>Health insurance</v>
      </c>
      <c r="F4964">
        <v>2022</v>
      </c>
      <c r="G4964" t="s">
        <v>20</v>
      </c>
      <c r="H4964" s="1">
        <v>12027.289999999999</v>
      </c>
    </row>
    <row r="4965" spans="1:8">
      <c r="A4965">
        <v>7459</v>
      </c>
      <c r="B4965" t="s">
        <v>8</v>
      </c>
      <c r="C4965" s="123">
        <v>1921</v>
      </c>
      <c r="D4965" s="2" t="s">
        <v>223</v>
      </c>
      <c r="E4965" t="str">
        <f>VLOOKUP(C4965,C$2:E4964,3,FALSE)</f>
        <v>Health insurance</v>
      </c>
      <c r="F4965">
        <v>2022</v>
      </c>
      <c r="G4965" s="113" t="s">
        <v>51</v>
      </c>
      <c r="H4965" s="1">
        <v>3716.82</v>
      </c>
    </row>
    <row r="4966" spans="1:8">
      <c r="A4966">
        <v>7460</v>
      </c>
      <c r="B4966" t="s">
        <v>8</v>
      </c>
      <c r="C4966" s="123">
        <v>1921</v>
      </c>
      <c r="D4966" s="2" t="s">
        <v>223</v>
      </c>
      <c r="E4966" t="str">
        <f>VLOOKUP(C4966,C$2:E4965,3,FALSE)</f>
        <v>Health insurance</v>
      </c>
      <c r="F4966">
        <v>2022</v>
      </c>
      <c r="G4966" t="s">
        <v>46</v>
      </c>
      <c r="H4966" s="1">
        <v>2141.5</v>
      </c>
    </row>
    <row r="4967" spans="1:8">
      <c r="A4967">
        <v>7461</v>
      </c>
      <c r="B4967" t="s">
        <v>8</v>
      </c>
      <c r="C4967" s="123">
        <v>1921</v>
      </c>
      <c r="D4967" s="2" t="s">
        <v>223</v>
      </c>
      <c r="E4967" t="str">
        <f>VLOOKUP(C4967,C$2:E4966,3,FALSE)</f>
        <v>Health insurance</v>
      </c>
      <c r="F4967">
        <v>2022</v>
      </c>
      <c r="G4967" t="s">
        <v>19</v>
      </c>
      <c r="H4967" s="1">
        <v>356159.56000000006</v>
      </c>
    </row>
    <row r="4968" spans="1:8">
      <c r="A4968">
        <v>7497</v>
      </c>
      <c r="B4968" t="s">
        <v>9</v>
      </c>
      <c r="C4968" s="123">
        <v>1921</v>
      </c>
      <c r="D4968" s="2" t="s">
        <v>224</v>
      </c>
      <c r="E4968" t="str">
        <f>VLOOKUP(C4968,C$2:E4967,3,FALSE)</f>
        <v>Health insurance</v>
      </c>
      <c r="F4968">
        <v>2022</v>
      </c>
      <c r="G4968" t="s">
        <v>19</v>
      </c>
      <c r="H4968" s="1">
        <v>98991.82</v>
      </c>
    </row>
    <row r="4969" spans="1:8">
      <c r="A4969">
        <v>7498</v>
      </c>
      <c r="B4969" t="s">
        <v>9</v>
      </c>
      <c r="C4969" s="123">
        <v>1921</v>
      </c>
      <c r="D4969" s="2" t="s">
        <v>223</v>
      </c>
      <c r="E4969" t="str">
        <f>VLOOKUP(C4969,C$2:E4968,3,FALSE)</f>
        <v>Health insurance</v>
      </c>
      <c r="F4969">
        <v>2022</v>
      </c>
      <c r="G4969" t="s">
        <v>5</v>
      </c>
      <c r="H4969" s="1">
        <v>92805.700000000012</v>
      </c>
    </row>
    <row r="4970" spans="1:8">
      <c r="A4970">
        <v>7499</v>
      </c>
      <c r="B4970" t="s">
        <v>9</v>
      </c>
      <c r="C4970" s="123">
        <v>1921</v>
      </c>
      <c r="D4970" s="2" t="s">
        <v>223</v>
      </c>
      <c r="E4970" t="str">
        <f>VLOOKUP(C4970,C$2:E4969,3,FALSE)</f>
        <v>Health insurance</v>
      </c>
      <c r="F4970">
        <v>2022</v>
      </c>
      <c r="G4970" t="s">
        <v>18</v>
      </c>
      <c r="H4970" s="1">
        <v>10202.709999999999</v>
      </c>
    </row>
    <row r="4971" spans="1:8">
      <c r="A4971">
        <v>7500</v>
      </c>
      <c r="B4971" t="s">
        <v>9</v>
      </c>
      <c r="C4971" s="123">
        <v>1921</v>
      </c>
      <c r="D4971" s="2" t="s">
        <v>223</v>
      </c>
      <c r="E4971" t="str">
        <f>VLOOKUP(C4971,C$2:E4970,3,FALSE)</f>
        <v>Health insurance</v>
      </c>
      <c r="F4971">
        <v>2022</v>
      </c>
      <c r="G4971" t="s">
        <v>46</v>
      </c>
      <c r="H4971" s="1">
        <v>1049.1100000000001</v>
      </c>
    </row>
    <row r="4972" spans="1:8">
      <c r="A4972">
        <v>7501</v>
      </c>
      <c r="B4972" t="s">
        <v>9</v>
      </c>
      <c r="C4972" s="123">
        <v>1921</v>
      </c>
      <c r="D4972" s="2" t="s">
        <v>223</v>
      </c>
      <c r="E4972" t="str">
        <f>VLOOKUP(C4972,C$2:E4971,3,FALSE)</f>
        <v>Health insurance</v>
      </c>
      <c r="F4972">
        <v>2022</v>
      </c>
      <c r="G4972" t="s">
        <v>19</v>
      </c>
      <c r="H4972" s="1">
        <v>1463214.6800000004</v>
      </c>
    </row>
    <row r="4973" spans="1:8">
      <c r="A4973">
        <v>7539</v>
      </c>
      <c r="B4973" t="s">
        <v>10</v>
      </c>
      <c r="C4973" s="123">
        <v>1921</v>
      </c>
      <c r="D4973" s="2" t="s">
        <v>224</v>
      </c>
      <c r="E4973" t="str">
        <f>VLOOKUP(C4973,C$2:E4972,3,FALSE)</f>
        <v>Health insurance</v>
      </c>
      <c r="F4973">
        <v>2022</v>
      </c>
      <c r="G4973" t="s">
        <v>19</v>
      </c>
      <c r="H4973" s="1">
        <v>8567.02</v>
      </c>
    </row>
    <row r="4974" spans="1:8">
      <c r="A4974">
        <v>7540</v>
      </c>
      <c r="B4974" t="s">
        <v>10</v>
      </c>
      <c r="C4974" s="123">
        <v>1921</v>
      </c>
      <c r="D4974" s="2" t="s">
        <v>223</v>
      </c>
      <c r="E4974" t="str">
        <f>VLOOKUP(C4974,C$2:E4973,3,FALSE)</f>
        <v>Health insurance</v>
      </c>
      <c r="F4974">
        <v>2022</v>
      </c>
      <c r="G4974" t="s">
        <v>5</v>
      </c>
      <c r="H4974" s="1">
        <v>26340.03</v>
      </c>
    </row>
    <row r="4975" spans="1:8">
      <c r="A4975">
        <v>7541</v>
      </c>
      <c r="B4975" t="s">
        <v>10</v>
      </c>
      <c r="C4975" s="123">
        <v>1921</v>
      </c>
      <c r="D4975" s="2" t="s">
        <v>223</v>
      </c>
      <c r="E4975" t="str">
        <f>VLOOKUP(C4975,C$2:E4974,3,FALSE)</f>
        <v>Health insurance</v>
      </c>
      <c r="F4975">
        <v>2022</v>
      </c>
      <c r="G4975" t="s">
        <v>18</v>
      </c>
      <c r="H4975" s="1">
        <v>368.85</v>
      </c>
    </row>
    <row r="4976" spans="1:8">
      <c r="A4976">
        <v>7542</v>
      </c>
      <c r="B4976" t="s">
        <v>10</v>
      </c>
      <c r="C4976" s="123">
        <v>1921</v>
      </c>
      <c r="D4976" s="2" t="s">
        <v>223</v>
      </c>
      <c r="E4976" t="str">
        <f>VLOOKUP(C4976,C$2:E4975,3,FALSE)</f>
        <v>Health insurance</v>
      </c>
      <c r="F4976">
        <v>2022</v>
      </c>
      <c r="G4976" t="s">
        <v>19</v>
      </c>
      <c r="H4976" s="1">
        <v>74705.260000000009</v>
      </c>
    </row>
    <row r="4977" spans="1:8">
      <c r="A4977">
        <v>7581</v>
      </c>
      <c r="B4977" t="s">
        <v>11</v>
      </c>
      <c r="C4977" s="123">
        <v>1921</v>
      </c>
      <c r="D4977" s="2" t="s">
        <v>224</v>
      </c>
      <c r="E4977" t="str">
        <f>VLOOKUP(C4977,C$2:E4976,3,FALSE)</f>
        <v>Health insurance</v>
      </c>
      <c r="F4977">
        <v>2022</v>
      </c>
      <c r="G4977" t="s">
        <v>5</v>
      </c>
      <c r="H4977" s="1">
        <v>286.60000000000002</v>
      </c>
    </row>
    <row r="4978" spans="1:8">
      <c r="A4978">
        <v>7582</v>
      </c>
      <c r="B4978" t="s">
        <v>11</v>
      </c>
      <c r="C4978" s="123">
        <v>1921</v>
      </c>
      <c r="D4978" s="2" t="s">
        <v>224</v>
      </c>
      <c r="E4978" t="str">
        <f>VLOOKUP(C4978,C$2:E4977,3,FALSE)</f>
        <v>Health insurance</v>
      </c>
      <c r="F4978">
        <v>2022</v>
      </c>
      <c r="G4978" t="s">
        <v>19</v>
      </c>
      <c r="H4978" s="1">
        <v>21247.789999999997</v>
      </c>
    </row>
    <row r="4979" spans="1:8">
      <c r="A4979">
        <v>7583</v>
      </c>
      <c r="B4979" t="s">
        <v>11</v>
      </c>
      <c r="C4979" s="123">
        <v>1921</v>
      </c>
      <c r="D4979" s="2" t="s">
        <v>223</v>
      </c>
      <c r="E4979" t="str">
        <f>VLOOKUP(C4979,C$2:E4978,3,FALSE)</f>
        <v>Health insurance</v>
      </c>
      <c r="F4979">
        <v>2022</v>
      </c>
      <c r="G4979" t="s">
        <v>22</v>
      </c>
      <c r="H4979" s="1">
        <v>2439.37</v>
      </c>
    </row>
    <row r="4980" spans="1:8">
      <c r="A4980">
        <v>7584</v>
      </c>
      <c r="B4980" t="s">
        <v>11</v>
      </c>
      <c r="C4980" s="123">
        <v>1921</v>
      </c>
      <c r="D4980" s="2" t="s">
        <v>223</v>
      </c>
      <c r="E4980" t="str">
        <f>VLOOKUP(C4980,C$2:E4979,3,FALSE)</f>
        <v>Health insurance</v>
      </c>
      <c r="F4980">
        <v>2022</v>
      </c>
      <c r="G4980" t="s">
        <v>5</v>
      </c>
      <c r="H4980" s="1">
        <v>5819.5300000000007</v>
      </c>
    </row>
    <row r="4981" spans="1:8">
      <c r="A4981">
        <v>7585</v>
      </c>
      <c r="B4981" t="s">
        <v>11</v>
      </c>
      <c r="C4981" s="123">
        <v>1921</v>
      </c>
      <c r="D4981" s="2" t="s">
        <v>223</v>
      </c>
      <c r="E4981" t="str">
        <f>VLOOKUP(C4981,C$2:E4980,3,FALSE)</f>
        <v>Health insurance</v>
      </c>
      <c r="F4981">
        <v>2022</v>
      </c>
      <c r="G4981" s="113" t="s">
        <v>51</v>
      </c>
      <c r="H4981" s="1">
        <v>2654.36</v>
      </c>
    </row>
    <row r="4982" spans="1:8">
      <c r="A4982">
        <v>7586</v>
      </c>
      <c r="B4982" t="s">
        <v>11</v>
      </c>
      <c r="C4982" s="123">
        <v>1921</v>
      </c>
      <c r="D4982" s="2" t="s">
        <v>223</v>
      </c>
      <c r="E4982" t="str">
        <f>VLOOKUP(C4982,C$2:E4981,3,FALSE)</f>
        <v>Health insurance</v>
      </c>
      <c r="F4982">
        <v>2022</v>
      </c>
      <c r="G4982" t="s">
        <v>19</v>
      </c>
      <c r="H4982" s="1">
        <v>131585.03000000003</v>
      </c>
    </row>
    <row r="4983" spans="1:8">
      <c r="A4983">
        <v>7627</v>
      </c>
      <c r="B4983" t="s">
        <v>12</v>
      </c>
      <c r="C4983" s="123">
        <v>1921</v>
      </c>
      <c r="D4983" s="2" t="s">
        <v>224</v>
      </c>
      <c r="E4983" t="str">
        <f>VLOOKUP(C4983,C$2:E4982,3,FALSE)</f>
        <v>Health insurance</v>
      </c>
      <c r="F4983">
        <v>2022</v>
      </c>
      <c r="G4983" t="s">
        <v>19</v>
      </c>
      <c r="H4983" s="1">
        <v>16504.860000000004</v>
      </c>
    </row>
    <row r="4984" spans="1:8">
      <c r="A4984">
        <v>7628</v>
      </c>
      <c r="B4984" t="s">
        <v>12</v>
      </c>
      <c r="C4984" s="123">
        <v>1921</v>
      </c>
      <c r="D4984" s="2" t="s">
        <v>223</v>
      </c>
      <c r="E4984" t="str">
        <f>VLOOKUP(C4984,C$2:E4983,3,FALSE)</f>
        <v>Health insurance</v>
      </c>
      <c r="F4984">
        <v>2022</v>
      </c>
      <c r="G4984" t="s">
        <v>5</v>
      </c>
      <c r="H4984" s="1">
        <v>3170</v>
      </c>
    </row>
    <row r="4985" spans="1:8">
      <c r="A4985">
        <v>7629</v>
      </c>
      <c r="B4985" t="s">
        <v>12</v>
      </c>
      <c r="C4985" s="123">
        <v>1921</v>
      </c>
      <c r="D4985" s="2" t="s">
        <v>223</v>
      </c>
      <c r="E4985" t="str">
        <f>VLOOKUP(C4985,C$2:E4984,3,FALSE)</f>
        <v>Health insurance</v>
      </c>
      <c r="F4985">
        <v>2022</v>
      </c>
      <c r="G4985" t="s">
        <v>19</v>
      </c>
      <c r="H4985" s="1">
        <v>187004.71</v>
      </c>
    </row>
    <row r="4986" spans="1:8">
      <c r="A4986">
        <v>7675</v>
      </c>
      <c r="B4986" t="s">
        <v>14</v>
      </c>
      <c r="C4986" s="123">
        <v>1921</v>
      </c>
      <c r="D4986" s="2" t="s">
        <v>224</v>
      </c>
      <c r="E4986" t="str">
        <f>VLOOKUP(C4986,C$2:E4985,3,FALSE)</f>
        <v>Health insurance</v>
      </c>
      <c r="F4986">
        <v>2022</v>
      </c>
      <c r="G4986" t="s">
        <v>22</v>
      </c>
      <c r="H4986" s="1">
        <v>357.66</v>
      </c>
    </row>
    <row r="4987" spans="1:8">
      <c r="A4987">
        <v>7676</v>
      </c>
      <c r="B4987" t="s">
        <v>14</v>
      </c>
      <c r="C4987" s="123">
        <v>1921</v>
      </c>
      <c r="D4987" s="2" t="s">
        <v>224</v>
      </c>
      <c r="E4987" t="str">
        <f>VLOOKUP(C4987,C$2:E4986,3,FALSE)</f>
        <v>Health insurance</v>
      </c>
      <c r="F4987">
        <v>2022</v>
      </c>
      <c r="G4987" t="s">
        <v>5</v>
      </c>
      <c r="H4987" s="1">
        <v>9439.32</v>
      </c>
    </row>
    <row r="4988" spans="1:8">
      <c r="A4988">
        <v>7677</v>
      </c>
      <c r="B4988" t="s">
        <v>14</v>
      </c>
      <c r="C4988" s="123">
        <v>1921</v>
      </c>
      <c r="D4988" s="2" t="s">
        <v>224</v>
      </c>
      <c r="E4988" t="str">
        <f>VLOOKUP(C4988,C$2:E4987,3,FALSE)</f>
        <v>Health insurance</v>
      </c>
      <c r="F4988">
        <v>2022</v>
      </c>
      <c r="G4988" t="s">
        <v>20</v>
      </c>
      <c r="H4988" s="1">
        <v>27184.34</v>
      </c>
    </row>
    <row r="4989" spans="1:8">
      <c r="A4989">
        <v>7678</v>
      </c>
      <c r="B4989" t="s">
        <v>14</v>
      </c>
      <c r="C4989" s="123">
        <v>1921</v>
      </c>
      <c r="D4989" s="2" t="s">
        <v>224</v>
      </c>
      <c r="E4989" t="str">
        <f>VLOOKUP(C4989,C$2:E4988,3,FALSE)</f>
        <v>Health insurance</v>
      </c>
      <c r="F4989">
        <v>2022</v>
      </c>
      <c r="G4989" s="113" t="s">
        <v>51</v>
      </c>
      <c r="H4989" s="1">
        <v>10249.84</v>
      </c>
    </row>
    <row r="4990" spans="1:8">
      <c r="A4990">
        <v>7679</v>
      </c>
      <c r="B4990" t="s">
        <v>14</v>
      </c>
      <c r="C4990" s="123">
        <v>1921</v>
      </c>
      <c r="D4990" s="2" t="s">
        <v>224</v>
      </c>
      <c r="E4990" t="str">
        <f>VLOOKUP(C4990,C$2:E4989,3,FALSE)</f>
        <v>Health insurance</v>
      </c>
      <c r="F4990">
        <v>2022</v>
      </c>
      <c r="G4990" t="s">
        <v>46</v>
      </c>
      <c r="H4990" s="1">
        <v>-644.70000000000005</v>
      </c>
    </row>
    <row r="4991" spans="1:8">
      <c r="A4991">
        <v>7680</v>
      </c>
      <c r="B4991" t="s">
        <v>14</v>
      </c>
      <c r="C4991" s="123">
        <v>1921</v>
      </c>
      <c r="D4991" s="2" t="s">
        <v>224</v>
      </c>
      <c r="E4991" t="str">
        <f>VLOOKUP(C4991,C$2:E4990,3,FALSE)</f>
        <v>Health insurance</v>
      </c>
      <c r="F4991">
        <v>2022</v>
      </c>
      <c r="G4991" t="s">
        <v>19</v>
      </c>
      <c r="H4991" s="1">
        <v>346746.20999999996</v>
      </c>
    </row>
    <row r="4992" spans="1:8">
      <c r="A4992">
        <v>7681</v>
      </c>
      <c r="B4992" t="s">
        <v>14</v>
      </c>
      <c r="C4992" s="123">
        <v>1921</v>
      </c>
      <c r="D4992" s="2" t="s">
        <v>223</v>
      </c>
      <c r="E4992" t="str">
        <f>VLOOKUP(C4992,C$2:E4991,3,FALSE)</f>
        <v>Health insurance</v>
      </c>
      <c r="F4992">
        <v>2022</v>
      </c>
      <c r="G4992" t="s">
        <v>22</v>
      </c>
      <c r="H4992" s="1">
        <v>865.13</v>
      </c>
    </row>
    <row r="4993" spans="1:8">
      <c r="A4993">
        <v>7682</v>
      </c>
      <c r="B4993" t="s">
        <v>14</v>
      </c>
      <c r="C4993" s="123">
        <v>1921</v>
      </c>
      <c r="D4993" s="2" t="s">
        <v>223</v>
      </c>
      <c r="E4993" t="str">
        <f>VLOOKUP(C4993,C$2:E4992,3,FALSE)</f>
        <v>Health insurance</v>
      </c>
      <c r="F4993">
        <v>2022</v>
      </c>
      <c r="G4993" t="s">
        <v>5</v>
      </c>
      <c r="H4993" s="1">
        <v>18185.41</v>
      </c>
    </row>
    <row r="4994" spans="1:8">
      <c r="A4994">
        <v>7683</v>
      </c>
      <c r="B4994" t="s">
        <v>14</v>
      </c>
      <c r="C4994" s="123">
        <v>1921</v>
      </c>
      <c r="D4994" s="2" t="s">
        <v>223</v>
      </c>
      <c r="E4994" t="str">
        <f>VLOOKUP(C4994,C$2:E4993,3,FALSE)</f>
        <v>Health insurance</v>
      </c>
      <c r="F4994">
        <v>2022</v>
      </c>
      <c r="G4994" t="s">
        <v>20</v>
      </c>
      <c r="H4994" s="1">
        <v>24994.430000000004</v>
      </c>
    </row>
    <row r="4995" spans="1:8">
      <c r="A4995">
        <v>7684</v>
      </c>
      <c r="B4995" t="s">
        <v>14</v>
      </c>
      <c r="C4995" s="123">
        <v>1921</v>
      </c>
      <c r="D4995" s="2" t="s">
        <v>223</v>
      </c>
      <c r="E4995" t="str">
        <f>VLOOKUP(C4995,C$2:E4994,3,FALSE)</f>
        <v>Health insurance</v>
      </c>
      <c r="F4995">
        <v>2022</v>
      </c>
      <c r="G4995" s="113" t="s">
        <v>51</v>
      </c>
      <c r="H4995" s="1">
        <v>8100.24</v>
      </c>
    </row>
    <row r="4996" spans="1:8">
      <c r="A4996">
        <v>7685</v>
      </c>
      <c r="B4996" t="s">
        <v>14</v>
      </c>
      <c r="C4996" s="123">
        <v>1921</v>
      </c>
      <c r="D4996" s="2" t="s">
        <v>223</v>
      </c>
      <c r="E4996" t="str">
        <f>VLOOKUP(C4996,C$2:E4995,3,FALSE)</f>
        <v>Health insurance</v>
      </c>
      <c r="F4996">
        <v>2022</v>
      </c>
      <c r="G4996" t="s">
        <v>46</v>
      </c>
      <c r="H4996" s="1">
        <v>383.72</v>
      </c>
    </row>
    <row r="4997" spans="1:8">
      <c r="A4997">
        <v>7686</v>
      </c>
      <c r="B4997" t="s">
        <v>14</v>
      </c>
      <c r="C4997" s="123">
        <v>1921</v>
      </c>
      <c r="D4997" s="2" t="s">
        <v>223</v>
      </c>
      <c r="E4997" t="str">
        <f>VLOOKUP(C4997,C$2:E4996,3,FALSE)</f>
        <v>Health insurance</v>
      </c>
      <c r="F4997">
        <v>2022</v>
      </c>
      <c r="G4997" t="s">
        <v>19</v>
      </c>
      <c r="H4997" s="1">
        <v>168484.45000000004</v>
      </c>
    </row>
    <row r="4998" spans="1:8">
      <c r="A4998">
        <v>7732</v>
      </c>
      <c r="B4998" t="s">
        <v>13</v>
      </c>
      <c r="C4998" s="123">
        <v>1921</v>
      </c>
      <c r="D4998" s="2" t="s">
        <v>224</v>
      </c>
      <c r="E4998" t="str">
        <f>VLOOKUP(C4998,C$2:E4997,3,FALSE)</f>
        <v>Health insurance</v>
      </c>
      <c r="F4998">
        <v>2022</v>
      </c>
      <c r="G4998" t="s">
        <v>5</v>
      </c>
      <c r="H4998" s="1">
        <v>1051.4100000000001</v>
      </c>
    </row>
    <row r="4999" spans="1:8">
      <c r="A4999">
        <v>7733</v>
      </c>
      <c r="B4999" t="s">
        <v>13</v>
      </c>
      <c r="C4999" s="123">
        <v>1921</v>
      </c>
      <c r="D4999" s="2" t="s">
        <v>224</v>
      </c>
      <c r="E4999" t="str">
        <f>VLOOKUP(C4999,C$2:E4998,3,FALSE)</f>
        <v>Health insurance</v>
      </c>
      <c r="F4999">
        <v>2022</v>
      </c>
      <c r="G4999" t="s">
        <v>18</v>
      </c>
      <c r="H4999" s="1">
        <v>1457.25</v>
      </c>
    </row>
    <row r="5000" spans="1:8">
      <c r="A5000">
        <v>7734</v>
      </c>
      <c r="B5000" t="s">
        <v>13</v>
      </c>
      <c r="C5000" s="123">
        <v>1921</v>
      </c>
      <c r="D5000" s="2" t="s">
        <v>224</v>
      </c>
      <c r="E5000" t="str">
        <f>VLOOKUP(C5000,C$2:E4999,3,FALSE)</f>
        <v>Health insurance</v>
      </c>
      <c r="F5000">
        <v>2022</v>
      </c>
      <c r="G5000" t="s">
        <v>19</v>
      </c>
      <c r="H5000" s="1">
        <v>78977.77</v>
      </c>
    </row>
    <row r="5001" spans="1:8">
      <c r="A5001">
        <v>7735</v>
      </c>
      <c r="B5001" t="s">
        <v>13</v>
      </c>
      <c r="C5001" s="123">
        <v>1921</v>
      </c>
      <c r="D5001" s="2" t="s">
        <v>223</v>
      </c>
      <c r="E5001" t="str">
        <f>VLOOKUP(C5001,C$2:E5000,3,FALSE)</f>
        <v>Health insurance</v>
      </c>
      <c r="F5001">
        <v>2022</v>
      </c>
      <c r="G5001" t="s">
        <v>5</v>
      </c>
      <c r="H5001" s="1">
        <v>40566.18</v>
      </c>
    </row>
    <row r="5002" spans="1:8">
      <c r="A5002">
        <v>7736</v>
      </c>
      <c r="B5002" t="s">
        <v>13</v>
      </c>
      <c r="C5002" s="123">
        <v>1921</v>
      </c>
      <c r="D5002" s="2" t="s">
        <v>223</v>
      </c>
      <c r="E5002" t="str">
        <f>VLOOKUP(C5002,C$2:E5001,3,FALSE)</f>
        <v>Health insurance</v>
      </c>
      <c r="F5002">
        <v>2022</v>
      </c>
      <c r="G5002" t="s">
        <v>19</v>
      </c>
      <c r="H5002" s="1">
        <v>342770.12000000005</v>
      </c>
    </row>
    <row r="5003" spans="1:8">
      <c r="A5003">
        <v>7774</v>
      </c>
      <c r="B5003" t="s">
        <v>15</v>
      </c>
      <c r="C5003" s="123">
        <v>1921</v>
      </c>
      <c r="D5003" s="2" t="s">
        <v>224</v>
      </c>
      <c r="E5003" t="str">
        <f>VLOOKUP(C5003,C$2:E5002,3,FALSE)</f>
        <v>Health insurance</v>
      </c>
      <c r="F5003">
        <v>2022</v>
      </c>
      <c r="G5003" s="113" t="s">
        <v>51</v>
      </c>
      <c r="H5003" s="1">
        <v>6029.16</v>
      </c>
    </row>
    <row r="5004" spans="1:8">
      <c r="A5004">
        <v>7775</v>
      </c>
      <c r="B5004" t="s">
        <v>15</v>
      </c>
      <c r="C5004" s="123">
        <v>1921</v>
      </c>
      <c r="D5004" s="2" t="s">
        <v>224</v>
      </c>
      <c r="E5004" t="str">
        <f>VLOOKUP(C5004,C$2:E5003,3,FALSE)</f>
        <v>Health insurance</v>
      </c>
      <c r="F5004">
        <v>2022</v>
      </c>
      <c r="G5004" t="s">
        <v>19</v>
      </c>
      <c r="H5004" s="1">
        <v>29346.32</v>
      </c>
    </row>
    <row r="5005" spans="1:8">
      <c r="A5005">
        <v>7776</v>
      </c>
      <c r="B5005" t="s">
        <v>15</v>
      </c>
      <c r="C5005" s="123">
        <v>1921</v>
      </c>
      <c r="D5005" s="2" t="s">
        <v>223</v>
      </c>
      <c r="E5005" t="str">
        <f>VLOOKUP(C5005,C$2:E5004,3,FALSE)</f>
        <v>Health insurance</v>
      </c>
      <c r="F5005">
        <v>2022</v>
      </c>
      <c r="G5005" t="s">
        <v>5</v>
      </c>
      <c r="H5005" s="1">
        <v>3924.8</v>
      </c>
    </row>
    <row r="5006" spans="1:8">
      <c r="A5006">
        <v>7777</v>
      </c>
      <c r="B5006" t="s">
        <v>15</v>
      </c>
      <c r="C5006" s="123">
        <v>1921</v>
      </c>
      <c r="D5006" s="2" t="s">
        <v>223</v>
      </c>
      <c r="E5006" t="str">
        <f>VLOOKUP(C5006,C$2:E5005,3,FALSE)</f>
        <v>Health insurance</v>
      </c>
      <c r="F5006">
        <v>2022</v>
      </c>
      <c r="G5006" t="s">
        <v>19</v>
      </c>
      <c r="H5006" s="1">
        <v>263124.78999999998</v>
      </c>
    </row>
    <row r="5007" spans="1:8">
      <c r="A5007">
        <v>7823</v>
      </c>
      <c r="B5007" t="s">
        <v>17</v>
      </c>
      <c r="C5007" s="123">
        <v>1921</v>
      </c>
      <c r="D5007" s="2" t="s">
        <v>224</v>
      </c>
      <c r="E5007" t="str">
        <f>VLOOKUP(C5007,C$2:E5006,3,FALSE)</f>
        <v>Health insurance</v>
      </c>
      <c r="F5007">
        <v>2022</v>
      </c>
      <c r="G5007" t="s">
        <v>22</v>
      </c>
      <c r="H5007" s="1">
        <v>1227.1500000000001</v>
      </c>
    </row>
    <row r="5008" spans="1:8">
      <c r="A5008">
        <v>7824</v>
      </c>
      <c r="B5008" t="s">
        <v>17</v>
      </c>
      <c r="C5008" s="123">
        <v>1921</v>
      </c>
      <c r="D5008" s="2" t="s">
        <v>224</v>
      </c>
      <c r="E5008" t="str">
        <f>VLOOKUP(C5008,C$2:E5007,3,FALSE)</f>
        <v>Health insurance</v>
      </c>
      <c r="F5008">
        <v>2022</v>
      </c>
      <c r="G5008" t="s">
        <v>46</v>
      </c>
      <c r="H5008" s="1">
        <v>320.64</v>
      </c>
    </row>
    <row r="5009" spans="1:8">
      <c r="A5009">
        <v>7825</v>
      </c>
      <c r="B5009" t="s">
        <v>17</v>
      </c>
      <c r="C5009" s="123">
        <v>1921</v>
      </c>
      <c r="D5009" s="2" t="s">
        <v>224</v>
      </c>
      <c r="E5009" t="str">
        <f>VLOOKUP(C5009,C$2:E5008,3,FALSE)</f>
        <v>Health insurance</v>
      </c>
      <c r="F5009">
        <v>2022</v>
      </c>
      <c r="G5009" t="s">
        <v>19</v>
      </c>
      <c r="H5009" s="1">
        <v>125031.33000000003</v>
      </c>
    </row>
    <row r="5010" spans="1:8">
      <c r="A5010">
        <v>7826</v>
      </c>
      <c r="B5010" t="s">
        <v>17</v>
      </c>
      <c r="C5010" s="123">
        <v>1921</v>
      </c>
      <c r="D5010" s="2" t="s">
        <v>223</v>
      </c>
      <c r="E5010" t="str">
        <f>VLOOKUP(C5010,C$2:E5009,3,FALSE)</f>
        <v>Health insurance</v>
      </c>
      <c r="F5010">
        <v>2022</v>
      </c>
      <c r="G5010" t="s">
        <v>5</v>
      </c>
      <c r="H5010" s="1">
        <v>24032.32</v>
      </c>
    </row>
    <row r="5011" spans="1:8">
      <c r="A5011">
        <v>7827</v>
      </c>
      <c r="B5011" t="s">
        <v>17</v>
      </c>
      <c r="C5011" s="123">
        <v>1921</v>
      </c>
      <c r="D5011" s="2" t="s">
        <v>223</v>
      </c>
      <c r="E5011" t="str">
        <f>VLOOKUP(C5011,C$2:E5010,3,FALSE)</f>
        <v>Health insurance</v>
      </c>
      <c r="F5011">
        <v>2022</v>
      </c>
      <c r="G5011" t="s">
        <v>20</v>
      </c>
      <c r="H5011" s="1">
        <v>11349.529999999999</v>
      </c>
    </row>
    <row r="5012" spans="1:8">
      <c r="A5012">
        <v>7828</v>
      </c>
      <c r="B5012" t="s">
        <v>17</v>
      </c>
      <c r="C5012" s="123">
        <v>1921</v>
      </c>
      <c r="D5012" s="2" t="s">
        <v>223</v>
      </c>
      <c r="E5012" t="str">
        <f>VLOOKUP(C5012,C$2:E5011,3,FALSE)</f>
        <v>Health insurance</v>
      </c>
      <c r="F5012">
        <v>2022</v>
      </c>
      <c r="G5012" t="s">
        <v>46</v>
      </c>
      <c r="H5012" s="1">
        <v>941.73</v>
      </c>
    </row>
    <row r="5013" spans="1:8">
      <c r="A5013">
        <v>7829</v>
      </c>
      <c r="B5013" t="s">
        <v>17</v>
      </c>
      <c r="C5013" s="123">
        <v>1921</v>
      </c>
      <c r="D5013" s="2" t="s">
        <v>223</v>
      </c>
      <c r="E5013" t="str">
        <f>VLOOKUP(C5013,C$2:E5012,3,FALSE)</f>
        <v>Health insurance</v>
      </c>
      <c r="F5013">
        <v>2022</v>
      </c>
      <c r="G5013" t="s">
        <v>19</v>
      </c>
      <c r="H5013" s="1">
        <v>237762.05000000002</v>
      </c>
    </row>
    <row r="5014" spans="1:8">
      <c r="A5014">
        <v>7864</v>
      </c>
      <c r="B5014" t="s">
        <v>16</v>
      </c>
      <c r="C5014" s="123">
        <v>1921</v>
      </c>
      <c r="D5014" s="2" t="s">
        <v>224</v>
      </c>
      <c r="E5014" t="str">
        <f>VLOOKUP(C5014,C$2:E5013,3,FALSE)</f>
        <v>Health insurance</v>
      </c>
      <c r="F5014">
        <v>2022</v>
      </c>
      <c r="G5014" t="s">
        <v>19</v>
      </c>
      <c r="H5014" s="1">
        <v>67240.789999999994</v>
      </c>
    </row>
    <row r="5015" spans="1:8">
      <c r="A5015">
        <v>7865</v>
      </c>
      <c r="B5015" t="s">
        <v>16</v>
      </c>
      <c r="C5015" s="123">
        <v>1921</v>
      </c>
      <c r="D5015" s="2" t="s">
        <v>223</v>
      </c>
      <c r="E5015" t="str">
        <f>VLOOKUP(C5015,C$2:E5014,3,FALSE)</f>
        <v>Health insurance</v>
      </c>
      <c r="F5015">
        <v>2022</v>
      </c>
      <c r="G5015" t="s">
        <v>22</v>
      </c>
      <c r="H5015" s="1">
        <v>1047.33</v>
      </c>
    </row>
    <row r="5016" spans="1:8">
      <c r="A5016">
        <v>7866</v>
      </c>
      <c r="B5016" t="s">
        <v>16</v>
      </c>
      <c r="C5016" s="123">
        <v>1921</v>
      </c>
      <c r="D5016" s="2" t="s">
        <v>223</v>
      </c>
      <c r="E5016" t="str">
        <f>VLOOKUP(C5016,C$2:E5015,3,FALSE)</f>
        <v>Health insurance</v>
      </c>
      <c r="F5016">
        <v>2022</v>
      </c>
      <c r="G5016" t="s">
        <v>19</v>
      </c>
      <c r="H5016" s="1">
        <v>240195.61</v>
      </c>
    </row>
    <row r="5017" spans="1:8">
      <c r="A5017">
        <v>7947</v>
      </c>
      <c r="B5017" t="s">
        <v>7</v>
      </c>
      <c r="C5017" s="123">
        <v>1921</v>
      </c>
      <c r="D5017" s="2">
        <v>133</v>
      </c>
      <c r="E5017" t="s">
        <v>52</v>
      </c>
      <c r="F5017">
        <v>2023</v>
      </c>
      <c r="G5017" t="s">
        <v>46</v>
      </c>
      <c r="H5017" s="1">
        <v>-310.57</v>
      </c>
    </row>
    <row r="5018" spans="1:8">
      <c r="A5018">
        <v>7948</v>
      </c>
      <c r="B5018" t="s">
        <v>7</v>
      </c>
      <c r="C5018" s="123">
        <v>1921</v>
      </c>
      <c r="D5018" s="2">
        <v>144</v>
      </c>
      <c r="E5018" t="s">
        <v>52</v>
      </c>
      <c r="F5018">
        <v>2023</v>
      </c>
      <c r="G5018" t="s">
        <v>46</v>
      </c>
      <c r="H5018" s="1">
        <v>-374.67</v>
      </c>
    </row>
    <row r="5019" spans="1:8">
      <c r="A5019">
        <v>8068</v>
      </c>
      <c r="B5019" t="s">
        <v>9</v>
      </c>
      <c r="C5019" s="123">
        <v>1921</v>
      </c>
      <c r="D5019" s="2">
        <v>144</v>
      </c>
      <c r="E5019" t="s">
        <v>52</v>
      </c>
      <c r="F5019">
        <v>2023</v>
      </c>
      <c r="G5019" t="s">
        <v>46</v>
      </c>
      <c r="H5019" s="1">
        <v>1113.8599999999999</v>
      </c>
    </row>
    <row r="5020" spans="1:8">
      <c r="A5020">
        <v>8435</v>
      </c>
      <c r="B5020" t="s">
        <v>17</v>
      </c>
      <c r="C5020" s="123">
        <v>1921</v>
      </c>
      <c r="D5020" s="2">
        <v>133</v>
      </c>
      <c r="E5020" t="s">
        <v>52</v>
      </c>
      <c r="F5020">
        <v>2023</v>
      </c>
      <c r="G5020" t="s">
        <v>46</v>
      </c>
      <c r="H5020" s="1">
        <v>276.55</v>
      </c>
    </row>
    <row r="5021" spans="1:8">
      <c r="A5021">
        <v>8436</v>
      </c>
      <c r="B5021" t="s">
        <v>17</v>
      </c>
      <c r="C5021" s="123">
        <v>1921</v>
      </c>
      <c r="D5021" s="2">
        <v>144</v>
      </c>
      <c r="E5021" t="s">
        <v>52</v>
      </c>
      <c r="F5021">
        <v>2023</v>
      </c>
      <c r="G5021" t="s">
        <v>46</v>
      </c>
      <c r="H5021" s="1">
        <v>885.46</v>
      </c>
    </row>
    <row r="5022" spans="1:8">
      <c r="A5022">
        <v>238</v>
      </c>
      <c r="B5022" t="s">
        <v>6</v>
      </c>
      <c r="C5022" s="123">
        <v>1922</v>
      </c>
      <c r="D5022" s="2">
        <v>144</v>
      </c>
      <c r="E5022" t="s">
        <v>138</v>
      </c>
      <c r="F5022">
        <v>2021</v>
      </c>
      <c r="G5022" t="s">
        <v>19</v>
      </c>
      <c r="H5022" s="21">
        <v>166.66</v>
      </c>
    </row>
    <row r="5023" spans="1:8">
      <c r="A5023">
        <v>272</v>
      </c>
      <c r="B5023" t="s">
        <v>6</v>
      </c>
      <c r="C5023" s="123">
        <v>1922</v>
      </c>
      <c r="D5023" s="2">
        <v>144</v>
      </c>
      <c r="E5023" t="s">
        <v>138</v>
      </c>
      <c r="F5023">
        <v>2021</v>
      </c>
      <c r="G5023" t="s">
        <v>19</v>
      </c>
      <c r="H5023" s="21">
        <v>166.74</v>
      </c>
    </row>
    <row r="5024" spans="1:8">
      <c r="A5024">
        <v>310</v>
      </c>
      <c r="B5024" t="s">
        <v>6</v>
      </c>
      <c r="C5024" s="123">
        <v>1922</v>
      </c>
      <c r="D5024" s="2">
        <v>144</v>
      </c>
      <c r="E5024" t="s">
        <v>138</v>
      </c>
      <c r="F5024">
        <v>2021</v>
      </c>
      <c r="G5024" t="s">
        <v>19</v>
      </c>
      <c r="H5024" s="21">
        <v>166.66</v>
      </c>
    </row>
    <row r="5025" spans="1:8">
      <c r="A5025">
        <v>315</v>
      </c>
      <c r="B5025" t="s">
        <v>6</v>
      </c>
      <c r="C5025" s="123">
        <v>1922</v>
      </c>
      <c r="D5025" s="2">
        <v>144</v>
      </c>
      <c r="E5025" t="s">
        <v>138</v>
      </c>
      <c r="F5025">
        <v>2021</v>
      </c>
      <c r="G5025" t="s">
        <v>19</v>
      </c>
      <c r="H5025" s="21">
        <v>166.66</v>
      </c>
    </row>
    <row r="5026" spans="1:8">
      <c r="A5026">
        <v>327</v>
      </c>
      <c r="B5026" t="s">
        <v>6</v>
      </c>
      <c r="C5026" s="123">
        <v>1922</v>
      </c>
      <c r="D5026" s="2">
        <v>144</v>
      </c>
      <c r="E5026" t="s">
        <v>138</v>
      </c>
      <c r="F5026">
        <v>2021</v>
      </c>
      <c r="G5026" t="s">
        <v>19</v>
      </c>
      <c r="H5026" s="21">
        <v>195.09</v>
      </c>
    </row>
    <row r="5027" spans="1:8">
      <c r="A5027">
        <v>347</v>
      </c>
      <c r="B5027" t="s">
        <v>6</v>
      </c>
      <c r="C5027" s="123">
        <v>1922</v>
      </c>
      <c r="D5027" s="2">
        <v>144</v>
      </c>
      <c r="E5027" t="s">
        <v>138</v>
      </c>
      <c r="F5027">
        <v>2021</v>
      </c>
      <c r="G5027" t="s">
        <v>19</v>
      </c>
      <c r="H5027" s="21">
        <v>166.66</v>
      </c>
    </row>
    <row r="5028" spans="1:8">
      <c r="A5028">
        <v>393</v>
      </c>
      <c r="B5028" t="s">
        <v>6</v>
      </c>
      <c r="C5028" s="123">
        <v>1922</v>
      </c>
      <c r="D5028" s="2">
        <v>144</v>
      </c>
      <c r="E5028" t="s">
        <v>138</v>
      </c>
      <c r="F5028">
        <v>2021</v>
      </c>
      <c r="G5028" t="s">
        <v>19</v>
      </c>
      <c r="H5028" s="21">
        <v>166.66</v>
      </c>
    </row>
    <row r="5029" spans="1:8">
      <c r="A5029">
        <v>425</v>
      </c>
      <c r="B5029" t="s">
        <v>6</v>
      </c>
      <c r="C5029" s="123">
        <v>1922</v>
      </c>
      <c r="D5029" s="2">
        <v>144</v>
      </c>
      <c r="E5029" t="s">
        <v>138</v>
      </c>
      <c r="F5029">
        <v>2021</v>
      </c>
      <c r="G5029" t="s">
        <v>19</v>
      </c>
      <c r="H5029" s="21">
        <v>166.66</v>
      </c>
    </row>
    <row r="5030" spans="1:8">
      <c r="A5030">
        <v>442</v>
      </c>
      <c r="B5030" t="s">
        <v>6</v>
      </c>
      <c r="C5030" s="123">
        <v>1922</v>
      </c>
      <c r="D5030" s="2">
        <v>144</v>
      </c>
      <c r="E5030" t="s">
        <v>138</v>
      </c>
      <c r="F5030">
        <v>2021</v>
      </c>
      <c r="G5030" t="s">
        <v>19</v>
      </c>
      <c r="H5030" s="21">
        <v>166.66</v>
      </c>
    </row>
    <row r="5031" spans="1:8">
      <c r="A5031">
        <v>443</v>
      </c>
      <c r="B5031" t="s">
        <v>6</v>
      </c>
      <c r="C5031" s="123">
        <v>1922</v>
      </c>
      <c r="D5031" s="2">
        <v>144</v>
      </c>
      <c r="E5031" t="s">
        <v>138</v>
      </c>
      <c r="F5031">
        <v>2021</v>
      </c>
      <c r="G5031" t="s">
        <v>19</v>
      </c>
      <c r="H5031" s="21">
        <v>166.66</v>
      </c>
    </row>
    <row r="5032" spans="1:8">
      <c r="A5032">
        <v>481</v>
      </c>
      <c r="B5032" t="s">
        <v>6</v>
      </c>
      <c r="C5032" s="123">
        <v>1922</v>
      </c>
      <c r="D5032" s="2">
        <v>144</v>
      </c>
      <c r="E5032" t="s">
        <v>138</v>
      </c>
      <c r="F5032">
        <v>2021</v>
      </c>
      <c r="G5032" t="s">
        <v>19</v>
      </c>
      <c r="H5032" s="21">
        <v>166.66</v>
      </c>
    </row>
    <row r="5033" spans="1:8">
      <c r="A5033">
        <v>543</v>
      </c>
      <c r="B5033" t="s">
        <v>6</v>
      </c>
      <c r="C5033" s="123">
        <v>1922</v>
      </c>
      <c r="D5033" s="2">
        <v>144</v>
      </c>
      <c r="E5033" t="s">
        <v>138</v>
      </c>
      <c r="F5033">
        <v>2021</v>
      </c>
      <c r="G5033" t="s">
        <v>19</v>
      </c>
      <c r="H5033" s="21">
        <v>166.66</v>
      </c>
    </row>
    <row r="5034" spans="1:8">
      <c r="A5034">
        <v>570</v>
      </c>
      <c r="B5034" t="s">
        <v>6</v>
      </c>
      <c r="C5034" s="123">
        <v>1922</v>
      </c>
      <c r="D5034" s="2">
        <v>144</v>
      </c>
      <c r="E5034" t="s">
        <v>138</v>
      </c>
      <c r="F5034">
        <v>2021</v>
      </c>
      <c r="G5034" t="s">
        <v>19</v>
      </c>
      <c r="H5034" s="21">
        <v>8.68</v>
      </c>
    </row>
    <row r="5035" spans="1:8">
      <c r="A5035">
        <v>609</v>
      </c>
      <c r="B5035" t="s">
        <v>6</v>
      </c>
      <c r="C5035" s="123">
        <v>1922</v>
      </c>
      <c r="D5035" s="2">
        <v>144</v>
      </c>
      <c r="E5035" t="s">
        <v>138</v>
      </c>
      <c r="F5035">
        <v>2021</v>
      </c>
      <c r="G5035" t="s">
        <v>19</v>
      </c>
      <c r="H5035" s="21">
        <v>166.66</v>
      </c>
    </row>
    <row r="5036" spans="1:8">
      <c r="A5036">
        <v>622</v>
      </c>
      <c r="B5036" t="s">
        <v>7</v>
      </c>
      <c r="C5036" s="123">
        <v>1922</v>
      </c>
      <c r="D5036" s="2">
        <v>133</v>
      </c>
      <c r="E5036" t="s">
        <v>138</v>
      </c>
      <c r="F5036">
        <v>2021</v>
      </c>
      <c r="G5036" t="s">
        <v>19</v>
      </c>
      <c r="H5036" s="21">
        <v>342.84</v>
      </c>
    </row>
    <row r="5037" spans="1:8">
      <c r="A5037">
        <v>654</v>
      </c>
      <c r="B5037" t="s">
        <v>7</v>
      </c>
      <c r="C5037" s="123">
        <v>1922</v>
      </c>
      <c r="D5037" s="2">
        <v>133</v>
      </c>
      <c r="E5037" t="s">
        <v>138</v>
      </c>
      <c r="F5037">
        <v>2021</v>
      </c>
      <c r="G5037" t="s">
        <v>19</v>
      </c>
      <c r="H5037" s="21">
        <v>241.66</v>
      </c>
    </row>
    <row r="5038" spans="1:8">
      <c r="A5038">
        <v>697</v>
      </c>
      <c r="B5038" t="s">
        <v>7</v>
      </c>
      <c r="C5038" s="123">
        <v>1922</v>
      </c>
      <c r="D5038" s="2">
        <v>133</v>
      </c>
      <c r="E5038" t="s">
        <v>138</v>
      </c>
      <c r="F5038">
        <v>2021</v>
      </c>
      <c r="G5038" t="s">
        <v>19</v>
      </c>
      <c r="H5038" s="21">
        <v>449.98</v>
      </c>
    </row>
    <row r="5039" spans="1:8">
      <c r="A5039">
        <v>704</v>
      </c>
      <c r="B5039" t="s">
        <v>7</v>
      </c>
      <c r="C5039" s="123">
        <v>1922</v>
      </c>
      <c r="D5039" s="2">
        <v>133</v>
      </c>
      <c r="E5039" t="s">
        <v>138</v>
      </c>
      <c r="F5039">
        <v>2021</v>
      </c>
      <c r="G5039" t="s">
        <v>19</v>
      </c>
      <c r="H5039" s="21">
        <v>449.98</v>
      </c>
    </row>
    <row r="5040" spans="1:8">
      <c r="A5040">
        <v>782</v>
      </c>
      <c r="B5040" t="s">
        <v>7</v>
      </c>
      <c r="C5040" s="123">
        <v>1922</v>
      </c>
      <c r="D5040" s="2">
        <v>133</v>
      </c>
      <c r="E5040" t="s">
        <v>138</v>
      </c>
      <c r="F5040">
        <v>2021</v>
      </c>
      <c r="G5040" t="s">
        <v>19</v>
      </c>
      <c r="H5040" s="21">
        <v>366.66</v>
      </c>
    </row>
    <row r="5041" spans="1:8">
      <c r="A5041">
        <v>801</v>
      </c>
      <c r="B5041" t="s">
        <v>7</v>
      </c>
      <c r="C5041" s="123">
        <v>1922</v>
      </c>
      <c r="D5041" s="2">
        <v>133</v>
      </c>
      <c r="E5041" t="s">
        <v>138</v>
      </c>
      <c r="F5041">
        <v>2021</v>
      </c>
      <c r="G5041" t="s">
        <v>19</v>
      </c>
      <c r="H5041" s="21">
        <v>28.79</v>
      </c>
    </row>
    <row r="5042" spans="1:8">
      <c r="A5042">
        <v>810</v>
      </c>
      <c r="B5042" t="s">
        <v>7</v>
      </c>
      <c r="C5042" s="123">
        <v>1922</v>
      </c>
      <c r="D5042" s="2">
        <v>133</v>
      </c>
      <c r="E5042" t="s">
        <v>138</v>
      </c>
      <c r="F5042">
        <v>2021</v>
      </c>
      <c r="G5042" t="s">
        <v>19</v>
      </c>
      <c r="H5042" s="21">
        <v>265.47000000000003</v>
      </c>
    </row>
    <row r="5043" spans="1:8">
      <c r="A5043">
        <v>841</v>
      </c>
      <c r="B5043" t="s">
        <v>7</v>
      </c>
      <c r="C5043" s="123">
        <v>1922</v>
      </c>
      <c r="D5043" s="2">
        <v>133</v>
      </c>
      <c r="E5043" t="s">
        <v>138</v>
      </c>
      <c r="F5043">
        <v>2021</v>
      </c>
      <c r="G5043" t="s">
        <v>19</v>
      </c>
      <c r="H5043" s="21">
        <v>366.65</v>
      </c>
    </row>
    <row r="5044" spans="1:8">
      <c r="A5044">
        <v>842</v>
      </c>
      <c r="B5044" t="s">
        <v>7</v>
      </c>
      <c r="C5044" s="123">
        <v>1922</v>
      </c>
      <c r="D5044" s="2">
        <v>133</v>
      </c>
      <c r="E5044" t="s">
        <v>138</v>
      </c>
      <c r="F5044">
        <v>2021</v>
      </c>
      <c r="G5044" t="s">
        <v>19</v>
      </c>
      <c r="H5044" s="21">
        <v>366.65</v>
      </c>
    </row>
    <row r="5045" spans="1:8">
      <c r="A5045">
        <v>847</v>
      </c>
      <c r="B5045" t="s">
        <v>7</v>
      </c>
      <c r="C5045" s="123">
        <v>1922</v>
      </c>
      <c r="D5045" s="2">
        <v>133</v>
      </c>
      <c r="E5045" t="s">
        <v>138</v>
      </c>
      <c r="F5045">
        <v>2021</v>
      </c>
      <c r="G5045" t="s">
        <v>19</v>
      </c>
      <c r="H5045" s="21">
        <v>366.71</v>
      </c>
    </row>
    <row r="5046" spans="1:8">
      <c r="A5046">
        <v>880</v>
      </c>
      <c r="B5046" t="s">
        <v>7</v>
      </c>
      <c r="C5046" s="123">
        <v>1922</v>
      </c>
      <c r="D5046" s="2">
        <v>133</v>
      </c>
      <c r="E5046" t="s">
        <v>138</v>
      </c>
      <c r="F5046">
        <v>2021</v>
      </c>
      <c r="G5046" t="s">
        <v>19</v>
      </c>
      <c r="H5046" s="21">
        <v>325</v>
      </c>
    </row>
    <row r="5047" spans="1:8">
      <c r="A5047">
        <v>889</v>
      </c>
      <c r="B5047" t="s">
        <v>7</v>
      </c>
      <c r="C5047" s="123">
        <v>1922</v>
      </c>
      <c r="D5047" s="2">
        <v>133</v>
      </c>
      <c r="E5047" t="s">
        <v>138</v>
      </c>
      <c r="F5047">
        <v>2021</v>
      </c>
      <c r="G5047" t="s">
        <v>19</v>
      </c>
      <c r="H5047" s="21">
        <v>116.74</v>
      </c>
    </row>
    <row r="5048" spans="1:8">
      <c r="A5048">
        <v>910</v>
      </c>
      <c r="B5048" t="s">
        <v>7</v>
      </c>
      <c r="C5048" s="123">
        <v>1922</v>
      </c>
      <c r="D5048" s="2">
        <v>133</v>
      </c>
      <c r="E5048" t="s">
        <v>138</v>
      </c>
      <c r="F5048">
        <v>2021</v>
      </c>
      <c r="G5048" t="s">
        <v>19</v>
      </c>
      <c r="H5048" s="21">
        <v>199.99</v>
      </c>
    </row>
    <row r="5049" spans="1:8">
      <c r="A5049">
        <v>1021</v>
      </c>
      <c r="B5049" t="s">
        <v>7</v>
      </c>
      <c r="C5049" s="123">
        <v>1922</v>
      </c>
      <c r="D5049" s="2">
        <v>144</v>
      </c>
      <c r="E5049" t="s">
        <v>138</v>
      </c>
      <c r="F5049">
        <v>2021</v>
      </c>
      <c r="G5049" t="s">
        <v>19</v>
      </c>
      <c r="H5049" s="21">
        <v>196.63</v>
      </c>
    </row>
    <row r="5050" spans="1:8">
      <c r="A5050">
        <v>1028</v>
      </c>
      <c r="B5050" t="s">
        <v>7</v>
      </c>
      <c r="C5050" s="123">
        <v>1922</v>
      </c>
      <c r="D5050" s="2">
        <v>144</v>
      </c>
      <c r="E5050" t="s">
        <v>138</v>
      </c>
      <c r="F5050">
        <v>2021</v>
      </c>
      <c r="G5050" t="s">
        <v>19</v>
      </c>
      <c r="H5050" s="21">
        <v>29.16</v>
      </c>
    </row>
    <row r="5051" spans="1:8">
      <c r="A5051">
        <v>1037</v>
      </c>
      <c r="B5051" t="s">
        <v>7</v>
      </c>
      <c r="C5051" s="123">
        <v>1922</v>
      </c>
      <c r="D5051" s="2">
        <v>144</v>
      </c>
      <c r="E5051" t="s">
        <v>138</v>
      </c>
      <c r="F5051">
        <v>2021</v>
      </c>
      <c r="G5051" t="s">
        <v>19</v>
      </c>
      <c r="H5051" s="21">
        <v>70.83</v>
      </c>
    </row>
    <row r="5052" spans="1:8">
      <c r="A5052">
        <v>1126</v>
      </c>
      <c r="B5052" t="s">
        <v>7</v>
      </c>
      <c r="C5052" s="123">
        <v>1922</v>
      </c>
      <c r="D5052" s="2">
        <v>144</v>
      </c>
      <c r="E5052" t="s">
        <v>138</v>
      </c>
      <c r="F5052">
        <v>2021</v>
      </c>
      <c r="G5052" t="s">
        <v>19</v>
      </c>
      <c r="H5052" s="21">
        <v>207.92</v>
      </c>
    </row>
    <row r="5053" spans="1:8">
      <c r="A5053">
        <v>1134</v>
      </c>
      <c r="B5053" t="s">
        <v>7</v>
      </c>
      <c r="C5053" s="123">
        <v>1922</v>
      </c>
      <c r="D5053" s="2">
        <v>144</v>
      </c>
      <c r="E5053" t="s">
        <v>138</v>
      </c>
      <c r="F5053">
        <v>2021</v>
      </c>
      <c r="G5053" t="s">
        <v>19</v>
      </c>
      <c r="H5053" s="21">
        <v>183.33</v>
      </c>
    </row>
    <row r="5054" spans="1:8">
      <c r="A5054">
        <v>1149</v>
      </c>
      <c r="B5054" t="s">
        <v>7</v>
      </c>
      <c r="C5054" s="123">
        <v>1922</v>
      </c>
      <c r="D5054" s="2">
        <v>144</v>
      </c>
      <c r="E5054" t="s">
        <v>138</v>
      </c>
      <c r="F5054">
        <v>2021</v>
      </c>
      <c r="G5054" t="s">
        <v>19</v>
      </c>
      <c r="H5054" s="21">
        <v>112.5</v>
      </c>
    </row>
    <row r="5055" spans="1:8">
      <c r="A5055">
        <v>1170</v>
      </c>
      <c r="B5055" t="s">
        <v>7</v>
      </c>
      <c r="C5055" s="123">
        <v>1922</v>
      </c>
      <c r="D5055" s="2">
        <v>144</v>
      </c>
      <c r="E5055" t="s">
        <v>138</v>
      </c>
      <c r="F5055">
        <v>2021</v>
      </c>
      <c r="G5055" t="s">
        <v>19</v>
      </c>
      <c r="H5055" s="21">
        <v>237.49</v>
      </c>
    </row>
    <row r="5056" spans="1:8">
      <c r="A5056">
        <v>1177</v>
      </c>
      <c r="B5056" t="s">
        <v>7</v>
      </c>
      <c r="C5056" s="123">
        <v>1922</v>
      </c>
      <c r="D5056" s="2">
        <v>144</v>
      </c>
      <c r="E5056" t="s">
        <v>138</v>
      </c>
      <c r="F5056">
        <v>2021</v>
      </c>
      <c r="G5056" t="s">
        <v>19</v>
      </c>
      <c r="H5056" s="21">
        <v>-198.8</v>
      </c>
    </row>
    <row r="5057" spans="1:8">
      <c r="A5057">
        <v>1226</v>
      </c>
      <c r="B5057" t="s">
        <v>7</v>
      </c>
      <c r="C5057" s="123">
        <v>1922</v>
      </c>
      <c r="D5057" s="2">
        <v>144</v>
      </c>
      <c r="E5057" t="s">
        <v>138</v>
      </c>
      <c r="F5057">
        <v>2021</v>
      </c>
      <c r="G5057" t="s">
        <v>19</v>
      </c>
      <c r="H5057" s="21">
        <v>12.5</v>
      </c>
    </row>
    <row r="5058" spans="1:8">
      <c r="A5058">
        <v>1239</v>
      </c>
      <c r="B5058" t="s">
        <v>7</v>
      </c>
      <c r="C5058" s="123">
        <v>1922</v>
      </c>
      <c r="D5058" s="2">
        <v>144</v>
      </c>
      <c r="E5058" t="s">
        <v>138</v>
      </c>
      <c r="F5058">
        <v>2021</v>
      </c>
      <c r="G5058" t="s">
        <v>19</v>
      </c>
      <c r="H5058" s="21">
        <v>46.1</v>
      </c>
    </row>
    <row r="5059" spans="1:8">
      <c r="A5059">
        <v>1246</v>
      </c>
      <c r="B5059" t="s">
        <v>7</v>
      </c>
      <c r="C5059" s="123">
        <v>1922</v>
      </c>
      <c r="D5059" s="2">
        <v>144</v>
      </c>
      <c r="E5059" t="s">
        <v>138</v>
      </c>
      <c r="F5059">
        <v>2021</v>
      </c>
      <c r="G5059" t="s">
        <v>19</v>
      </c>
      <c r="H5059" s="21">
        <v>82.13</v>
      </c>
    </row>
    <row r="5060" spans="1:8">
      <c r="A5060">
        <v>1324</v>
      </c>
      <c r="B5060" t="s">
        <v>7</v>
      </c>
      <c r="C5060" s="123">
        <v>1922</v>
      </c>
      <c r="D5060" s="2">
        <v>144</v>
      </c>
      <c r="E5060" t="s">
        <v>138</v>
      </c>
      <c r="F5060">
        <v>2021</v>
      </c>
      <c r="G5060" t="s">
        <v>19</v>
      </c>
      <c r="H5060" s="21">
        <v>54.16</v>
      </c>
    </row>
    <row r="5061" spans="1:8">
      <c r="A5061">
        <v>1325</v>
      </c>
      <c r="B5061" t="s">
        <v>7</v>
      </c>
      <c r="C5061" s="123">
        <v>1922</v>
      </c>
      <c r="D5061" s="2">
        <v>144</v>
      </c>
      <c r="E5061" t="s">
        <v>138</v>
      </c>
      <c r="F5061">
        <v>2021</v>
      </c>
      <c r="G5061" t="s">
        <v>19</v>
      </c>
      <c r="H5061" s="21">
        <v>23.56</v>
      </c>
    </row>
    <row r="5062" spans="1:8">
      <c r="A5062">
        <v>1383</v>
      </c>
      <c r="B5062" t="s">
        <v>7</v>
      </c>
      <c r="C5062" s="123">
        <v>1922</v>
      </c>
      <c r="D5062" s="2">
        <v>144</v>
      </c>
      <c r="E5062" t="s">
        <v>138</v>
      </c>
      <c r="F5062">
        <v>2021</v>
      </c>
      <c r="G5062" t="s">
        <v>19</v>
      </c>
      <c r="H5062" s="21">
        <v>112.5</v>
      </c>
    </row>
    <row r="5063" spans="1:8">
      <c r="A5063">
        <v>1389</v>
      </c>
      <c r="B5063" t="s">
        <v>7</v>
      </c>
      <c r="C5063" s="123">
        <v>1922</v>
      </c>
      <c r="D5063" s="2">
        <v>144</v>
      </c>
      <c r="E5063" t="s">
        <v>138</v>
      </c>
      <c r="F5063">
        <v>2021</v>
      </c>
      <c r="G5063" t="s">
        <v>19</v>
      </c>
      <c r="H5063" s="21">
        <v>54.16</v>
      </c>
    </row>
    <row r="5064" spans="1:8">
      <c r="A5064">
        <v>1406</v>
      </c>
      <c r="B5064" t="s">
        <v>7</v>
      </c>
      <c r="C5064" s="123">
        <v>1922</v>
      </c>
      <c r="D5064" s="2">
        <v>144</v>
      </c>
      <c r="E5064" t="s">
        <v>138</v>
      </c>
      <c r="F5064">
        <v>2021</v>
      </c>
      <c r="G5064" t="s">
        <v>19</v>
      </c>
      <c r="H5064" s="21">
        <v>112.5</v>
      </c>
    </row>
    <row r="5065" spans="1:8">
      <c r="A5065">
        <v>1434</v>
      </c>
      <c r="B5065" t="s">
        <v>7</v>
      </c>
      <c r="C5065" s="123">
        <v>1922</v>
      </c>
      <c r="D5065" s="2">
        <v>144</v>
      </c>
      <c r="E5065" t="s">
        <v>138</v>
      </c>
      <c r="F5065">
        <v>2021</v>
      </c>
      <c r="G5065" t="s">
        <v>19</v>
      </c>
      <c r="H5065" s="21">
        <v>54.16</v>
      </c>
    </row>
    <row r="5066" spans="1:8">
      <c r="A5066">
        <v>1442</v>
      </c>
      <c r="B5066" t="s">
        <v>7</v>
      </c>
      <c r="C5066" s="123">
        <v>1922</v>
      </c>
      <c r="D5066" s="2">
        <v>144</v>
      </c>
      <c r="E5066" t="s">
        <v>138</v>
      </c>
      <c r="F5066">
        <v>2021</v>
      </c>
      <c r="G5066" t="s">
        <v>19</v>
      </c>
      <c r="H5066" s="21">
        <v>-164.9</v>
      </c>
    </row>
    <row r="5067" spans="1:8">
      <c r="A5067">
        <v>1741</v>
      </c>
      <c r="B5067" t="s">
        <v>8</v>
      </c>
      <c r="C5067" s="123">
        <v>1922</v>
      </c>
      <c r="D5067" s="2">
        <v>144</v>
      </c>
      <c r="E5067" t="s">
        <v>138</v>
      </c>
      <c r="F5067">
        <v>2021</v>
      </c>
      <c r="G5067" t="s">
        <v>19</v>
      </c>
      <c r="H5067" s="21">
        <v>325.22000000000003</v>
      </c>
    </row>
    <row r="5068" spans="1:8">
      <c r="A5068">
        <v>1782</v>
      </c>
      <c r="B5068" t="s">
        <v>8</v>
      </c>
      <c r="C5068" s="123">
        <v>1922</v>
      </c>
      <c r="D5068" s="2">
        <v>144</v>
      </c>
      <c r="E5068" t="s">
        <v>138</v>
      </c>
      <c r="F5068">
        <v>2021</v>
      </c>
      <c r="G5068" t="s">
        <v>19</v>
      </c>
      <c r="H5068" s="21">
        <v>166.66</v>
      </c>
    </row>
    <row r="5069" spans="1:8">
      <c r="A5069">
        <v>1802</v>
      </c>
      <c r="B5069" t="s">
        <v>8</v>
      </c>
      <c r="C5069" s="123">
        <v>1922</v>
      </c>
      <c r="D5069" s="2">
        <v>144</v>
      </c>
      <c r="E5069" t="s">
        <v>138</v>
      </c>
      <c r="F5069">
        <v>2021</v>
      </c>
      <c r="G5069" t="s">
        <v>19</v>
      </c>
      <c r="H5069" s="21">
        <v>166.66</v>
      </c>
    </row>
    <row r="5070" spans="1:8">
      <c r="A5070">
        <v>1909</v>
      </c>
      <c r="B5070" t="s">
        <v>8</v>
      </c>
      <c r="C5070" s="123">
        <v>1922</v>
      </c>
      <c r="D5070" s="2">
        <v>144</v>
      </c>
      <c r="E5070" t="s">
        <v>138</v>
      </c>
      <c r="F5070">
        <v>2021</v>
      </c>
      <c r="G5070" t="s">
        <v>19</v>
      </c>
      <c r="H5070" s="21">
        <v>83.33</v>
      </c>
    </row>
    <row r="5071" spans="1:8">
      <c r="A5071">
        <v>1920</v>
      </c>
      <c r="B5071" t="s">
        <v>8</v>
      </c>
      <c r="C5071" s="123">
        <v>1922</v>
      </c>
      <c r="D5071" s="2">
        <v>144</v>
      </c>
      <c r="E5071" t="s">
        <v>138</v>
      </c>
      <c r="F5071">
        <v>2021</v>
      </c>
      <c r="G5071" t="s">
        <v>19</v>
      </c>
      <c r="H5071" s="21">
        <v>249.99</v>
      </c>
    </row>
    <row r="5072" spans="1:8">
      <c r="A5072">
        <v>1924</v>
      </c>
      <c r="B5072" t="s">
        <v>8</v>
      </c>
      <c r="C5072" s="123">
        <v>1922</v>
      </c>
      <c r="D5072" s="2">
        <v>144</v>
      </c>
      <c r="E5072" t="s">
        <v>138</v>
      </c>
      <c r="F5072">
        <v>2021</v>
      </c>
      <c r="G5072" t="s">
        <v>19</v>
      </c>
      <c r="H5072" s="21">
        <v>260.81</v>
      </c>
    </row>
    <row r="5073" spans="1:8">
      <c r="A5073">
        <v>1931</v>
      </c>
      <c r="B5073" t="s">
        <v>8</v>
      </c>
      <c r="C5073" s="123">
        <v>1922</v>
      </c>
      <c r="D5073" s="2">
        <v>144</v>
      </c>
      <c r="E5073" t="s">
        <v>138</v>
      </c>
      <c r="F5073">
        <v>2021</v>
      </c>
      <c r="G5073" t="s">
        <v>19</v>
      </c>
      <c r="H5073" s="21">
        <v>166.66</v>
      </c>
    </row>
    <row r="5074" spans="1:8">
      <c r="A5074">
        <v>1935</v>
      </c>
      <c r="B5074" t="s">
        <v>8</v>
      </c>
      <c r="C5074" s="123">
        <v>1922</v>
      </c>
      <c r="D5074" s="2">
        <v>144</v>
      </c>
      <c r="E5074" t="s">
        <v>138</v>
      </c>
      <c r="F5074">
        <v>2021</v>
      </c>
      <c r="G5074" t="s">
        <v>19</v>
      </c>
      <c r="H5074" s="21">
        <v>166.66</v>
      </c>
    </row>
    <row r="5075" spans="1:8">
      <c r="A5075">
        <v>1968</v>
      </c>
      <c r="B5075" t="s">
        <v>8</v>
      </c>
      <c r="C5075" s="123">
        <v>1922</v>
      </c>
      <c r="D5075" s="2">
        <v>144</v>
      </c>
      <c r="E5075" t="s">
        <v>138</v>
      </c>
      <c r="F5075">
        <v>2021</v>
      </c>
      <c r="G5075" t="s">
        <v>19</v>
      </c>
      <c r="H5075" s="21">
        <v>166.66</v>
      </c>
    </row>
    <row r="5076" spans="1:8">
      <c r="A5076">
        <v>2020</v>
      </c>
      <c r="B5076" t="s">
        <v>8</v>
      </c>
      <c r="C5076" s="123">
        <v>1922</v>
      </c>
      <c r="D5076" s="2">
        <v>144</v>
      </c>
      <c r="E5076" t="s">
        <v>138</v>
      </c>
      <c r="F5076">
        <v>2021</v>
      </c>
      <c r="G5076" t="s">
        <v>19</v>
      </c>
      <c r="H5076" s="21">
        <v>166.66</v>
      </c>
    </row>
    <row r="5077" spans="1:8">
      <c r="A5077">
        <v>2061</v>
      </c>
      <c r="B5077" t="s">
        <v>8</v>
      </c>
      <c r="C5077" s="123">
        <v>1922</v>
      </c>
      <c r="D5077" s="2">
        <v>144</v>
      </c>
      <c r="E5077" t="s">
        <v>138</v>
      </c>
      <c r="F5077">
        <v>2021</v>
      </c>
      <c r="G5077" t="s">
        <v>19</v>
      </c>
      <c r="H5077" s="21">
        <v>18.690000000000001</v>
      </c>
    </row>
    <row r="5078" spans="1:8">
      <c r="A5078">
        <v>2063</v>
      </c>
      <c r="B5078" t="s">
        <v>8</v>
      </c>
      <c r="C5078" s="123">
        <v>1922</v>
      </c>
      <c r="D5078" s="2">
        <v>144</v>
      </c>
      <c r="E5078" t="s">
        <v>138</v>
      </c>
      <c r="F5078">
        <v>2021</v>
      </c>
      <c r="G5078" t="s">
        <v>19</v>
      </c>
      <c r="H5078" s="21">
        <v>83.41</v>
      </c>
    </row>
    <row r="5079" spans="1:8">
      <c r="A5079">
        <v>2210</v>
      </c>
      <c r="B5079" t="s">
        <v>8</v>
      </c>
      <c r="C5079" s="123">
        <v>1922</v>
      </c>
      <c r="D5079" s="2">
        <v>144</v>
      </c>
      <c r="E5079" t="s">
        <v>138</v>
      </c>
      <c r="F5079">
        <v>2021</v>
      </c>
      <c r="G5079" t="s">
        <v>19</v>
      </c>
      <c r="H5079" s="21">
        <v>-58.4</v>
      </c>
    </row>
    <row r="5080" spans="1:8">
      <c r="A5080">
        <v>2269</v>
      </c>
      <c r="B5080" t="s">
        <v>9</v>
      </c>
      <c r="C5080" s="123">
        <v>1922</v>
      </c>
      <c r="D5080" s="2">
        <v>133</v>
      </c>
      <c r="E5080" t="s">
        <v>138</v>
      </c>
      <c r="F5080">
        <v>2021</v>
      </c>
      <c r="G5080" t="s">
        <v>19</v>
      </c>
      <c r="H5080" s="21">
        <v>-19.48</v>
      </c>
    </row>
    <row r="5081" spans="1:8">
      <c r="A5081">
        <v>2280</v>
      </c>
      <c r="B5081" t="s">
        <v>9</v>
      </c>
      <c r="C5081" s="123">
        <v>1922</v>
      </c>
      <c r="D5081" s="2">
        <v>133</v>
      </c>
      <c r="E5081" t="s">
        <v>138</v>
      </c>
      <c r="F5081">
        <v>2021</v>
      </c>
      <c r="G5081" t="s">
        <v>19</v>
      </c>
      <c r="H5081" s="21">
        <v>166.66</v>
      </c>
    </row>
    <row r="5082" spans="1:8">
      <c r="A5082">
        <v>2302</v>
      </c>
      <c r="B5082" t="s">
        <v>9</v>
      </c>
      <c r="C5082" s="123">
        <v>1922</v>
      </c>
      <c r="D5082" s="2">
        <v>133</v>
      </c>
      <c r="E5082" t="s">
        <v>138</v>
      </c>
      <c r="F5082">
        <v>2021</v>
      </c>
      <c r="G5082" t="s">
        <v>19</v>
      </c>
      <c r="H5082" s="21">
        <v>83.33</v>
      </c>
    </row>
    <row r="5083" spans="1:8">
      <c r="A5083">
        <v>2316</v>
      </c>
      <c r="B5083" t="s">
        <v>9</v>
      </c>
      <c r="C5083" s="123">
        <v>1922</v>
      </c>
      <c r="D5083" s="2">
        <v>133</v>
      </c>
      <c r="E5083" t="s">
        <v>138</v>
      </c>
      <c r="F5083">
        <v>2021</v>
      </c>
      <c r="G5083" t="s">
        <v>19</v>
      </c>
      <c r="H5083" s="21">
        <v>-166.66</v>
      </c>
    </row>
    <row r="5084" spans="1:8">
      <c r="A5084">
        <v>2400</v>
      </c>
      <c r="B5084" t="s">
        <v>9</v>
      </c>
      <c r="C5084" s="123">
        <v>1922</v>
      </c>
      <c r="D5084" s="2">
        <v>133</v>
      </c>
      <c r="E5084" t="s">
        <v>138</v>
      </c>
      <c r="F5084">
        <v>2021</v>
      </c>
      <c r="G5084" t="s">
        <v>19</v>
      </c>
      <c r="H5084" s="21">
        <v>83.33</v>
      </c>
    </row>
    <row r="5085" spans="1:8">
      <c r="A5085">
        <v>2475</v>
      </c>
      <c r="B5085" t="s">
        <v>9</v>
      </c>
      <c r="C5085" s="123">
        <v>1922</v>
      </c>
      <c r="D5085" s="2">
        <v>133</v>
      </c>
      <c r="E5085" t="s">
        <v>138</v>
      </c>
      <c r="F5085">
        <v>2021</v>
      </c>
      <c r="G5085" t="s">
        <v>19</v>
      </c>
      <c r="H5085" s="21">
        <v>166.66</v>
      </c>
    </row>
    <row r="5086" spans="1:8">
      <c r="A5086">
        <v>2569</v>
      </c>
      <c r="B5086" t="s">
        <v>9</v>
      </c>
      <c r="C5086" s="123">
        <v>1922</v>
      </c>
      <c r="D5086" s="2">
        <v>144</v>
      </c>
      <c r="E5086" t="s">
        <v>138</v>
      </c>
      <c r="F5086">
        <v>2021</v>
      </c>
      <c r="G5086" t="s">
        <v>19</v>
      </c>
      <c r="H5086" s="21">
        <v>83.33</v>
      </c>
    </row>
    <row r="5087" spans="1:8">
      <c r="A5087">
        <v>2597</v>
      </c>
      <c r="B5087" t="s">
        <v>9</v>
      </c>
      <c r="C5087" s="123">
        <v>1922</v>
      </c>
      <c r="D5087" s="2">
        <v>144</v>
      </c>
      <c r="E5087" t="s">
        <v>138</v>
      </c>
      <c r="F5087">
        <v>2021</v>
      </c>
      <c r="G5087" t="s">
        <v>19</v>
      </c>
      <c r="H5087" s="21">
        <v>816.63</v>
      </c>
    </row>
    <row r="5088" spans="1:8">
      <c r="A5088">
        <v>2634</v>
      </c>
      <c r="B5088" t="s">
        <v>9</v>
      </c>
      <c r="C5088" s="123">
        <v>1922</v>
      </c>
      <c r="D5088" s="2">
        <v>144</v>
      </c>
      <c r="E5088" t="s">
        <v>138</v>
      </c>
      <c r="F5088">
        <v>2021</v>
      </c>
      <c r="G5088" t="s">
        <v>19</v>
      </c>
      <c r="H5088" s="21">
        <v>1466.6</v>
      </c>
    </row>
    <row r="5089" spans="1:8">
      <c r="A5089">
        <v>2745</v>
      </c>
      <c r="B5089" t="s">
        <v>9</v>
      </c>
      <c r="C5089" s="123">
        <v>1922</v>
      </c>
      <c r="D5089" s="2">
        <v>144</v>
      </c>
      <c r="E5089" t="s">
        <v>138</v>
      </c>
      <c r="F5089">
        <v>2021</v>
      </c>
      <c r="G5089" t="s">
        <v>19</v>
      </c>
      <c r="H5089" s="21">
        <v>1166.6199999999999</v>
      </c>
    </row>
    <row r="5090" spans="1:8">
      <c r="A5090">
        <v>2752</v>
      </c>
      <c r="B5090" t="s">
        <v>9</v>
      </c>
      <c r="C5090" s="123">
        <v>1922</v>
      </c>
      <c r="D5090" s="2">
        <v>144</v>
      </c>
      <c r="E5090" t="s">
        <v>138</v>
      </c>
      <c r="F5090">
        <v>2021</v>
      </c>
      <c r="G5090" t="s">
        <v>19</v>
      </c>
      <c r="H5090" s="21">
        <v>1066.97</v>
      </c>
    </row>
    <row r="5091" spans="1:8">
      <c r="A5091">
        <v>2800</v>
      </c>
      <c r="B5091" t="s">
        <v>9</v>
      </c>
      <c r="C5091" s="123">
        <v>1922</v>
      </c>
      <c r="D5091" s="2">
        <v>144</v>
      </c>
      <c r="E5091" t="s">
        <v>138</v>
      </c>
      <c r="F5091">
        <v>2021</v>
      </c>
      <c r="G5091" t="s">
        <v>19</v>
      </c>
      <c r="H5091" s="21">
        <v>1166.6199999999999</v>
      </c>
    </row>
    <row r="5092" spans="1:8">
      <c r="A5092">
        <v>2815</v>
      </c>
      <c r="B5092" t="s">
        <v>9</v>
      </c>
      <c r="C5092" s="123">
        <v>1922</v>
      </c>
      <c r="D5092" s="2">
        <v>144</v>
      </c>
      <c r="E5092" t="s">
        <v>138</v>
      </c>
      <c r="F5092">
        <v>2021</v>
      </c>
      <c r="G5092" t="s">
        <v>19</v>
      </c>
      <c r="H5092" s="21">
        <v>999.96</v>
      </c>
    </row>
    <row r="5093" spans="1:8">
      <c r="A5093">
        <v>2822</v>
      </c>
      <c r="B5093" t="s">
        <v>9</v>
      </c>
      <c r="C5093" s="123">
        <v>1922</v>
      </c>
      <c r="D5093" s="2">
        <v>144</v>
      </c>
      <c r="E5093" t="s">
        <v>138</v>
      </c>
      <c r="F5093">
        <v>2021</v>
      </c>
      <c r="G5093" t="s">
        <v>19</v>
      </c>
      <c r="H5093" s="21">
        <v>1633.26</v>
      </c>
    </row>
    <row r="5094" spans="1:8">
      <c r="A5094">
        <v>2830</v>
      </c>
      <c r="B5094" t="s">
        <v>9</v>
      </c>
      <c r="C5094" s="123">
        <v>1922</v>
      </c>
      <c r="D5094" s="2">
        <v>144</v>
      </c>
      <c r="E5094" t="s">
        <v>138</v>
      </c>
      <c r="F5094">
        <v>2021</v>
      </c>
      <c r="G5094" t="s">
        <v>19</v>
      </c>
      <c r="H5094" s="21">
        <v>1316.62</v>
      </c>
    </row>
    <row r="5095" spans="1:8">
      <c r="A5095">
        <v>2832</v>
      </c>
      <c r="B5095" t="s">
        <v>9</v>
      </c>
      <c r="C5095" s="123">
        <v>1922</v>
      </c>
      <c r="D5095" s="2">
        <v>144</v>
      </c>
      <c r="E5095" t="s">
        <v>138</v>
      </c>
      <c r="F5095">
        <v>2021</v>
      </c>
      <c r="G5095" t="s">
        <v>19</v>
      </c>
      <c r="H5095" s="21">
        <v>999.96</v>
      </c>
    </row>
    <row r="5096" spans="1:8">
      <c r="A5096">
        <v>2841</v>
      </c>
      <c r="B5096" t="s">
        <v>9</v>
      </c>
      <c r="C5096" s="123">
        <v>1922</v>
      </c>
      <c r="D5096" s="2">
        <v>144</v>
      </c>
      <c r="E5096" t="s">
        <v>138</v>
      </c>
      <c r="F5096">
        <v>2021</v>
      </c>
      <c r="G5096" t="s">
        <v>19</v>
      </c>
      <c r="H5096" s="21">
        <v>1599.92</v>
      </c>
    </row>
    <row r="5097" spans="1:8">
      <c r="A5097">
        <v>2976</v>
      </c>
      <c r="B5097" t="s">
        <v>9</v>
      </c>
      <c r="C5097" s="123">
        <v>1922</v>
      </c>
      <c r="D5097" s="2">
        <v>144</v>
      </c>
      <c r="E5097" t="s">
        <v>138</v>
      </c>
      <c r="F5097">
        <v>2021</v>
      </c>
      <c r="G5097" t="s">
        <v>19</v>
      </c>
      <c r="H5097" s="21">
        <v>28.16</v>
      </c>
    </row>
    <row r="5098" spans="1:8">
      <c r="A5098">
        <v>2978</v>
      </c>
      <c r="B5098" t="s">
        <v>9</v>
      </c>
      <c r="C5098" s="123">
        <v>1922</v>
      </c>
      <c r="D5098" s="2">
        <v>144</v>
      </c>
      <c r="E5098" t="s">
        <v>138</v>
      </c>
      <c r="F5098">
        <v>2021</v>
      </c>
      <c r="G5098" t="s">
        <v>19</v>
      </c>
      <c r="H5098" s="21">
        <v>1999.92</v>
      </c>
    </row>
    <row r="5099" spans="1:8">
      <c r="A5099">
        <v>2997</v>
      </c>
      <c r="B5099" t="s">
        <v>9</v>
      </c>
      <c r="C5099" s="123">
        <v>1922</v>
      </c>
      <c r="D5099" s="2">
        <v>144</v>
      </c>
      <c r="E5099" t="s">
        <v>138</v>
      </c>
      <c r="F5099">
        <v>2021</v>
      </c>
      <c r="G5099" t="s">
        <v>19</v>
      </c>
      <c r="H5099" s="21">
        <v>1466.61</v>
      </c>
    </row>
    <row r="5100" spans="1:8">
      <c r="A5100">
        <v>3121</v>
      </c>
      <c r="B5100" t="s">
        <v>10</v>
      </c>
      <c r="C5100" s="123">
        <v>1922</v>
      </c>
      <c r="D5100" s="2">
        <v>144</v>
      </c>
      <c r="E5100" t="s">
        <v>138</v>
      </c>
      <c r="F5100">
        <v>2021</v>
      </c>
      <c r="G5100" t="s">
        <v>19</v>
      </c>
      <c r="H5100" s="21">
        <v>117.12</v>
      </c>
    </row>
    <row r="5101" spans="1:8">
      <c r="A5101">
        <v>3143</v>
      </c>
      <c r="B5101" t="s">
        <v>10</v>
      </c>
      <c r="C5101" s="123">
        <v>1922</v>
      </c>
      <c r="D5101" s="2">
        <v>144</v>
      </c>
      <c r="E5101" t="s">
        <v>138</v>
      </c>
      <c r="F5101">
        <v>2021</v>
      </c>
      <c r="G5101" t="s">
        <v>19</v>
      </c>
      <c r="H5101" s="21">
        <v>58.33</v>
      </c>
    </row>
    <row r="5102" spans="1:8">
      <c r="A5102">
        <v>3146</v>
      </c>
      <c r="B5102" t="s">
        <v>10</v>
      </c>
      <c r="C5102" s="123">
        <v>1922</v>
      </c>
      <c r="D5102" s="2">
        <v>144</v>
      </c>
      <c r="E5102" t="s">
        <v>138</v>
      </c>
      <c r="F5102">
        <v>2021</v>
      </c>
      <c r="G5102" t="s">
        <v>19</v>
      </c>
      <c r="H5102" s="21">
        <v>83.35</v>
      </c>
    </row>
    <row r="5103" spans="1:8">
      <c r="A5103">
        <v>3229</v>
      </c>
      <c r="B5103" t="s">
        <v>10</v>
      </c>
      <c r="C5103" s="123">
        <v>1922</v>
      </c>
      <c r="D5103" s="2">
        <v>144</v>
      </c>
      <c r="E5103" t="s">
        <v>138</v>
      </c>
      <c r="F5103">
        <v>2021</v>
      </c>
      <c r="G5103" t="s">
        <v>19</v>
      </c>
      <c r="H5103" s="21">
        <v>249.99</v>
      </c>
    </row>
    <row r="5104" spans="1:8">
      <c r="A5104">
        <v>3289</v>
      </c>
      <c r="B5104" t="s">
        <v>10</v>
      </c>
      <c r="C5104" s="123">
        <v>1922</v>
      </c>
      <c r="D5104" s="2">
        <v>144</v>
      </c>
      <c r="E5104" t="s">
        <v>138</v>
      </c>
      <c r="F5104">
        <v>2021</v>
      </c>
      <c r="G5104" t="s">
        <v>19</v>
      </c>
      <c r="H5104" s="21">
        <v>41.67</v>
      </c>
    </row>
    <row r="5105" spans="1:8">
      <c r="A5105">
        <v>3315</v>
      </c>
      <c r="B5105" t="s">
        <v>10</v>
      </c>
      <c r="C5105" s="123">
        <v>1922</v>
      </c>
      <c r="D5105" s="2">
        <v>144</v>
      </c>
      <c r="E5105" t="s">
        <v>138</v>
      </c>
      <c r="F5105">
        <v>2021</v>
      </c>
      <c r="G5105" t="s">
        <v>19</v>
      </c>
      <c r="H5105" s="21">
        <v>300</v>
      </c>
    </row>
    <row r="5106" spans="1:8">
      <c r="A5106">
        <v>3333</v>
      </c>
      <c r="B5106" t="s">
        <v>10</v>
      </c>
      <c r="C5106" s="123">
        <v>1922</v>
      </c>
      <c r="D5106" s="2">
        <v>144</v>
      </c>
      <c r="E5106" t="s">
        <v>138</v>
      </c>
      <c r="F5106">
        <v>2021</v>
      </c>
      <c r="G5106" t="s">
        <v>19</v>
      </c>
      <c r="H5106" s="21">
        <v>50</v>
      </c>
    </row>
    <row r="5107" spans="1:8">
      <c r="A5107">
        <v>3501</v>
      </c>
      <c r="B5107" t="s">
        <v>11</v>
      </c>
      <c r="C5107" s="123">
        <v>1922</v>
      </c>
      <c r="D5107" s="2">
        <v>144</v>
      </c>
      <c r="E5107" t="s">
        <v>138</v>
      </c>
      <c r="F5107">
        <v>2021</v>
      </c>
      <c r="G5107" t="s">
        <v>19</v>
      </c>
      <c r="H5107" s="21">
        <v>5.29</v>
      </c>
    </row>
    <row r="5108" spans="1:8">
      <c r="A5108">
        <v>3509</v>
      </c>
      <c r="B5108" t="s">
        <v>11</v>
      </c>
      <c r="C5108" s="123">
        <v>1922</v>
      </c>
      <c r="D5108" s="2">
        <v>144</v>
      </c>
      <c r="E5108" t="s">
        <v>138</v>
      </c>
      <c r="F5108">
        <v>2021</v>
      </c>
      <c r="G5108" t="s">
        <v>19</v>
      </c>
      <c r="H5108" s="21">
        <v>85.22</v>
      </c>
    </row>
    <row r="5109" spans="1:8">
      <c r="A5109">
        <v>3669</v>
      </c>
      <c r="B5109" t="s">
        <v>11</v>
      </c>
      <c r="C5109" s="123">
        <v>1922</v>
      </c>
      <c r="D5109" s="2">
        <v>144</v>
      </c>
      <c r="E5109" t="s">
        <v>138</v>
      </c>
      <c r="F5109">
        <v>2021</v>
      </c>
      <c r="G5109" t="s">
        <v>19</v>
      </c>
      <c r="H5109" s="21">
        <v>166.66</v>
      </c>
    </row>
    <row r="5110" spans="1:8">
      <c r="A5110">
        <v>3755</v>
      </c>
      <c r="B5110" t="s">
        <v>11</v>
      </c>
      <c r="C5110" s="123">
        <v>1922</v>
      </c>
      <c r="D5110" s="2">
        <v>144</v>
      </c>
      <c r="E5110" t="s">
        <v>138</v>
      </c>
      <c r="F5110">
        <v>2021</v>
      </c>
      <c r="G5110" t="s">
        <v>19</v>
      </c>
      <c r="H5110" s="21">
        <v>3.12</v>
      </c>
    </row>
    <row r="5111" spans="1:8">
      <c r="A5111">
        <v>3763</v>
      </c>
      <c r="B5111" t="s">
        <v>11</v>
      </c>
      <c r="C5111" s="123">
        <v>1922</v>
      </c>
      <c r="D5111" s="2">
        <v>144</v>
      </c>
      <c r="E5111" t="s">
        <v>138</v>
      </c>
      <c r="F5111">
        <v>2021</v>
      </c>
      <c r="G5111" t="s">
        <v>19</v>
      </c>
      <c r="H5111" s="21">
        <v>15.79</v>
      </c>
    </row>
    <row r="5112" spans="1:8">
      <c r="A5112">
        <v>4037</v>
      </c>
      <c r="B5112" t="s">
        <v>12</v>
      </c>
      <c r="C5112" s="123">
        <v>1922</v>
      </c>
      <c r="D5112" s="2">
        <v>144</v>
      </c>
      <c r="E5112" t="s">
        <v>138</v>
      </c>
      <c r="F5112">
        <v>2021</v>
      </c>
      <c r="G5112" t="s">
        <v>19</v>
      </c>
      <c r="H5112" s="21">
        <v>26.12</v>
      </c>
    </row>
    <row r="5113" spans="1:8">
      <c r="A5113">
        <v>4113</v>
      </c>
      <c r="B5113" t="s">
        <v>12</v>
      </c>
      <c r="C5113" s="123">
        <v>1922</v>
      </c>
      <c r="D5113" s="2">
        <v>144</v>
      </c>
      <c r="E5113" t="s">
        <v>138</v>
      </c>
      <c r="F5113">
        <v>2021</v>
      </c>
      <c r="G5113" t="s">
        <v>19</v>
      </c>
      <c r="H5113" s="21">
        <v>71.64</v>
      </c>
    </row>
    <row r="5114" spans="1:8">
      <c r="A5114">
        <v>4140</v>
      </c>
      <c r="B5114" t="s">
        <v>12</v>
      </c>
      <c r="C5114" s="123">
        <v>1922</v>
      </c>
      <c r="D5114" s="2">
        <v>144</v>
      </c>
      <c r="E5114" t="s">
        <v>138</v>
      </c>
      <c r="F5114">
        <v>2021</v>
      </c>
      <c r="G5114" t="s">
        <v>19</v>
      </c>
      <c r="H5114" s="21">
        <v>8.9499999999999993</v>
      </c>
    </row>
    <row r="5115" spans="1:8">
      <c r="A5115">
        <v>4146</v>
      </c>
      <c r="B5115" t="s">
        <v>12</v>
      </c>
      <c r="C5115" s="123">
        <v>1922</v>
      </c>
      <c r="D5115" s="2">
        <v>144</v>
      </c>
      <c r="E5115" t="s">
        <v>138</v>
      </c>
      <c r="F5115">
        <v>2021</v>
      </c>
      <c r="G5115" t="s">
        <v>19</v>
      </c>
      <c r="H5115" s="21">
        <v>120.68</v>
      </c>
    </row>
    <row r="5116" spans="1:8">
      <c r="A5116">
        <v>4157</v>
      </c>
      <c r="B5116" t="s">
        <v>12</v>
      </c>
      <c r="C5116" s="123">
        <v>1922</v>
      </c>
      <c r="D5116" s="2">
        <v>144</v>
      </c>
      <c r="E5116" t="s">
        <v>138</v>
      </c>
      <c r="F5116">
        <v>2021</v>
      </c>
      <c r="G5116" t="s">
        <v>19</v>
      </c>
      <c r="H5116" s="21">
        <v>35.380000000000003</v>
      </c>
    </row>
    <row r="5117" spans="1:8">
      <c r="A5117">
        <v>4231</v>
      </c>
      <c r="B5117" t="s">
        <v>12</v>
      </c>
      <c r="C5117" s="123">
        <v>1922</v>
      </c>
      <c r="D5117" s="2">
        <v>144</v>
      </c>
      <c r="E5117" t="s">
        <v>138</v>
      </c>
      <c r="F5117">
        <v>2021</v>
      </c>
      <c r="G5117" t="s">
        <v>19</v>
      </c>
      <c r="H5117" s="21">
        <v>22.08</v>
      </c>
    </row>
    <row r="5118" spans="1:8">
      <c r="A5118">
        <v>4554</v>
      </c>
      <c r="B5118" t="s">
        <v>13</v>
      </c>
      <c r="C5118" s="123">
        <v>1922</v>
      </c>
      <c r="D5118" s="2">
        <v>144</v>
      </c>
      <c r="E5118" t="s">
        <v>138</v>
      </c>
      <c r="F5118">
        <v>2021</v>
      </c>
      <c r="G5118" t="s">
        <v>19</v>
      </c>
      <c r="H5118" s="21">
        <v>166.66</v>
      </c>
    </row>
    <row r="5119" spans="1:8">
      <c r="A5119">
        <v>4589</v>
      </c>
      <c r="B5119" t="s">
        <v>13</v>
      </c>
      <c r="C5119" s="123">
        <v>1922</v>
      </c>
      <c r="D5119" s="2">
        <v>144</v>
      </c>
      <c r="E5119" t="s">
        <v>138</v>
      </c>
      <c r="F5119">
        <v>2021</v>
      </c>
      <c r="G5119" t="s">
        <v>19</v>
      </c>
      <c r="H5119" s="21">
        <v>166.66</v>
      </c>
    </row>
    <row r="5120" spans="1:8">
      <c r="A5120">
        <v>4661</v>
      </c>
      <c r="B5120" t="s">
        <v>13</v>
      </c>
      <c r="C5120" s="123">
        <v>1922</v>
      </c>
      <c r="D5120" s="2">
        <v>144</v>
      </c>
      <c r="E5120" t="s">
        <v>138</v>
      </c>
      <c r="F5120">
        <v>2021</v>
      </c>
      <c r="G5120" t="s">
        <v>19</v>
      </c>
      <c r="H5120" s="21">
        <v>166.66</v>
      </c>
    </row>
    <row r="5121" spans="1:8">
      <c r="A5121">
        <v>4773</v>
      </c>
      <c r="B5121" t="s">
        <v>13</v>
      </c>
      <c r="C5121" s="123">
        <v>1922</v>
      </c>
      <c r="D5121" s="2">
        <v>144</v>
      </c>
      <c r="E5121" t="s">
        <v>138</v>
      </c>
      <c r="F5121">
        <v>2021</v>
      </c>
      <c r="G5121" t="s">
        <v>19</v>
      </c>
      <c r="H5121" s="21">
        <v>166.66</v>
      </c>
    </row>
    <row r="5122" spans="1:8">
      <c r="A5122">
        <v>4819</v>
      </c>
      <c r="B5122" t="s">
        <v>13</v>
      </c>
      <c r="C5122" s="123">
        <v>1922</v>
      </c>
      <c r="D5122" s="2">
        <v>144</v>
      </c>
      <c r="E5122" t="s">
        <v>138</v>
      </c>
      <c r="F5122">
        <v>2021</v>
      </c>
      <c r="G5122" t="s">
        <v>19</v>
      </c>
      <c r="H5122" s="21">
        <v>166.74</v>
      </c>
    </row>
    <row r="5123" spans="1:8">
      <c r="A5123">
        <v>4839</v>
      </c>
      <c r="B5123" t="s">
        <v>13</v>
      </c>
      <c r="C5123" s="123">
        <v>1922</v>
      </c>
      <c r="D5123" s="2">
        <v>144</v>
      </c>
      <c r="E5123" t="s">
        <v>138</v>
      </c>
      <c r="F5123">
        <v>2021</v>
      </c>
      <c r="G5123" t="s">
        <v>19</v>
      </c>
      <c r="H5123" s="21">
        <v>141.66</v>
      </c>
    </row>
    <row r="5124" spans="1:8">
      <c r="A5124">
        <v>4840</v>
      </c>
      <c r="B5124" t="s">
        <v>13</v>
      </c>
      <c r="C5124" s="123">
        <v>1922</v>
      </c>
      <c r="D5124" s="2">
        <v>144</v>
      </c>
      <c r="E5124" t="s">
        <v>138</v>
      </c>
      <c r="F5124">
        <v>2021</v>
      </c>
      <c r="G5124" t="s">
        <v>19</v>
      </c>
      <c r="H5124" s="21">
        <v>166.66</v>
      </c>
    </row>
    <row r="5125" spans="1:8">
      <c r="A5125">
        <v>4850</v>
      </c>
      <c r="B5125" t="s">
        <v>13</v>
      </c>
      <c r="C5125" s="123">
        <v>1922</v>
      </c>
      <c r="D5125" s="2">
        <v>144</v>
      </c>
      <c r="E5125" t="s">
        <v>138</v>
      </c>
      <c r="F5125">
        <v>2021</v>
      </c>
      <c r="G5125" t="s">
        <v>19</v>
      </c>
      <c r="H5125" s="21">
        <v>208.32</v>
      </c>
    </row>
    <row r="5126" spans="1:8">
      <c r="A5126">
        <v>4883</v>
      </c>
      <c r="B5126" t="s">
        <v>13</v>
      </c>
      <c r="C5126" s="123">
        <v>1922</v>
      </c>
      <c r="D5126" s="2">
        <v>144</v>
      </c>
      <c r="E5126" t="s">
        <v>138</v>
      </c>
      <c r="F5126">
        <v>2021</v>
      </c>
      <c r="G5126" t="s">
        <v>19</v>
      </c>
      <c r="H5126" s="21">
        <v>166.66</v>
      </c>
    </row>
    <row r="5127" spans="1:8">
      <c r="A5127">
        <v>4898</v>
      </c>
      <c r="B5127" t="s">
        <v>13</v>
      </c>
      <c r="C5127" s="123">
        <v>1922</v>
      </c>
      <c r="D5127" s="2">
        <v>144</v>
      </c>
      <c r="E5127" t="s">
        <v>138</v>
      </c>
      <c r="F5127">
        <v>2021</v>
      </c>
      <c r="G5127" t="s">
        <v>19</v>
      </c>
      <c r="H5127" s="21">
        <v>208.33</v>
      </c>
    </row>
    <row r="5128" spans="1:8">
      <c r="A5128">
        <v>4957</v>
      </c>
      <c r="B5128" t="s">
        <v>13</v>
      </c>
      <c r="C5128" s="123">
        <v>1922</v>
      </c>
      <c r="D5128" s="2">
        <v>144</v>
      </c>
      <c r="E5128" t="s">
        <v>138</v>
      </c>
      <c r="F5128">
        <v>2021</v>
      </c>
      <c r="G5128" t="s">
        <v>19</v>
      </c>
      <c r="H5128" s="21">
        <v>208.33</v>
      </c>
    </row>
    <row r="5129" spans="1:8">
      <c r="A5129">
        <v>5000</v>
      </c>
      <c r="B5129" t="s">
        <v>14</v>
      </c>
      <c r="C5129" s="123">
        <v>1922</v>
      </c>
      <c r="D5129" s="2">
        <v>133</v>
      </c>
      <c r="E5129" t="s">
        <v>138</v>
      </c>
      <c r="F5129">
        <v>2021</v>
      </c>
      <c r="G5129" t="s">
        <v>19</v>
      </c>
      <c r="H5129" s="21">
        <v>166.66</v>
      </c>
    </row>
    <row r="5130" spans="1:8">
      <c r="A5130">
        <v>5022</v>
      </c>
      <c r="B5130" t="s">
        <v>14</v>
      </c>
      <c r="C5130" s="123">
        <v>1922</v>
      </c>
      <c r="D5130" s="2">
        <v>133</v>
      </c>
      <c r="E5130" t="s">
        <v>138</v>
      </c>
      <c r="F5130">
        <v>2021</v>
      </c>
      <c r="G5130" t="s">
        <v>19</v>
      </c>
      <c r="H5130" s="21">
        <v>166.66</v>
      </c>
    </row>
    <row r="5131" spans="1:8">
      <c r="A5131">
        <v>5023</v>
      </c>
      <c r="B5131" t="s">
        <v>14</v>
      </c>
      <c r="C5131" s="123">
        <v>1922</v>
      </c>
      <c r="D5131" s="2">
        <v>133</v>
      </c>
      <c r="E5131" t="s">
        <v>138</v>
      </c>
      <c r="F5131">
        <v>2021</v>
      </c>
      <c r="G5131" t="s">
        <v>19</v>
      </c>
      <c r="H5131" s="21">
        <v>166.66</v>
      </c>
    </row>
    <row r="5132" spans="1:8">
      <c r="A5132">
        <v>5038</v>
      </c>
      <c r="B5132" t="s">
        <v>14</v>
      </c>
      <c r="C5132" s="123">
        <v>1922</v>
      </c>
      <c r="D5132" s="2">
        <v>133</v>
      </c>
      <c r="E5132" t="s">
        <v>138</v>
      </c>
      <c r="F5132">
        <v>2021</v>
      </c>
      <c r="G5132" t="s">
        <v>19</v>
      </c>
      <c r="H5132" s="21">
        <v>166.66</v>
      </c>
    </row>
    <row r="5133" spans="1:8">
      <c r="A5133">
        <v>5065</v>
      </c>
      <c r="B5133" t="s">
        <v>14</v>
      </c>
      <c r="C5133" s="123">
        <v>1922</v>
      </c>
      <c r="D5133" s="2">
        <v>133</v>
      </c>
      <c r="E5133" t="s">
        <v>138</v>
      </c>
      <c r="F5133">
        <v>2021</v>
      </c>
      <c r="G5133" t="s">
        <v>19</v>
      </c>
      <c r="H5133" s="21">
        <v>166.66</v>
      </c>
    </row>
    <row r="5134" spans="1:8">
      <c r="A5134">
        <v>5129</v>
      </c>
      <c r="B5134" t="s">
        <v>14</v>
      </c>
      <c r="C5134" s="123">
        <v>1922</v>
      </c>
      <c r="D5134" s="2">
        <v>133</v>
      </c>
      <c r="E5134" t="s">
        <v>138</v>
      </c>
      <c r="F5134">
        <v>2021</v>
      </c>
      <c r="G5134" t="s">
        <v>19</v>
      </c>
      <c r="H5134" s="21">
        <v>166.66</v>
      </c>
    </row>
    <row r="5135" spans="1:8">
      <c r="A5135">
        <v>5140</v>
      </c>
      <c r="B5135" t="s">
        <v>14</v>
      </c>
      <c r="C5135" s="123">
        <v>1922</v>
      </c>
      <c r="D5135" s="2">
        <v>133</v>
      </c>
      <c r="E5135" t="s">
        <v>138</v>
      </c>
      <c r="F5135">
        <v>2021</v>
      </c>
      <c r="G5135" t="s">
        <v>19</v>
      </c>
      <c r="H5135" s="21">
        <v>166.66</v>
      </c>
    </row>
    <row r="5136" spans="1:8">
      <c r="A5136">
        <v>5196</v>
      </c>
      <c r="B5136" t="s">
        <v>14</v>
      </c>
      <c r="C5136" s="123">
        <v>1922</v>
      </c>
      <c r="D5136" s="2">
        <v>133</v>
      </c>
      <c r="E5136" t="s">
        <v>138</v>
      </c>
      <c r="F5136">
        <v>2021</v>
      </c>
      <c r="G5136" t="s">
        <v>19</v>
      </c>
      <c r="H5136" s="21">
        <v>166.66</v>
      </c>
    </row>
    <row r="5137" spans="1:8">
      <c r="A5137">
        <v>5215</v>
      </c>
      <c r="B5137" t="s">
        <v>14</v>
      </c>
      <c r="C5137" s="123">
        <v>1922</v>
      </c>
      <c r="D5137" s="2">
        <v>133</v>
      </c>
      <c r="E5137" t="s">
        <v>138</v>
      </c>
      <c r="F5137">
        <v>2021</v>
      </c>
      <c r="G5137" t="s">
        <v>19</v>
      </c>
      <c r="H5137" s="21">
        <v>166.66</v>
      </c>
    </row>
    <row r="5138" spans="1:8">
      <c r="A5138">
        <v>5218</v>
      </c>
      <c r="B5138" t="s">
        <v>14</v>
      </c>
      <c r="C5138" s="123">
        <v>1922</v>
      </c>
      <c r="D5138" s="2">
        <v>133</v>
      </c>
      <c r="E5138" t="s">
        <v>138</v>
      </c>
      <c r="F5138">
        <v>2021</v>
      </c>
      <c r="G5138" t="s">
        <v>19</v>
      </c>
      <c r="H5138" s="21">
        <v>166.74</v>
      </c>
    </row>
    <row r="5139" spans="1:8">
      <c r="A5139">
        <v>5263</v>
      </c>
      <c r="B5139" t="s">
        <v>14</v>
      </c>
      <c r="C5139" s="123">
        <v>1922</v>
      </c>
      <c r="D5139" s="2">
        <v>133</v>
      </c>
      <c r="E5139" t="s">
        <v>138</v>
      </c>
      <c r="F5139">
        <v>2021</v>
      </c>
      <c r="G5139" t="s">
        <v>19</v>
      </c>
      <c r="H5139" s="21">
        <v>166.66</v>
      </c>
    </row>
    <row r="5140" spans="1:8">
      <c r="A5140">
        <v>5264</v>
      </c>
      <c r="B5140" t="s">
        <v>14</v>
      </c>
      <c r="C5140" s="123">
        <v>1922</v>
      </c>
      <c r="D5140" s="2">
        <v>133</v>
      </c>
      <c r="E5140" t="s">
        <v>138</v>
      </c>
      <c r="F5140">
        <v>2021</v>
      </c>
      <c r="G5140" t="s">
        <v>19</v>
      </c>
      <c r="H5140" s="21">
        <v>166.66</v>
      </c>
    </row>
    <row r="5141" spans="1:8">
      <c r="A5141">
        <v>5376</v>
      </c>
      <c r="B5141" t="s">
        <v>14</v>
      </c>
      <c r="C5141" s="123">
        <v>1922</v>
      </c>
      <c r="D5141" s="2">
        <v>144</v>
      </c>
      <c r="E5141" t="s">
        <v>138</v>
      </c>
      <c r="F5141">
        <v>2021</v>
      </c>
      <c r="G5141" t="s">
        <v>19</v>
      </c>
      <c r="H5141" s="21">
        <v>50</v>
      </c>
    </row>
    <row r="5142" spans="1:8">
      <c r="A5142">
        <v>5389</v>
      </c>
      <c r="B5142" t="s">
        <v>14</v>
      </c>
      <c r="C5142" s="123">
        <v>1922</v>
      </c>
      <c r="D5142" s="2">
        <v>144</v>
      </c>
      <c r="E5142" t="s">
        <v>138</v>
      </c>
      <c r="F5142">
        <v>2021</v>
      </c>
      <c r="G5142" t="s">
        <v>19</v>
      </c>
      <c r="H5142" s="21">
        <v>166.66</v>
      </c>
    </row>
    <row r="5143" spans="1:8">
      <c r="A5143">
        <v>5597</v>
      </c>
      <c r="B5143" t="s">
        <v>14</v>
      </c>
      <c r="C5143" s="123">
        <v>1922</v>
      </c>
      <c r="D5143" s="2">
        <v>144</v>
      </c>
      <c r="E5143" t="s">
        <v>138</v>
      </c>
      <c r="F5143">
        <v>2021</v>
      </c>
      <c r="G5143" t="s">
        <v>19</v>
      </c>
      <c r="H5143" s="21">
        <v>50</v>
      </c>
    </row>
    <row r="5144" spans="1:8">
      <c r="A5144">
        <v>5646</v>
      </c>
      <c r="B5144" t="s">
        <v>14</v>
      </c>
      <c r="C5144" s="123">
        <v>1922</v>
      </c>
      <c r="D5144" s="2">
        <v>144</v>
      </c>
      <c r="E5144" t="s">
        <v>138</v>
      </c>
      <c r="F5144">
        <v>2021</v>
      </c>
      <c r="G5144" t="s">
        <v>19</v>
      </c>
      <c r="H5144" s="21">
        <v>50</v>
      </c>
    </row>
    <row r="5145" spans="1:8">
      <c r="A5145">
        <v>5693</v>
      </c>
      <c r="B5145" t="s">
        <v>14</v>
      </c>
      <c r="C5145" s="123">
        <v>1922</v>
      </c>
      <c r="D5145" s="2">
        <v>144</v>
      </c>
      <c r="E5145" t="s">
        <v>138</v>
      </c>
      <c r="F5145">
        <v>2021</v>
      </c>
      <c r="G5145" t="s">
        <v>19</v>
      </c>
      <c r="H5145" s="21">
        <v>166.66</v>
      </c>
    </row>
    <row r="5146" spans="1:8">
      <c r="A5146">
        <v>5720</v>
      </c>
      <c r="B5146" t="s">
        <v>14</v>
      </c>
      <c r="C5146" s="123">
        <v>1922</v>
      </c>
      <c r="D5146" s="2">
        <v>144</v>
      </c>
      <c r="E5146" t="s">
        <v>138</v>
      </c>
      <c r="F5146">
        <v>2021</v>
      </c>
      <c r="G5146" t="s">
        <v>19</v>
      </c>
      <c r="H5146" s="21">
        <v>50</v>
      </c>
    </row>
    <row r="5147" spans="1:8">
      <c r="A5147">
        <v>5791</v>
      </c>
      <c r="B5147" t="s">
        <v>15</v>
      </c>
      <c r="C5147" s="123">
        <v>1922</v>
      </c>
      <c r="D5147" s="2">
        <v>133</v>
      </c>
      <c r="E5147" t="s">
        <v>138</v>
      </c>
      <c r="F5147">
        <v>2021</v>
      </c>
      <c r="G5147" t="s">
        <v>19</v>
      </c>
      <c r="H5147" s="21">
        <v>25.34</v>
      </c>
    </row>
    <row r="5148" spans="1:8">
      <c r="A5148">
        <v>5836</v>
      </c>
      <c r="B5148" t="s">
        <v>15</v>
      </c>
      <c r="C5148" s="123">
        <v>1922</v>
      </c>
      <c r="D5148" s="2">
        <v>133</v>
      </c>
      <c r="E5148" t="s">
        <v>138</v>
      </c>
      <c r="F5148">
        <v>2021</v>
      </c>
      <c r="G5148" t="s">
        <v>19</v>
      </c>
      <c r="H5148" s="21">
        <v>71.430000000000007</v>
      </c>
    </row>
    <row r="5149" spans="1:8">
      <c r="A5149">
        <v>5852</v>
      </c>
      <c r="B5149" t="s">
        <v>15</v>
      </c>
      <c r="C5149" s="123">
        <v>1922</v>
      </c>
      <c r="D5149" s="2">
        <v>133</v>
      </c>
      <c r="E5149" t="s">
        <v>138</v>
      </c>
      <c r="F5149">
        <v>2021</v>
      </c>
      <c r="G5149" t="s">
        <v>19</v>
      </c>
      <c r="H5149" s="21">
        <v>166.66</v>
      </c>
    </row>
    <row r="5150" spans="1:8">
      <c r="A5150">
        <v>5856</v>
      </c>
      <c r="B5150" t="s">
        <v>15</v>
      </c>
      <c r="C5150" s="123">
        <v>1922</v>
      </c>
      <c r="D5150" s="2">
        <v>133</v>
      </c>
      <c r="E5150" t="s">
        <v>138</v>
      </c>
      <c r="F5150">
        <v>2021</v>
      </c>
      <c r="G5150" t="s">
        <v>19</v>
      </c>
      <c r="H5150" s="21">
        <v>83.33</v>
      </c>
    </row>
    <row r="5151" spans="1:8">
      <c r="A5151">
        <v>5981</v>
      </c>
      <c r="B5151" t="s">
        <v>15</v>
      </c>
      <c r="C5151" s="123">
        <v>1922</v>
      </c>
      <c r="D5151" s="2">
        <v>144</v>
      </c>
      <c r="E5151" t="s">
        <v>138</v>
      </c>
      <c r="F5151">
        <v>2021</v>
      </c>
      <c r="G5151" t="s">
        <v>19</v>
      </c>
      <c r="H5151" s="21">
        <v>813.08</v>
      </c>
    </row>
    <row r="5152" spans="1:8">
      <c r="A5152">
        <v>6014</v>
      </c>
      <c r="B5152" t="s">
        <v>15</v>
      </c>
      <c r="C5152" s="123">
        <v>1922</v>
      </c>
      <c r="D5152" s="2">
        <v>144</v>
      </c>
      <c r="E5152" t="s">
        <v>138</v>
      </c>
      <c r="F5152">
        <v>2021</v>
      </c>
      <c r="G5152" t="s">
        <v>19</v>
      </c>
      <c r="H5152" s="21">
        <v>303.91000000000003</v>
      </c>
    </row>
    <row r="5153" spans="1:8">
      <c r="A5153">
        <v>6019</v>
      </c>
      <c r="B5153" t="s">
        <v>15</v>
      </c>
      <c r="C5153" s="123">
        <v>1922</v>
      </c>
      <c r="D5153" s="2">
        <v>144</v>
      </c>
      <c r="E5153" t="s">
        <v>138</v>
      </c>
      <c r="F5153">
        <v>2021</v>
      </c>
      <c r="G5153" t="s">
        <v>19</v>
      </c>
      <c r="H5153" s="21">
        <v>333.32</v>
      </c>
    </row>
    <row r="5154" spans="1:8">
      <c r="A5154">
        <v>6030</v>
      </c>
      <c r="B5154" t="s">
        <v>15</v>
      </c>
      <c r="C5154" s="123">
        <v>1922</v>
      </c>
      <c r="D5154" s="2">
        <v>144</v>
      </c>
      <c r="E5154" t="s">
        <v>138</v>
      </c>
      <c r="F5154">
        <v>2021</v>
      </c>
      <c r="G5154" t="s">
        <v>19</v>
      </c>
      <c r="H5154" s="21">
        <v>544.46</v>
      </c>
    </row>
    <row r="5155" spans="1:8">
      <c r="A5155">
        <v>6072</v>
      </c>
      <c r="B5155" t="s">
        <v>15</v>
      </c>
      <c r="C5155" s="123">
        <v>1922</v>
      </c>
      <c r="D5155" s="2">
        <v>144</v>
      </c>
      <c r="E5155" t="s">
        <v>138</v>
      </c>
      <c r="F5155">
        <v>2021</v>
      </c>
      <c r="G5155" t="s">
        <v>19</v>
      </c>
      <c r="H5155" s="21">
        <v>249.99</v>
      </c>
    </row>
    <row r="5156" spans="1:8">
      <c r="A5156">
        <v>6087</v>
      </c>
      <c r="B5156" t="s">
        <v>15</v>
      </c>
      <c r="C5156" s="123">
        <v>1922</v>
      </c>
      <c r="D5156" s="2">
        <v>144</v>
      </c>
      <c r="E5156" t="s">
        <v>138</v>
      </c>
      <c r="F5156">
        <v>2021</v>
      </c>
      <c r="G5156" t="s">
        <v>19</v>
      </c>
      <c r="H5156" s="21">
        <v>627.79</v>
      </c>
    </row>
    <row r="5157" spans="1:8">
      <c r="A5157">
        <v>6095</v>
      </c>
      <c r="B5157" t="s">
        <v>15</v>
      </c>
      <c r="C5157" s="123">
        <v>1922</v>
      </c>
      <c r="D5157" s="2">
        <v>144</v>
      </c>
      <c r="E5157" t="s">
        <v>138</v>
      </c>
      <c r="F5157">
        <v>2021</v>
      </c>
      <c r="G5157" t="s">
        <v>19</v>
      </c>
      <c r="H5157" s="21">
        <v>333.32</v>
      </c>
    </row>
    <row r="5158" spans="1:8">
      <c r="A5158">
        <v>6127</v>
      </c>
      <c r="B5158" t="s">
        <v>15</v>
      </c>
      <c r="C5158" s="123">
        <v>1922</v>
      </c>
      <c r="D5158" s="2">
        <v>144</v>
      </c>
      <c r="E5158" t="s">
        <v>138</v>
      </c>
      <c r="F5158">
        <v>2021</v>
      </c>
      <c r="G5158" t="s">
        <v>19</v>
      </c>
      <c r="H5158" s="21">
        <v>554.96</v>
      </c>
    </row>
    <row r="5159" spans="1:8">
      <c r="A5159">
        <v>6160</v>
      </c>
      <c r="B5159" t="s">
        <v>15</v>
      </c>
      <c r="C5159" s="123">
        <v>1922</v>
      </c>
      <c r="D5159" s="2">
        <v>144</v>
      </c>
      <c r="E5159" t="s">
        <v>138</v>
      </c>
      <c r="F5159">
        <v>2021</v>
      </c>
      <c r="G5159" t="s">
        <v>19</v>
      </c>
      <c r="H5159" s="21">
        <v>333.32</v>
      </c>
    </row>
    <row r="5160" spans="1:8">
      <c r="A5160">
        <v>6163</v>
      </c>
      <c r="B5160" t="s">
        <v>15</v>
      </c>
      <c r="C5160" s="123">
        <v>1922</v>
      </c>
      <c r="D5160" s="2">
        <v>144</v>
      </c>
      <c r="E5160" t="s">
        <v>138</v>
      </c>
      <c r="F5160">
        <v>2021</v>
      </c>
      <c r="G5160" t="s">
        <v>19</v>
      </c>
      <c r="H5160" s="21">
        <v>710.52</v>
      </c>
    </row>
    <row r="5161" spans="1:8">
      <c r="A5161">
        <v>6166</v>
      </c>
      <c r="B5161" t="s">
        <v>15</v>
      </c>
      <c r="C5161" s="123">
        <v>1922</v>
      </c>
      <c r="D5161" s="2">
        <v>144</v>
      </c>
      <c r="E5161" t="s">
        <v>138</v>
      </c>
      <c r="F5161">
        <v>2021</v>
      </c>
      <c r="G5161" t="s">
        <v>19</v>
      </c>
      <c r="H5161" s="21">
        <v>708.3</v>
      </c>
    </row>
    <row r="5162" spans="1:8">
      <c r="A5162">
        <v>6189</v>
      </c>
      <c r="B5162" t="s">
        <v>15</v>
      </c>
      <c r="C5162" s="123">
        <v>1922</v>
      </c>
      <c r="D5162" s="2">
        <v>144</v>
      </c>
      <c r="E5162" t="s">
        <v>138</v>
      </c>
      <c r="F5162">
        <v>2021</v>
      </c>
      <c r="G5162" t="s">
        <v>19</v>
      </c>
      <c r="H5162" s="21">
        <v>507.22</v>
      </c>
    </row>
    <row r="5163" spans="1:8">
      <c r="A5163">
        <v>6373</v>
      </c>
      <c r="B5163" t="s">
        <v>16</v>
      </c>
      <c r="C5163" s="123">
        <v>1922</v>
      </c>
      <c r="D5163" s="2">
        <v>144</v>
      </c>
      <c r="E5163" t="s">
        <v>138</v>
      </c>
      <c r="F5163">
        <v>2021</v>
      </c>
      <c r="G5163" t="s">
        <v>19</v>
      </c>
      <c r="H5163" s="21">
        <v>166.66</v>
      </c>
    </row>
    <row r="5164" spans="1:8">
      <c r="A5164">
        <v>6375</v>
      </c>
      <c r="B5164" t="s">
        <v>16</v>
      </c>
      <c r="C5164" s="123">
        <v>1922</v>
      </c>
      <c r="D5164" s="2">
        <v>144</v>
      </c>
      <c r="E5164" t="s">
        <v>138</v>
      </c>
      <c r="F5164">
        <v>2021</v>
      </c>
      <c r="G5164" t="s">
        <v>19</v>
      </c>
      <c r="H5164" s="21">
        <v>166.66</v>
      </c>
    </row>
    <row r="5165" spans="1:8">
      <c r="A5165">
        <v>6384</v>
      </c>
      <c r="B5165" t="s">
        <v>16</v>
      </c>
      <c r="C5165" s="123">
        <v>1922</v>
      </c>
      <c r="D5165" s="2">
        <v>144</v>
      </c>
      <c r="E5165" t="s">
        <v>138</v>
      </c>
      <c r="F5165">
        <v>2021</v>
      </c>
      <c r="G5165" t="s">
        <v>19</v>
      </c>
      <c r="H5165" s="21">
        <v>183.33</v>
      </c>
    </row>
    <row r="5166" spans="1:8">
      <c r="A5166">
        <v>6406</v>
      </c>
      <c r="B5166" t="s">
        <v>16</v>
      </c>
      <c r="C5166" s="123">
        <v>1922</v>
      </c>
      <c r="D5166" s="2">
        <v>144</v>
      </c>
      <c r="E5166" t="s">
        <v>138</v>
      </c>
      <c r="F5166">
        <v>2021</v>
      </c>
      <c r="G5166" t="s">
        <v>19</v>
      </c>
      <c r="H5166" s="21">
        <v>216.66</v>
      </c>
    </row>
    <row r="5167" spans="1:8">
      <c r="A5167">
        <v>6428</v>
      </c>
      <c r="B5167" t="s">
        <v>16</v>
      </c>
      <c r="C5167" s="123">
        <v>1922</v>
      </c>
      <c r="D5167" s="2">
        <v>144</v>
      </c>
      <c r="E5167" t="s">
        <v>138</v>
      </c>
      <c r="F5167">
        <v>2021</v>
      </c>
      <c r="G5167" t="s">
        <v>19</v>
      </c>
      <c r="H5167" s="21">
        <v>183.33</v>
      </c>
    </row>
    <row r="5168" spans="1:8">
      <c r="A5168">
        <v>6435</v>
      </c>
      <c r="B5168" t="s">
        <v>16</v>
      </c>
      <c r="C5168" s="123">
        <v>1922</v>
      </c>
      <c r="D5168" s="2">
        <v>144</v>
      </c>
      <c r="E5168" t="s">
        <v>138</v>
      </c>
      <c r="F5168">
        <v>2021</v>
      </c>
      <c r="G5168" t="s">
        <v>19</v>
      </c>
      <c r="H5168" s="21">
        <v>166.66</v>
      </c>
    </row>
    <row r="5169" spans="1:8">
      <c r="A5169">
        <v>6464</v>
      </c>
      <c r="B5169" t="s">
        <v>16</v>
      </c>
      <c r="C5169" s="123">
        <v>1922</v>
      </c>
      <c r="D5169" s="2">
        <v>144</v>
      </c>
      <c r="E5169" t="s">
        <v>138</v>
      </c>
      <c r="F5169">
        <v>2021</v>
      </c>
      <c r="G5169" t="s">
        <v>19</v>
      </c>
      <c r="H5169" s="21">
        <v>183.33</v>
      </c>
    </row>
    <row r="5170" spans="1:8">
      <c r="A5170">
        <v>6524</v>
      </c>
      <c r="B5170" t="s">
        <v>16</v>
      </c>
      <c r="C5170" s="123">
        <v>1922</v>
      </c>
      <c r="D5170" s="2">
        <v>144</v>
      </c>
      <c r="E5170" t="s">
        <v>138</v>
      </c>
      <c r="F5170">
        <v>2021</v>
      </c>
      <c r="G5170" t="s">
        <v>19</v>
      </c>
      <c r="H5170" s="21">
        <v>166.66</v>
      </c>
    </row>
    <row r="5171" spans="1:8">
      <c r="A5171">
        <v>6545</v>
      </c>
      <c r="B5171" t="s">
        <v>16</v>
      </c>
      <c r="C5171" s="123">
        <v>1922</v>
      </c>
      <c r="D5171" s="2">
        <v>144</v>
      </c>
      <c r="E5171" t="s">
        <v>138</v>
      </c>
      <c r="F5171">
        <v>2021</v>
      </c>
      <c r="G5171" t="s">
        <v>19</v>
      </c>
      <c r="H5171" s="21">
        <v>166.66</v>
      </c>
    </row>
    <row r="5172" spans="1:8">
      <c r="A5172">
        <v>6590</v>
      </c>
      <c r="B5172" t="s">
        <v>16</v>
      </c>
      <c r="C5172" s="123">
        <v>1922</v>
      </c>
      <c r="D5172" s="2">
        <v>144</v>
      </c>
      <c r="E5172" t="s">
        <v>138</v>
      </c>
      <c r="F5172">
        <v>2021</v>
      </c>
      <c r="G5172" t="s">
        <v>19</v>
      </c>
      <c r="H5172" s="21">
        <v>166.66</v>
      </c>
    </row>
    <row r="5173" spans="1:8">
      <c r="A5173">
        <v>6612</v>
      </c>
      <c r="B5173" t="s">
        <v>16</v>
      </c>
      <c r="C5173" s="123">
        <v>1922</v>
      </c>
      <c r="D5173" s="2">
        <v>144</v>
      </c>
      <c r="E5173" t="s">
        <v>138</v>
      </c>
      <c r="F5173">
        <v>2021</v>
      </c>
      <c r="G5173" t="s">
        <v>19</v>
      </c>
      <c r="H5173" s="21">
        <v>166.74</v>
      </c>
    </row>
    <row r="5174" spans="1:8">
      <c r="A5174">
        <v>6638</v>
      </c>
      <c r="B5174" t="s">
        <v>16</v>
      </c>
      <c r="C5174" s="123">
        <v>1922</v>
      </c>
      <c r="D5174" s="2">
        <v>144</v>
      </c>
      <c r="E5174" t="s">
        <v>138</v>
      </c>
      <c r="F5174">
        <v>2021</v>
      </c>
      <c r="G5174" t="s">
        <v>19</v>
      </c>
      <c r="H5174" s="21">
        <v>183.33</v>
      </c>
    </row>
    <row r="5175" spans="1:8">
      <c r="A5175">
        <v>6841</v>
      </c>
      <c r="B5175" t="s">
        <v>17</v>
      </c>
      <c r="C5175" s="123">
        <v>1922</v>
      </c>
      <c r="D5175" s="2">
        <v>133</v>
      </c>
      <c r="E5175" t="s">
        <v>138</v>
      </c>
      <c r="F5175">
        <v>2021</v>
      </c>
      <c r="G5175" t="s">
        <v>19</v>
      </c>
      <c r="H5175" s="21">
        <v>166.66</v>
      </c>
    </row>
    <row r="5176" spans="1:8">
      <c r="A5176">
        <v>6853</v>
      </c>
      <c r="B5176" t="s">
        <v>17</v>
      </c>
      <c r="C5176" s="123">
        <v>1922</v>
      </c>
      <c r="D5176" s="2">
        <v>133</v>
      </c>
      <c r="E5176" t="s">
        <v>138</v>
      </c>
      <c r="F5176">
        <v>2021</v>
      </c>
      <c r="G5176" t="s">
        <v>19</v>
      </c>
      <c r="H5176" s="21">
        <v>55.86</v>
      </c>
    </row>
    <row r="5177" spans="1:8">
      <c r="A5177">
        <v>6904</v>
      </c>
      <c r="B5177" t="s">
        <v>17</v>
      </c>
      <c r="C5177" s="123">
        <v>1922</v>
      </c>
      <c r="D5177" s="2">
        <v>144</v>
      </c>
      <c r="E5177" t="s">
        <v>138</v>
      </c>
      <c r="F5177">
        <v>2021</v>
      </c>
      <c r="G5177" t="s">
        <v>19</v>
      </c>
      <c r="H5177" s="21">
        <v>305.13</v>
      </c>
    </row>
    <row r="5178" spans="1:8">
      <c r="A5178">
        <v>6998</v>
      </c>
      <c r="B5178" t="s">
        <v>17</v>
      </c>
      <c r="C5178" s="123">
        <v>1922</v>
      </c>
      <c r="D5178" s="2">
        <v>144</v>
      </c>
      <c r="E5178" t="s">
        <v>138</v>
      </c>
      <c r="F5178">
        <v>2021</v>
      </c>
      <c r="G5178" t="s">
        <v>19</v>
      </c>
      <c r="H5178" s="21">
        <v>310.33999999999997</v>
      </c>
    </row>
    <row r="5179" spans="1:8">
      <c r="A5179">
        <v>7017</v>
      </c>
      <c r="B5179" t="s">
        <v>17</v>
      </c>
      <c r="C5179" s="123">
        <v>1922</v>
      </c>
      <c r="D5179" s="2">
        <v>144</v>
      </c>
      <c r="E5179" t="s">
        <v>138</v>
      </c>
      <c r="F5179">
        <v>2021</v>
      </c>
      <c r="G5179" t="s">
        <v>19</v>
      </c>
      <c r="H5179" s="21">
        <v>142.46</v>
      </c>
    </row>
    <row r="5180" spans="1:8">
      <c r="A5180">
        <v>7152</v>
      </c>
      <c r="B5180" t="s">
        <v>17</v>
      </c>
      <c r="C5180" s="123">
        <v>1922</v>
      </c>
      <c r="D5180" s="2">
        <v>144</v>
      </c>
      <c r="E5180" t="s">
        <v>138</v>
      </c>
      <c r="F5180">
        <v>2021</v>
      </c>
      <c r="G5180" t="s">
        <v>19</v>
      </c>
      <c r="H5180" s="21">
        <v>213.7</v>
      </c>
    </row>
    <row r="5181" spans="1:8">
      <c r="A5181">
        <v>7177</v>
      </c>
      <c r="B5181" t="s">
        <v>17</v>
      </c>
      <c r="C5181" s="123">
        <v>1922</v>
      </c>
      <c r="D5181" s="2">
        <v>144</v>
      </c>
      <c r="E5181" t="s">
        <v>138</v>
      </c>
      <c r="F5181">
        <v>2021</v>
      </c>
      <c r="G5181" t="s">
        <v>19</v>
      </c>
      <c r="H5181" s="21">
        <v>314.41000000000003</v>
      </c>
    </row>
    <row r="5182" spans="1:8">
      <c r="A5182">
        <v>7199</v>
      </c>
      <c r="B5182" t="s">
        <v>17</v>
      </c>
      <c r="C5182" s="123">
        <v>1922</v>
      </c>
      <c r="D5182" s="2">
        <v>144</v>
      </c>
      <c r="E5182" t="s">
        <v>138</v>
      </c>
      <c r="F5182">
        <v>2021</v>
      </c>
      <c r="G5182" t="s">
        <v>19</v>
      </c>
      <c r="H5182" s="21">
        <v>-146.66</v>
      </c>
    </row>
    <row r="5183" spans="1:8">
      <c r="A5183">
        <v>7221</v>
      </c>
      <c r="B5183" t="s">
        <v>17</v>
      </c>
      <c r="C5183" s="123">
        <v>1922</v>
      </c>
      <c r="D5183" s="2">
        <v>144</v>
      </c>
      <c r="E5183" t="s">
        <v>138</v>
      </c>
      <c r="F5183">
        <v>2021</v>
      </c>
      <c r="G5183" t="s">
        <v>19</v>
      </c>
      <c r="H5183" s="21">
        <v>316.58999999999997</v>
      </c>
    </row>
    <row r="5184" spans="1:8">
      <c r="A5184">
        <v>7268</v>
      </c>
      <c r="B5184" t="s">
        <v>17</v>
      </c>
      <c r="C5184" s="123">
        <v>1922</v>
      </c>
      <c r="D5184" s="2">
        <v>144</v>
      </c>
      <c r="E5184" t="s">
        <v>138</v>
      </c>
      <c r="F5184">
        <v>2021</v>
      </c>
      <c r="G5184" t="s">
        <v>19</v>
      </c>
      <c r="H5184" s="21">
        <v>310.33999999999997</v>
      </c>
    </row>
    <row r="5185" spans="1:8">
      <c r="A5185">
        <v>7292</v>
      </c>
      <c r="B5185" t="s">
        <v>17</v>
      </c>
      <c r="C5185" s="123">
        <v>1922</v>
      </c>
      <c r="D5185" s="2">
        <v>144</v>
      </c>
      <c r="E5185" t="s">
        <v>138</v>
      </c>
      <c r="F5185">
        <v>2021</v>
      </c>
      <c r="G5185" t="s">
        <v>19</v>
      </c>
      <c r="H5185" s="21">
        <v>196.83</v>
      </c>
    </row>
    <row r="5186" spans="1:8">
      <c r="A5186">
        <v>7302</v>
      </c>
      <c r="B5186" t="s">
        <v>17</v>
      </c>
      <c r="C5186" s="123">
        <v>1922</v>
      </c>
      <c r="D5186" s="2">
        <v>144</v>
      </c>
      <c r="E5186" t="s">
        <v>138</v>
      </c>
      <c r="F5186">
        <v>2021</v>
      </c>
      <c r="G5186" t="s">
        <v>19</v>
      </c>
      <c r="H5186" s="21">
        <v>220.16</v>
      </c>
    </row>
    <row r="5187" spans="1:8">
      <c r="A5187">
        <v>7343</v>
      </c>
      <c r="B5187" t="s">
        <v>6</v>
      </c>
      <c r="C5187" s="123">
        <v>1922</v>
      </c>
      <c r="D5187" s="2" t="s">
        <v>224</v>
      </c>
      <c r="E5187" t="str">
        <f>VLOOKUP(C5187,C$2:E5186,3,FALSE)</f>
        <v>Health insurance</v>
      </c>
      <c r="F5187">
        <v>2022</v>
      </c>
      <c r="G5187" t="s">
        <v>19</v>
      </c>
      <c r="H5187" s="1">
        <v>833.3</v>
      </c>
    </row>
    <row r="5188" spans="1:8">
      <c r="A5188">
        <v>7344</v>
      </c>
      <c r="B5188" t="s">
        <v>6</v>
      </c>
      <c r="C5188" s="123">
        <v>1922</v>
      </c>
      <c r="D5188" s="2" t="s">
        <v>223</v>
      </c>
      <c r="E5188" t="str">
        <f>VLOOKUP(C5188,C$2:E5187,3,FALSE)</f>
        <v>Health insurance</v>
      </c>
      <c r="F5188">
        <v>2022</v>
      </c>
      <c r="G5188" t="s">
        <v>22</v>
      </c>
      <c r="H5188" s="1">
        <v>9.2799999999999994</v>
      </c>
    </row>
    <row r="5189" spans="1:8">
      <c r="A5189">
        <v>7345</v>
      </c>
      <c r="B5189" t="s">
        <v>6</v>
      </c>
      <c r="C5189" s="123">
        <v>1922</v>
      </c>
      <c r="D5189" s="2" t="s">
        <v>223</v>
      </c>
      <c r="E5189" t="str">
        <f>VLOOKUP(C5189,C$2:E5188,3,FALSE)</f>
        <v>Health insurance</v>
      </c>
      <c r="F5189">
        <v>2022</v>
      </c>
      <c r="G5189" t="s">
        <v>19</v>
      </c>
      <c r="H5189" s="1">
        <v>3335.96</v>
      </c>
    </row>
    <row r="5190" spans="1:8">
      <c r="A5190">
        <v>7405</v>
      </c>
      <c r="B5190" t="s">
        <v>7</v>
      </c>
      <c r="C5190" s="123">
        <v>1922</v>
      </c>
      <c r="D5190" s="2" t="s">
        <v>224</v>
      </c>
      <c r="E5190" t="str">
        <f>VLOOKUP(C5190,C$2:E5189,3,FALSE)</f>
        <v>Health insurance</v>
      </c>
      <c r="F5190">
        <v>2022</v>
      </c>
      <c r="G5190" t="s">
        <v>19</v>
      </c>
      <c r="H5190" s="1">
        <v>3091.3500000000004</v>
      </c>
    </row>
    <row r="5191" spans="1:8">
      <c r="A5191">
        <v>7406</v>
      </c>
      <c r="B5191" t="s">
        <v>7</v>
      </c>
      <c r="C5191" s="123">
        <v>1922</v>
      </c>
      <c r="D5191" s="2" t="s">
        <v>223</v>
      </c>
      <c r="E5191" t="str">
        <f>VLOOKUP(C5191,C$2:E5190,3,FALSE)</f>
        <v>Health insurance</v>
      </c>
      <c r="F5191">
        <v>2022</v>
      </c>
      <c r="G5191" t="s">
        <v>19</v>
      </c>
      <c r="H5191" s="1">
        <v>2127.9500000000003</v>
      </c>
    </row>
    <row r="5192" spans="1:8">
      <c r="A5192">
        <v>7462</v>
      </c>
      <c r="B5192" t="s">
        <v>8</v>
      </c>
      <c r="C5192" s="123">
        <v>1922</v>
      </c>
      <c r="D5192" s="2" t="s">
        <v>223</v>
      </c>
      <c r="E5192" t="str">
        <f>VLOOKUP(C5192,C$2:E5191,3,FALSE)</f>
        <v>Health insurance</v>
      </c>
      <c r="F5192">
        <v>2022</v>
      </c>
      <c r="G5192" t="s">
        <v>19</v>
      </c>
      <c r="H5192" s="1">
        <v>2000</v>
      </c>
    </row>
    <row r="5193" spans="1:8">
      <c r="A5193">
        <v>7502</v>
      </c>
      <c r="B5193" t="s">
        <v>9</v>
      </c>
      <c r="C5193" s="123">
        <v>1922</v>
      </c>
      <c r="D5193" s="2" t="s">
        <v>224</v>
      </c>
      <c r="E5193" t="str">
        <f>VLOOKUP(C5193,C$2:E5192,3,FALSE)</f>
        <v>Health insurance</v>
      </c>
      <c r="F5193">
        <v>2022</v>
      </c>
      <c r="G5193" t="s">
        <v>19</v>
      </c>
      <c r="H5193" s="1">
        <v>81.78</v>
      </c>
    </row>
    <row r="5194" spans="1:8">
      <c r="A5194">
        <v>7503</v>
      </c>
      <c r="B5194" t="s">
        <v>9</v>
      </c>
      <c r="C5194" s="123">
        <v>1922</v>
      </c>
      <c r="D5194" s="2" t="s">
        <v>223</v>
      </c>
      <c r="E5194" t="str">
        <f>VLOOKUP(C5194,C$2:E5193,3,FALSE)</f>
        <v>Health insurance</v>
      </c>
      <c r="F5194">
        <v>2022</v>
      </c>
      <c r="G5194" t="s">
        <v>19</v>
      </c>
      <c r="H5194" s="1">
        <v>10833.379999999997</v>
      </c>
    </row>
    <row r="5195" spans="1:8">
      <c r="A5195">
        <v>7543</v>
      </c>
      <c r="B5195" t="s">
        <v>10</v>
      </c>
      <c r="C5195" s="123">
        <v>1922</v>
      </c>
      <c r="D5195" s="2" t="s">
        <v>223</v>
      </c>
      <c r="E5195" t="str">
        <f>VLOOKUP(C5195,C$2:E5194,3,FALSE)</f>
        <v>Health insurance</v>
      </c>
      <c r="F5195">
        <v>2022</v>
      </c>
      <c r="G5195" t="s">
        <v>5</v>
      </c>
      <c r="H5195" s="1">
        <v>685.52</v>
      </c>
    </row>
    <row r="5196" spans="1:8">
      <c r="A5196">
        <v>7544</v>
      </c>
      <c r="B5196" t="s">
        <v>10</v>
      </c>
      <c r="C5196" s="123">
        <v>1922</v>
      </c>
      <c r="D5196" s="2" t="s">
        <v>223</v>
      </c>
      <c r="E5196" t="str">
        <f>VLOOKUP(C5196,C$2:E5195,3,FALSE)</f>
        <v>Health insurance</v>
      </c>
      <c r="F5196">
        <v>2022</v>
      </c>
      <c r="G5196" t="s">
        <v>19</v>
      </c>
      <c r="H5196" s="1">
        <v>83.33</v>
      </c>
    </row>
    <row r="5197" spans="1:8">
      <c r="A5197">
        <v>7587</v>
      </c>
      <c r="B5197" t="s">
        <v>11</v>
      </c>
      <c r="C5197" s="123">
        <v>1922</v>
      </c>
      <c r="D5197" s="2" t="s">
        <v>223</v>
      </c>
      <c r="E5197" t="str">
        <f>VLOOKUP(C5197,C$2:E5196,3,FALSE)</f>
        <v>Health insurance</v>
      </c>
      <c r="F5197">
        <v>2022</v>
      </c>
      <c r="G5197" t="s">
        <v>19</v>
      </c>
      <c r="H5197" s="1">
        <v>1564.28</v>
      </c>
    </row>
    <row r="5198" spans="1:8">
      <c r="A5198">
        <v>7687</v>
      </c>
      <c r="B5198" t="s">
        <v>14</v>
      </c>
      <c r="C5198" s="123">
        <v>1922</v>
      </c>
      <c r="D5198" s="2" t="s">
        <v>224</v>
      </c>
      <c r="E5198" t="str">
        <f>VLOOKUP(C5198,C$2:E5197,3,FALSE)</f>
        <v>Health insurance</v>
      </c>
      <c r="F5198">
        <v>2022</v>
      </c>
      <c r="G5198" t="s">
        <v>18</v>
      </c>
      <c r="H5198" s="1">
        <v>106.23</v>
      </c>
    </row>
    <row r="5199" spans="1:8">
      <c r="A5199">
        <v>7688</v>
      </c>
      <c r="B5199" t="s">
        <v>14</v>
      </c>
      <c r="C5199" s="123">
        <v>1922</v>
      </c>
      <c r="D5199" s="2" t="s">
        <v>224</v>
      </c>
      <c r="E5199" t="str">
        <f>VLOOKUP(C5199,C$2:E5198,3,FALSE)</f>
        <v>Health insurance</v>
      </c>
      <c r="F5199">
        <v>2022</v>
      </c>
      <c r="G5199" t="s">
        <v>19</v>
      </c>
      <c r="H5199" s="1">
        <v>3833.26</v>
      </c>
    </row>
    <row r="5200" spans="1:8">
      <c r="A5200">
        <v>7689</v>
      </c>
      <c r="B5200" t="s">
        <v>14</v>
      </c>
      <c r="C5200" s="123">
        <v>1922</v>
      </c>
      <c r="D5200" s="2" t="s">
        <v>223</v>
      </c>
      <c r="E5200" t="str">
        <f>VLOOKUP(C5200,C$2:E5199,3,FALSE)</f>
        <v>Health insurance</v>
      </c>
      <c r="F5200">
        <v>2022</v>
      </c>
      <c r="G5200" t="s">
        <v>18</v>
      </c>
      <c r="H5200" s="1">
        <v>71.87</v>
      </c>
    </row>
    <row r="5201" spans="1:8">
      <c r="A5201">
        <v>7737</v>
      </c>
      <c r="B5201" t="s">
        <v>13</v>
      </c>
      <c r="C5201" s="123">
        <v>1922</v>
      </c>
      <c r="D5201" s="2" t="s">
        <v>223</v>
      </c>
      <c r="E5201" t="str">
        <f>VLOOKUP(C5201,C$2:E5200,3,FALSE)</f>
        <v>Health insurance</v>
      </c>
      <c r="F5201">
        <v>2022</v>
      </c>
      <c r="G5201" t="s">
        <v>19</v>
      </c>
      <c r="H5201" s="1">
        <v>1833.34</v>
      </c>
    </row>
    <row r="5202" spans="1:8">
      <c r="A5202">
        <v>7778</v>
      </c>
      <c r="B5202" t="s">
        <v>15</v>
      </c>
      <c r="C5202" s="123">
        <v>1922</v>
      </c>
      <c r="D5202" s="2" t="s">
        <v>224</v>
      </c>
      <c r="E5202" t="str">
        <f>VLOOKUP(C5202,C$2:E5201,3,FALSE)</f>
        <v>Health insurance</v>
      </c>
      <c r="F5202">
        <v>2022</v>
      </c>
      <c r="G5202" t="s">
        <v>19</v>
      </c>
      <c r="H5202" s="1">
        <v>238.98000000000002</v>
      </c>
    </row>
    <row r="5203" spans="1:8">
      <c r="A5203">
        <v>7779</v>
      </c>
      <c r="B5203" t="s">
        <v>15</v>
      </c>
      <c r="C5203" s="123">
        <v>1922</v>
      </c>
      <c r="D5203" s="2" t="s">
        <v>223</v>
      </c>
      <c r="E5203" t="str">
        <f>VLOOKUP(C5203,C$2:E5202,3,FALSE)</f>
        <v>Health insurance</v>
      </c>
      <c r="F5203">
        <v>2022</v>
      </c>
      <c r="G5203" t="s">
        <v>19</v>
      </c>
      <c r="H5203" s="1">
        <v>7036.2499999999991</v>
      </c>
    </row>
    <row r="5204" spans="1:8">
      <c r="A5204">
        <v>7830</v>
      </c>
      <c r="B5204" t="s">
        <v>17</v>
      </c>
      <c r="C5204" s="123">
        <v>1922</v>
      </c>
      <c r="D5204" s="2" t="s">
        <v>224</v>
      </c>
      <c r="E5204" t="str">
        <f>VLOOKUP(C5204,C$2:E5203,3,FALSE)</f>
        <v>Health insurance</v>
      </c>
      <c r="F5204">
        <v>2022</v>
      </c>
      <c r="G5204" t="s">
        <v>19</v>
      </c>
      <c r="H5204" s="1">
        <v>122.80000000000001</v>
      </c>
    </row>
    <row r="5205" spans="1:8">
      <c r="A5205">
        <v>7867</v>
      </c>
      <c r="B5205" t="s">
        <v>16</v>
      </c>
      <c r="C5205" s="123">
        <v>1922</v>
      </c>
      <c r="D5205" s="2" t="s">
        <v>223</v>
      </c>
      <c r="E5205" t="str">
        <f>VLOOKUP(C5205,C$2:E5204,3,FALSE)</f>
        <v>Health insurance</v>
      </c>
      <c r="F5205">
        <v>2022</v>
      </c>
      <c r="G5205" t="s">
        <v>19</v>
      </c>
      <c r="H5205" s="1">
        <v>2183.92</v>
      </c>
    </row>
    <row r="5206" spans="1:8">
      <c r="A5206">
        <v>7894</v>
      </c>
      <c r="B5206" t="s">
        <v>6</v>
      </c>
      <c r="C5206" s="123">
        <v>1922</v>
      </c>
      <c r="D5206" s="2">
        <v>133</v>
      </c>
      <c r="E5206" t="s">
        <v>52</v>
      </c>
      <c r="F5206">
        <v>2023</v>
      </c>
      <c r="G5206" t="s">
        <v>19</v>
      </c>
      <c r="H5206" s="1">
        <v>37.51</v>
      </c>
    </row>
    <row r="5207" spans="1:8">
      <c r="A5207">
        <v>7895</v>
      </c>
      <c r="B5207" t="s">
        <v>6</v>
      </c>
      <c r="C5207" s="123">
        <v>1922</v>
      </c>
      <c r="D5207" s="2">
        <v>144</v>
      </c>
      <c r="E5207" t="s">
        <v>52</v>
      </c>
      <c r="F5207">
        <v>2023</v>
      </c>
      <c r="G5207" t="s">
        <v>19</v>
      </c>
      <c r="H5207" s="1">
        <v>3741.26</v>
      </c>
    </row>
    <row r="5208" spans="1:8">
      <c r="A5208">
        <v>7949</v>
      </c>
      <c r="B5208" t="s">
        <v>7</v>
      </c>
      <c r="C5208" s="123">
        <v>1922</v>
      </c>
      <c r="D5208" s="2">
        <v>133</v>
      </c>
      <c r="E5208" t="s">
        <v>52</v>
      </c>
      <c r="F5208">
        <v>2023</v>
      </c>
      <c r="G5208" t="s">
        <v>19</v>
      </c>
      <c r="H5208" s="1">
        <v>3120.1099999999997</v>
      </c>
    </row>
    <row r="5209" spans="1:8">
      <c r="A5209">
        <v>7950</v>
      </c>
      <c r="B5209" t="s">
        <v>7</v>
      </c>
      <c r="C5209" s="123">
        <v>1922</v>
      </c>
      <c r="D5209" s="2">
        <v>144</v>
      </c>
      <c r="E5209" t="s">
        <v>52</v>
      </c>
      <c r="F5209">
        <v>2023</v>
      </c>
      <c r="G5209" t="s">
        <v>19</v>
      </c>
      <c r="H5209" s="1">
        <v>1707.7299999999998</v>
      </c>
    </row>
    <row r="5210" spans="1:8">
      <c r="A5210">
        <v>8011</v>
      </c>
      <c r="B5210" t="s">
        <v>8</v>
      </c>
      <c r="C5210" s="123">
        <v>1922</v>
      </c>
      <c r="D5210" s="2">
        <v>133</v>
      </c>
      <c r="E5210" t="s">
        <v>52</v>
      </c>
      <c r="F5210">
        <v>2023</v>
      </c>
      <c r="G5210" t="s">
        <v>19</v>
      </c>
      <c r="H5210" s="1">
        <v>412.48</v>
      </c>
    </row>
    <row r="5211" spans="1:8">
      <c r="A5211">
        <v>8012</v>
      </c>
      <c r="B5211" t="s">
        <v>8</v>
      </c>
      <c r="C5211" s="123">
        <v>1922</v>
      </c>
      <c r="D5211" s="2">
        <v>144</v>
      </c>
      <c r="E5211" t="s">
        <v>52</v>
      </c>
      <c r="F5211">
        <v>2023</v>
      </c>
      <c r="G5211" t="s">
        <v>19</v>
      </c>
      <c r="H5211" s="1">
        <v>3678.8399999999997</v>
      </c>
    </row>
    <row r="5212" spans="1:8">
      <c r="A5212">
        <v>8069</v>
      </c>
      <c r="B5212" t="s">
        <v>9</v>
      </c>
      <c r="C5212" s="123">
        <v>1922</v>
      </c>
      <c r="D5212" s="2">
        <v>133</v>
      </c>
      <c r="E5212" t="s">
        <v>52</v>
      </c>
      <c r="F5212">
        <v>2023</v>
      </c>
      <c r="G5212" t="s">
        <v>19</v>
      </c>
      <c r="H5212" s="1">
        <v>948.81999999999994</v>
      </c>
    </row>
    <row r="5213" spans="1:8">
      <c r="A5213">
        <v>8070</v>
      </c>
      <c r="B5213" t="s">
        <v>9</v>
      </c>
      <c r="C5213" s="123">
        <v>1922</v>
      </c>
      <c r="D5213" s="2">
        <v>144</v>
      </c>
      <c r="E5213" t="s">
        <v>52</v>
      </c>
      <c r="F5213">
        <v>2023</v>
      </c>
      <c r="G5213" t="s">
        <v>19</v>
      </c>
      <c r="H5213" s="1">
        <v>7148.33</v>
      </c>
    </row>
    <row r="5214" spans="1:8">
      <c r="A5214">
        <v>8128</v>
      </c>
      <c r="B5214" t="s">
        <v>10</v>
      </c>
      <c r="C5214" s="123">
        <v>1922</v>
      </c>
      <c r="D5214" s="2">
        <v>144</v>
      </c>
      <c r="E5214" t="s">
        <v>52</v>
      </c>
      <c r="F5214">
        <v>2023</v>
      </c>
      <c r="G5214" t="s">
        <v>19</v>
      </c>
      <c r="H5214" s="1">
        <v>0</v>
      </c>
    </row>
    <row r="5215" spans="1:8">
      <c r="A5215">
        <v>8172</v>
      </c>
      <c r="B5215" t="s">
        <v>11</v>
      </c>
      <c r="C5215" s="123">
        <v>1922</v>
      </c>
      <c r="D5215" s="2">
        <v>144</v>
      </c>
      <c r="E5215" t="s">
        <v>52</v>
      </c>
      <c r="F5215">
        <v>2023</v>
      </c>
      <c r="G5215" t="s">
        <v>19</v>
      </c>
      <c r="H5215" s="1">
        <v>500.02</v>
      </c>
    </row>
    <row r="5216" spans="1:8">
      <c r="A5216">
        <v>8216</v>
      </c>
      <c r="B5216" t="s">
        <v>12</v>
      </c>
      <c r="C5216" s="123">
        <v>1922</v>
      </c>
      <c r="D5216" s="2">
        <v>144</v>
      </c>
      <c r="E5216" t="s">
        <v>52</v>
      </c>
      <c r="F5216">
        <v>2023</v>
      </c>
      <c r="G5216" t="s">
        <v>19</v>
      </c>
      <c r="H5216" s="1">
        <v>758.3</v>
      </c>
    </row>
    <row r="5217" spans="1:8">
      <c r="A5217">
        <v>8251</v>
      </c>
      <c r="B5217" t="s">
        <v>13</v>
      </c>
      <c r="C5217" s="123">
        <v>1922</v>
      </c>
      <c r="D5217" s="2">
        <v>133</v>
      </c>
      <c r="E5217" t="s">
        <v>52</v>
      </c>
      <c r="F5217">
        <v>2023</v>
      </c>
      <c r="G5217" t="s">
        <v>19</v>
      </c>
      <c r="H5217" s="1">
        <v>8.9600000000000009</v>
      </c>
    </row>
    <row r="5218" spans="1:8">
      <c r="A5218">
        <v>8252</v>
      </c>
      <c r="B5218" t="s">
        <v>13</v>
      </c>
      <c r="C5218" s="123">
        <v>1922</v>
      </c>
      <c r="D5218" s="2">
        <v>144</v>
      </c>
      <c r="E5218" t="s">
        <v>52</v>
      </c>
      <c r="F5218">
        <v>2023</v>
      </c>
      <c r="G5218" t="s">
        <v>19</v>
      </c>
      <c r="H5218" s="1">
        <v>1616.1100000000001</v>
      </c>
    </row>
    <row r="5219" spans="1:8">
      <c r="A5219">
        <v>8306</v>
      </c>
      <c r="B5219" t="s">
        <v>14</v>
      </c>
      <c r="C5219" s="123">
        <v>1922</v>
      </c>
      <c r="D5219" s="2">
        <v>133</v>
      </c>
      <c r="E5219" t="s">
        <v>52</v>
      </c>
      <c r="F5219">
        <v>2023</v>
      </c>
      <c r="G5219" t="s">
        <v>19</v>
      </c>
      <c r="H5219" s="1">
        <v>2959.2000000000003</v>
      </c>
    </row>
    <row r="5220" spans="1:8">
      <c r="A5220">
        <v>8307</v>
      </c>
      <c r="B5220" t="s">
        <v>14</v>
      </c>
      <c r="C5220" s="123">
        <v>1922</v>
      </c>
      <c r="D5220" s="2">
        <v>144</v>
      </c>
      <c r="E5220" t="s">
        <v>52</v>
      </c>
      <c r="F5220">
        <v>2023</v>
      </c>
      <c r="G5220" t="s">
        <v>19</v>
      </c>
      <c r="H5220" s="1">
        <v>982.48</v>
      </c>
    </row>
    <row r="5221" spans="1:8">
      <c r="A5221">
        <v>8364</v>
      </c>
      <c r="B5221" t="s">
        <v>15</v>
      </c>
      <c r="C5221" s="123">
        <v>1922</v>
      </c>
      <c r="D5221" s="2">
        <v>144</v>
      </c>
      <c r="E5221" t="s">
        <v>52</v>
      </c>
      <c r="F5221">
        <v>2023</v>
      </c>
      <c r="G5221" t="s">
        <v>19</v>
      </c>
      <c r="H5221" s="1">
        <v>2303.3999999999996</v>
      </c>
    </row>
    <row r="5222" spans="1:8">
      <c r="A5222">
        <v>8396</v>
      </c>
      <c r="B5222" t="s">
        <v>16</v>
      </c>
      <c r="C5222" s="123">
        <v>1922</v>
      </c>
      <c r="D5222" s="2">
        <v>133</v>
      </c>
      <c r="E5222" t="s">
        <v>52</v>
      </c>
      <c r="F5222">
        <v>2023</v>
      </c>
      <c r="G5222" t="s">
        <v>19</v>
      </c>
      <c r="H5222" s="1">
        <v>2820.92</v>
      </c>
    </row>
    <row r="5223" spans="1:8">
      <c r="A5223">
        <v>8397</v>
      </c>
      <c r="B5223" t="s">
        <v>16</v>
      </c>
      <c r="C5223" s="123">
        <v>1922</v>
      </c>
      <c r="D5223" s="2">
        <v>144</v>
      </c>
      <c r="E5223" t="s">
        <v>52</v>
      </c>
      <c r="F5223">
        <v>2023</v>
      </c>
      <c r="G5223" t="s">
        <v>19</v>
      </c>
      <c r="H5223" s="1">
        <v>2766.62</v>
      </c>
    </row>
    <row r="5224" spans="1:8">
      <c r="A5224">
        <v>8437</v>
      </c>
      <c r="B5224" t="s">
        <v>17</v>
      </c>
      <c r="C5224" s="123">
        <v>1922</v>
      </c>
      <c r="D5224" s="2">
        <v>144</v>
      </c>
      <c r="E5224" t="s">
        <v>52</v>
      </c>
      <c r="F5224">
        <v>2023</v>
      </c>
      <c r="G5224" t="s">
        <v>19</v>
      </c>
      <c r="H5224" s="1">
        <v>2981.1400000000003</v>
      </c>
    </row>
    <row r="5225" spans="1:8">
      <c r="A5225">
        <v>1452</v>
      </c>
      <c r="B5225" t="s">
        <v>8</v>
      </c>
      <c r="C5225" s="123">
        <v>1923</v>
      </c>
      <c r="D5225" s="2">
        <v>133</v>
      </c>
      <c r="E5225" t="s">
        <v>138</v>
      </c>
      <c r="F5225">
        <v>2021</v>
      </c>
      <c r="G5225" t="s">
        <v>19</v>
      </c>
      <c r="H5225" s="21">
        <v>-49.29</v>
      </c>
    </row>
    <row r="5226" spans="1:8">
      <c r="A5226">
        <v>1454</v>
      </c>
      <c r="B5226" t="s">
        <v>8</v>
      </c>
      <c r="C5226" s="123">
        <v>1923</v>
      </c>
      <c r="D5226" s="2">
        <v>133</v>
      </c>
      <c r="E5226" t="s">
        <v>138</v>
      </c>
      <c r="F5226">
        <v>2021</v>
      </c>
      <c r="G5226" t="s">
        <v>102</v>
      </c>
      <c r="H5226" s="21">
        <v>-49.29</v>
      </c>
    </row>
    <row r="5227" spans="1:8">
      <c r="A5227">
        <v>1470</v>
      </c>
      <c r="B5227" t="s">
        <v>8</v>
      </c>
      <c r="C5227" s="123">
        <v>1923</v>
      </c>
      <c r="D5227" s="2">
        <v>133</v>
      </c>
      <c r="E5227" t="s">
        <v>138</v>
      </c>
      <c r="F5227">
        <v>2021</v>
      </c>
      <c r="G5227" t="s">
        <v>19</v>
      </c>
      <c r="H5227" s="21">
        <v>-31.37</v>
      </c>
    </row>
    <row r="5228" spans="1:8">
      <c r="A5228">
        <v>1474</v>
      </c>
      <c r="B5228" t="s">
        <v>8</v>
      </c>
      <c r="C5228" s="123">
        <v>1923</v>
      </c>
      <c r="D5228" s="2">
        <v>133</v>
      </c>
      <c r="E5228" t="s">
        <v>138</v>
      </c>
      <c r="F5228">
        <v>2021</v>
      </c>
      <c r="G5228" t="s">
        <v>22</v>
      </c>
      <c r="H5228" s="21">
        <v>-49.29</v>
      </c>
    </row>
    <row r="5229" spans="1:8">
      <c r="A5229">
        <v>1477</v>
      </c>
      <c r="B5229" t="s">
        <v>8</v>
      </c>
      <c r="C5229" s="123">
        <v>1923</v>
      </c>
      <c r="D5229" s="2">
        <v>133</v>
      </c>
      <c r="E5229" t="s">
        <v>138</v>
      </c>
      <c r="F5229">
        <v>2021</v>
      </c>
      <c r="G5229" t="s">
        <v>102</v>
      </c>
      <c r="H5229" s="21">
        <v>-31.37</v>
      </c>
    </row>
    <row r="5230" spans="1:8">
      <c r="A5230">
        <v>1482</v>
      </c>
      <c r="B5230" t="s">
        <v>8</v>
      </c>
      <c r="C5230" s="123">
        <v>1923</v>
      </c>
      <c r="D5230" s="2">
        <v>133</v>
      </c>
      <c r="E5230" t="s">
        <v>138</v>
      </c>
      <c r="F5230">
        <v>2021</v>
      </c>
      <c r="G5230" t="s">
        <v>51</v>
      </c>
      <c r="H5230" s="21">
        <v>-31.37</v>
      </c>
    </row>
    <row r="5231" spans="1:8">
      <c r="A5231">
        <v>1487</v>
      </c>
      <c r="B5231" t="s">
        <v>8</v>
      </c>
      <c r="C5231" s="123">
        <v>1923</v>
      </c>
      <c r="D5231" s="2">
        <v>133</v>
      </c>
      <c r="E5231" t="s">
        <v>138</v>
      </c>
      <c r="F5231">
        <v>2021</v>
      </c>
      <c r="G5231" t="s">
        <v>22</v>
      </c>
      <c r="H5231" s="21">
        <v>-31.37</v>
      </c>
    </row>
    <row r="5232" spans="1:8">
      <c r="A5232">
        <v>1490</v>
      </c>
      <c r="B5232" t="s">
        <v>8</v>
      </c>
      <c r="C5232" s="123">
        <v>1923</v>
      </c>
      <c r="D5232" s="2">
        <v>133</v>
      </c>
      <c r="E5232" t="s">
        <v>138</v>
      </c>
      <c r="F5232">
        <v>2021</v>
      </c>
      <c r="G5232" t="s">
        <v>22</v>
      </c>
      <c r="H5232" s="21">
        <v>-49.29</v>
      </c>
    </row>
    <row r="5233" spans="1:8">
      <c r="A5233">
        <v>1493</v>
      </c>
      <c r="B5233" t="s">
        <v>8</v>
      </c>
      <c r="C5233" s="123">
        <v>1923</v>
      </c>
      <c r="D5233" s="2">
        <v>133</v>
      </c>
      <c r="E5233" t="s">
        <v>138</v>
      </c>
      <c r="F5233">
        <v>2021</v>
      </c>
      <c r="G5233" t="s">
        <v>5</v>
      </c>
      <c r="H5233" s="21">
        <v>-31.37</v>
      </c>
    </row>
    <row r="5234" spans="1:8">
      <c r="A5234">
        <v>1494</v>
      </c>
      <c r="B5234" t="s">
        <v>8</v>
      </c>
      <c r="C5234" s="123">
        <v>1923</v>
      </c>
      <c r="D5234" s="2">
        <v>133</v>
      </c>
      <c r="E5234" t="s">
        <v>138</v>
      </c>
      <c r="F5234">
        <v>2021</v>
      </c>
      <c r="G5234" t="s">
        <v>18</v>
      </c>
      <c r="H5234" s="21">
        <v>-49.29</v>
      </c>
    </row>
    <row r="5235" spans="1:8">
      <c r="A5235">
        <v>1507</v>
      </c>
      <c r="B5235" t="s">
        <v>8</v>
      </c>
      <c r="C5235" s="123">
        <v>1923</v>
      </c>
      <c r="D5235" s="2">
        <v>133</v>
      </c>
      <c r="E5235" t="s">
        <v>138</v>
      </c>
      <c r="F5235">
        <v>2021</v>
      </c>
      <c r="G5235" t="s">
        <v>46</v>
      </c>
      <c r="H5235" s="21">
        <v>-123.61</v>
      </c>
    </row>
    <row r="5236" spans="1:8">
      <c r="A5236">
        <v>1511</v>
      </c>
      <c r="B5236" t="s">
        <v>8</v>
      </c>
      <c r="C5236" s="123">
        <v>1923</v>
      </c>
      <c r="D5236" s="2">
        <v>133</v>
      </c>
      <c r="E5236" t="s">
        <v>138</v>
      </c>
      <c r="F5236">
        <v>2021</v>
      </c>
      <c r="G5236" t="s">
        <v>54</v>
      </c>
      <c r="H5236" s="21">
        <v>-49.29</v>
      </c>
    </row>
    <row r="5237" spans="1:8">
      <c r="A5237">
        <v>1519</v>
      </c>
      <c r="B5237" t="s">
        <v>8</v>
      </c>
      <c r="C5237" s="123">
        <v>1923</v>
      </c>
      <c r="D5237" s="2">
        <v>133</v>
      </c>
      <c r="E5237" t="s">
        <v>138</v>
      </c>
      <c r="F5237">
        <v>2021</v>
      </c>
      <c r="G5237" t="s">
        <v>46</v>
      </c>
      <c r="H5237" s="21">
        <v>-49.29</v>
      </c>
    </row>
    <row r="5238" spans="1:8">
      <c r="A5238">
        <v>1521</v>
      </c>
      <c r="B5238" t="s">
        <v>8</v>
      </c>
      <c r="C5238" s="123">
        <v>1923</v>
      </c>
      <c r="D5238" s="2">
        <v>133</v>
      </c>
      <c r="E5238" t="s">
        <v>138</v>
      </c>
      <c r="F5238">
        <v>2021</v>
      </c>
      <c r="G5238" t="s">
        <v>18</v>
      </c>
      <c r="H5238" s="21">
        <v>-31.37</v>
      </c>
    </row>
    <row r="5239" spans="1:8">
      <c r="A5239">
        <v>1524</v>
      </c>
      <c r="B5239" t="s">
        <v>8</v>
      </c>
      <c r="C5239" s="123">
        <v>1923</v>
      </c>
      <c r="D5239" s="2">
        <v>133</v>
      </c>
      <c r="E5239" t="s">
        <v>138</v>
      </c>
      <c r="F5239">
        <v>2021</v>
      </c>
      <c r="G5239" t="s">
        <v>102</v>
      </c>
      <c r="H5239" s="21">
        <v>-49.29</v>
      </c>
    </row>
    <row r="5240" spans="1:8">
      <c r="A5240">
        <v>1527</v>
      </c>
      <c r="B5240" t="s">
        <v>8</v>
      </c>
      <c r="C5240" s="123">
        <v>1923</v>
      </c>
      <c r="D5240" s="2">
        <v>133</v>
      </c>
      <c r="E5240" t="s">
        <v>138</v>
      </c>
      <c r="F5240">
        <v>2021</v>
      </c>
      <c r="G5240" t="s">
        <v>22</v>
      </c>
      <c r="H5240" s="21">
        <v>-123.61</v>
      </c>
    </row>
    <row r="5241" spans="1:8">
      <c r="A5241">
        <v>1529</v>
      </c>
      <c r="B5241" t="s">
        <v>8</v>
      </c>
      <c r="C5241" s="123">
        <v>1923</v>
      </c>
      <c r="D5241" s="2">
        <v>133</v>
      </c>
      <c r="E5241" t="s">
        <v>138</v>
      </c>
      <c r="F5241">
        <v>2021</v>
      </c>
      <c r="G5241" t="s">
        <v>19</v>
      </c>
      <c r="H5241" s="21">
        <v>-123.61</v>
      </c>
    </row>
    <row r="5242" spans="1:8">
      <c r="A5242">
        <v>1533</v>
      </c>
      <c r="B5242" t="s">
        <v>8</v>
      </c>
      <c r="C5242" s="123">
        <v>1923</v>
      </c>
      <c r="D5242" s="2">
        <v>133</v>
      </c>
      <c r="E5242" t="s">
        <v>138</v>
      </c>
      <c r="F5242">
        <v>2021</v>
      </c>
      <c r="G5242" t="s">
        <v>54</v>
      </c>
      <c r="H5242" s="21">
        <v>-49.29</v>
      </c>
    </row>
    <row r="5243" spans="1:8">
      <c r="A5243">
        <v>1551</v>
      </c>
      <c r="B5243" t="s">
        <v>8</v>
      </c>
      <c r="C5243" s="123">
        <v>1923</v>
      </c>
      <c r="D5243" s="2">
        <v>133</v>
      </c>
      <c r="E5243" t="s">
        <v>138</v>
      </c>
      <c r="F5243">
        <v>2021</v>
      </c>
      <c r="G5243" t="s">
        <v>54</v>
      </c>
      <c r="H5243" s="21">
        <v>-123.61</v>
      </c>
    </row>
    <row r="5244" spans="1:8">
      <c r="A5244">
        <v>1560</v>
      </c>
      <c r="B5244" t="s">
        <v>8</v>
      </c>
      <c r="C5244" s="123">
        <v>1923</v>
      </c>
      <c r="D5244" s="2">
        <v>133</v>
      </c>
      <c r="E5244" t="s">
        <v>138</v>
      </c>
      <c r="F5244">
        <v>2021</v>
      </c>
      <c r="G5244" t="s">
        <v>5</v>
      </c>
      <c r="H5244" s="21">
        <v>-49.29</v>
      </c>
    </row>
    <row r="5245" spans="1:8">
      <c r="A5245">
        <v>1601</v>
      </c>
      <c r="B5245" t="s">
        <v>8</v>
      </c>
      <c r="C5245" s="123">
        <v>1923</v>
      </c>
      <c r="D5245" s="2">
        <v>133</v>
      </c>
      <c r="E5245" t="s">
        <v>138</v>
      </c>
      <c r="F5245">
        <v>2021</v>
      </c>
      <c r="G5245" t="s">
        <v>51</v>
      </c>
      <c r="H5245" s="21">
        <v>-49.29</v>
      </c>
    </row>
    <row r="5246" spans="1:8">
      <c r="A5246">
        <v>1617</v>
      </c>
      <c r="B5246" t="s">
        <v>8</v>
      </c>
      <c r="C5246" s="123">
        <v>1923</v>
      </c>
      <c r="D5246" s="2">
        <v>133</v>
      </c>
      <c r="E5246" t="s">
        <v>138</v>
      </c>
      <c r="F5246">
        <v>2021</v>
      </c>
      <c r="G5246" t="s">
        <v>102</v>
      </c>
      <c r="H5246" s="21">
        <v>-123.61</v>
      </c>
    </row>
    <row r="5247" spans="1:8">
      <c r="A5247">
        <v>1618</v>
      </c>
      <c r="B5247" t="s">
        <v>8</v>
      </c>
      <c r="C5247" s="123">
        <v>1923</v>
      </c>
      <c r="D5247" s="2">
        <v>133</v>
      </c>
      <c r="E5247" t="s">
        <v>138</v>
      </c>
      <c r="F5247">
        <v>2021</v>
      </c>
      <c r="G5247" t="s">
        <v>19</v>
      </c>
      <c r="H5247" s="21">
        <v>-49.29</v>
      </c>
    </row>
    <row r="5248" spans="1:8">
      <c r="A5248">
        <v>1636</v>
      </c>
      <c r="B5248" t="s">
        <v>8</v>
      </c>
      <c r="C5248" s="123">
        <v>1923</v>
      </c>
      <c r="D5248" s="2">
        <v>133</v>
      </c>
      <c r="E5248" t="s">
        <v>138</v>
      </c>
      <c r="F5248">
        <v>2021</v>
      </c>
      <c r="G5248" t="s">
        <v>5</v>
      </c>
      <c r="H5248" s="21">
        <v>-123.61</v>
      </c>
    </row>
    <row r="5249" spans="1:8">
      <c r="A5249">
        <v>1651</v>
      </c>
      <c r="B5249" t="s">
        <v>8</v>
      </c>
      <c r="C5249" s="123">
        <v>1923</v>
      </c>
      <c r="D5249" s="2">
        <v>133</v>
      </c>
      <c r="E5249" t="s">
        <v>138</v>
      </c>
      <c r="F5249">
        <v>2021</v>
      </c>
      <c r="G5249" t="s">
        <v>5</v>
      </c>
      <c r="H5249" s="21">
        <v>-49.29</v>
      </c>
    </row>
    <row r="5250" spans="1:8">
      <c r="A5250">
        <v>1656</v>
      </c>
      <c r="B5250" t="s">
        <v>8</v>
      </c>
      <c r="C5250" s="123">
        <v>1923</v>
      </c>
      <c r="D5250" s="2">
        <v>133</v>
      </c>
      <c r="E5250" t="s">
        <v>138</v>
      </c>
      <c r="F5250">
        <v>2021</v>
      </c>
      <c r="G5250" t="s">
        <v>18</v>
      </c>
      <c r="H5250" s="21">
        <v>-123.61</v>
      </c>
    </row>
    <row r="5251" spans="1:8">
      <c r="A5251">
        <v>1672</v>
      </c>
      <c r="B5251" t="s">
        <v>8</v>
      </c>
      <c r="C5251" s="123">
        <v>1923</v>
      </c>
      <c r="D5251" s="2">
        <v>133</v>
      </c>
      <c r="E5251" t="s">
        <v>138</v>
      </c>
      <c r="F5251">
        <v>2021</v>
      </c>
      <c r="G5251" t="s">
        <v>46</v>
      </c>
      <c r="H5251" s="21">
        <v>-49.29</v>
      </c>
    </row>
    <row r="5252" spans="1:8">
      <c r="A5252">
        <v>1678</v>
      </c>
      <c r="B5252" t="s">
        <v>8</v>
      </c>
      <c r="C5252" s="123">
        <v>1923</v>
      </c>
      <c r="D5252" s="2">
        <v>133</v>
      </c>
      <c r="E5252" t="s">
        <v>138</v>
      </c>
      <c r="F5252">
        <v>2021</v>
      </c>
      <c r="G5252" t="s">
        <v>46</v>
      </c>
      <c r="H5252" s="21">
        <v>-31.37</v>
      </c>
    </row>
    <row r="5253" spans="1:8">
      <c r="A5253">
        <v>1680</v>
      </c>
      <c r="B5253" t="s">
        <v>8</v>
      </c>
      <c r="C5253" s="123">
        <v>1923</v>
      </c>
      <c r="D5253" s="2">
        <v>133</v>
      </c>
      <c r="E5253" t="s">
        <v>138</v>
      </c>
      <c r="F5253">
        <v>2021</v>
      </c>
      <c r="G5253" t="s">
        <v>18</v>
      </c>
      <c r="H5253" s="21">
        <v>-49.29</v>
      </c>
    </row>
    <row r="5254" spans="1:8">
      <c r="A5254">
        <v>1684</v>
      </c>
      <c r="B5254" t="s">
        <v>8</v>
      </c>
      <c r="C5254" s="123">
        <v>1923</v>
      </c>
      <c r="D5254" s="2">
        <v>133</v>
      </c>
      <c r="E5254" t="s">
        <v>138</v>
      </c>
      <c r="F5254">
        <v>2021</v>
      </c>
      <c r="G5254" t="s">
        <v>51</v>
      </c>
      <c r="H5254" s="21">
        <v>-123.61</v>
      </c>
    </row>
    <row r="5255" spans="1:8">
      <c r="A5255">
        <v>1688</v>
      </c>
      <c r="B5255" t="s">
        <v>8</v>
      </c>
      <c r="C5255" s="123">
        <v>1923</v>
      </c>
      <c r="D5255" s="2">
        <v>133</v>
      </c>
      <c r="E5255" t="s">
        <v>138</v>
      </c>
      <c r="F5255">
        <v>2021</v>
      </c>
      <c r="G5255" t="s">
        <v>54</v>
      </c>
      <c r="H5255" s="21">
        <v>-31.37</v>
      </c>
    </row>
    <row r="5256" spans="1:8">
      <c r="A5256">
        <v>1730</v>
      </c>
      <c r="B5256" t="s">
        <v>8</v>
      </c>
      <c r="C5256" s="123">
        <v>1923</v>
      </c>
      <c r="D5256" s="2">
        <v>133</v>
      </c>
      <c r="E5256" t="s">
        <v>138</v>
      </c>
      <c r="F5256">
        <v>2021</v>
      </c>
      <c r="G5256" t="s">
        <v>51</v>
      </c>
      <c r="H5256" s="21">
        <v>-49.29</v>
      </c>
    </row>
    <row r="5257" spans="1:8">
      <c r="A5257">
        <v>2058</v>
      </c>
      <c r="B5257" t="s">
        <v>8</v>
      </c>
      <c r="C5257" s="123">
        <v>1923</v>
      </c>
      <c r="D5257" s="2">
        <v>144</v>
      </c>
      <c r="E5257" t="s">
        <v>138</v>
      </c>
      <c r="F5257">
        <v>2021</v>
      </c>
      <c r="G5257" t="s">
        <v>46</v>
      </c>
      <c r="H5257" s="21">
        <v>-1023.87</v>
      </c>
    </row>
    <row r="5258" spans="1:8">
      <c r="A5258">
        <v>2059</v>
      </c>
      <c r="B5258" t="s">
        <v>8</v>
      </c>
      <c r="C5258" s="123">
        <v>1923</v>
      </c>
      <c r="D5258" s="2">
        <v>144</v>
      </c>
      <c r="E5258" t="s">
        <v>138</v>
      </c>
      <c r="F5258">
        <v>2021</v>
      </c>
      <c r="G5258" t="s">
        <v>54</v>
      </c>
      <c r="H5258" s="21">
        <v>-10.55</v>
      </c>
    </row>
    <row r="5259" spans="1:8">
      <c r="A5259">
        <v>2064</v>
      </c>
      <c r="B5259" t="s">
        <v>8</v>
      </c>
      <c r="C5259" s="123">
        <v>1923</v>
      </c>
      <c r="D5259" s="2">
        <v>144</v>
      </c>
      <c r="E5259" t="s">
        <v>138</v>
      </c>
      <c r="F5259">
        <v>2021</v>
      </c>
      <c r="G5259" t="s">
        <v>19</v>
      </c>
      <c r="H5259" s="21">
        <v>-10.55</v>
      </c>
    </row>
    <row r="5260" spans="1:8">
      <c r="A5260">
        <v>2065</v>
      </c>
      <c r="B5260" t="s">
        <v>8</v>
      </c>
      <c r="C5260" s="123">
        <v>1923</v>
      </c>
      <c r="D5260" s="2">
        <v>144</v>
      </c>
      <c r="E5260" t="s">
        <v>138</v>
      </c>
      <c r="F5260">
        <v>2021</v>
      </c>
      <c r="G5260" t="s">
        <v>102</v>
      </c>
      <c r="H5260" s="21">
        <v>-10.55</v>
      </c>
    </row>
    <row r="5261" spans="1:8">
      <c r="A5261">
        <v>2070</v>
      </c>
      <c r="B5261" t="s">
        <v>8</v>
      </c>
      <c r="C5261" s="123">
        <v>1923</v>
      </c>
      <c r="D5261" s="2">
        <v>144</v>
      </c>
      <c r="E5261" t="s">
        <v>138</v>
      </c>
      <c r="F5261">
        <v>2021</v>
      </c>
      <c r="G5261" t="s">
        <v>22</v>
      </c>
      <c r="H5261" s="21">
        <v>-150</v>
      </c>
    </row>
    <row r="5262" spans="1:8">
      <c r="A5262">
        <v>2074</v>
      </c>
      <c r="B5262" t="s">
        <v>8</v>
      </c>
      <c r="C5262" s="123">
        <v>1923</v>
      </c>
      <c r="D5262" s="2">
        <v>144</v>
      </c>
      <c r="E5262" t="s">
        <v>138</v>
      </c>
      <c r="F5262">
        <v>2021</v>
      </c>
      <c r="G5262" t="s">
        <v>5</v>
      </c>
      <c r="H5262" s="21">
        <v>-10.55</v>
      </c>
    </row>
    <row r="5263" spans="1:8">
      <c r="A5263">
        <v>2077</v>
      </c>
      <c r="B5263" t="s">
        <v>8</v>
      </c>
      <c r="C5263" s="123">
        <v>1923</v>
      </c>
      <c r="D5263" s="2">
        <v>144</v>
      </c>
      <c r="E5263" t="s">
        <v>138</v>
      </c>
      <c r="F5263">
        <v>2021</v>
      </c>
      <c r="G5263" t="s">
        <v>5</v>
      </c>
      <c r="H5263" s="21">
        <v>-1023.87</v>
      </c>
    </row>
    <row r="5264" spans="1:8">
      <c r="A5264">
        <v>2079</v>
      </c>
      <c r="B5264" t="s">
        <v>8</v>
      </c>
      <c r="C5264" s="123">
        <v>1923</v>
      </c>
      <c r="D5264" s="2">
        <v>144</v>
      </c>
      <c r="E5264" t="s">
        <v>138</v>
      </c>
      <c r="F5264">
        <v>2021</v>
      </c>
      <c r="G5264" t="s">
        <v>54</v>
      </c>
      <c r="H5264" s="21">
        <v>-1023.87</v>
      </c>
    </row>
    <row r="5265" spans="1:8">
      <c r="A5265">
        <v>2081</v>
      </c>
      <c r="B5265" t="s">
        <v>8</v>
      </c>
      <c r="C5265" s="123">
        <v>1923</v>
      </c>
      <c r="D5265" s="2">
        <v>144</v>
      </c>
      <c r="E5265" t="s">
        <v>138</v>
      </c>
      <c r="F5265">
        <v>2021</v>
      </c>
      <c r="G5265" t="s">
        <v>51</v>
      </c>
      <c r="H5265" s="21">
        <v>-251.38</v>
      </c>
    </row>
    <row r="5266" spans="1:8">
      <c r="A5266">
        <v>2082</v>
      </c>
      <c r="B5266" t="s">
        <v>8</v>
      </c>
      <c r="C5266" s="123">
        <v>1923</v>
      </c>
      <c r="D5266" s="2">
        <v>144</v>
      </c>
      <c r="E5266" t="s">
        <v>138</v>
      </c>
      <c r="F5266">
        <v>2021</v>
      </c>
      <c r="G5266" t="s">
        <v>19</v>
      </c>
      <c r="H5266" s="21">
        <v>-1023.87</v>
      </c>
    </row>
    <row r="5267" spans="1:8">
      <c r="A5267">
        <v>2094</v>
      </c>
      <c r="B5267" t="s">
        <v>8</v>
      </c>
      <c r="C5267" s="123">
        <v>1923</v>
      </c>
      <c r="D5267" s="2">
        <v>144</v>
      </c>
      <c r="E5267" t="s">
        <v>138</v>
      </c>
      <c r="F5267">
        <v>2021</v>
      </c>
      <c r="G5267" t="s">
        <v>22</v>
      </c>
      <c r="H5267" s="21">
        <v>-251.38</v>
      </c>
    </row>
    <row r="5268" spans="1:8">
      <c r="A5268">
        <v>2096</v>
      </c>
      <c r="B5268" t="s">
        <v>8</v>
      </c>
      <c r="C5268" s="123">
        <v>1923</v>
      </c>
      <c r="D5268" s="2">
        <v>144</v>
      </c>
      <c r="E5268" t="s">
        <v>138</v>
      </c>
      <c r="F5268">
        <v>2021</v>
      </c>
      <c r="G5268" t="s">
        <v>18</v>
      </c>
      <c r="H5268" s="21">
        <v>-251.38</v>
      </c>
    </row>
    <row r="5269" spans="1:8">
      <c r="A5269">
        <v>2113</v>
      </c>
      <c r="B5269" t="s">
        <v>8</v>
      </c>
      <c r="C5269" s="123">
        <v>1923</v>
      </c>
      <c r="D5269" s="2">
        <v>144</v>
      </c>
      <c r="E5269" t="s">
        <v>138</v>
      </c>
      <c r="F5269">
        <v>2021</v>
      </c>
      <c r="G5269" t="s">
        <v>19</v>
      </c>
      <c r="H5269" s="21">
        <v>-251.38</v>
      </c>
    </row>
    <row r="5270" spans="1:8">
      <c r="A5270">
        <v>2127</v>
      </c>
      <c r="B5270" t="s">
        <v>8</v>
      </c>
      <c r="C5270" s="123">
        <v>1923</v>
      </c>
      <c r="D5270" s="2">
        <v>144</v>
      </c>
      <c r="E5270" t="s">
        <v>138</v>
      </c>
      <c r="F5270">
        <v>2021</v>
      </c>
      <c r="G5270" t="s">
        <v>102</v>
      </c>
      <c r="H5270" s="21">
        <v>-150</v>
      </c>
    </row>
    <row r="5271" spans="1:8">
      <c r="A5271">
        <v>2134</v>
      </c>
      <c r="B5271" t="s">
        <v>8</v>
      </c>
      <c r="C5271" s="123">
        <v>1923</v>
      </c>
      <c r="D5271" s="2">
        <v>144</v>
      </c>
      <c r="E5271" t="s">
        <v>138</v>
      </c>
      <c r="F5271">
        <v>2021</v>
      </c>
      <c r="G5271" t="s">
        <v>46</v>
      </c>
      <c r="H5271" s="21">
        <v>-10.55</v>
      </c>
    </row>
    <row r="5272" spans="1:8">
      <c r="A5272">
        <v>2135</v>
      </c>
      <c r="B5272" t="s">
        <v>8</v>
      </c>
      <c r="C5272" s="123">
        <v>1923</v>
      </c>
      <c r="D5272" s="2">
        <v>144</v>
      </c>
      <c r="E5272" t="s">
        <v>138</v>
      </c>
      <c r="F5272">
        <v>2021</v>
      </c>
      <c r="G5272" t="s">
        <v>19</v>
      </c>
      <c r="H5272" s="21">
        <v>-150</v>
      </c>
    </row>
    <row r="5273" spans="1:8">
      <c r="A5273">
        <v>2148</v>
      </c>
      <c r="B5273" t="s">
        <v>8</v>
      </c>
      <c r="C5273" s="123">
        <v>1923</v>
      </c>
      <c r="D5273" s="2">
        <v>144</v>
      </c>
      <c r="E5273" t="s">
        <v>138</v>
      </c>
      <c r="F5273">
        <v>2021</v>
      </c>
      <c r="G5273" t="s">
        <v>22</v>
      </c>
      <c r="H5273" s="21">
        <v>-1023.87</v>
      </c>
    </row>
    <row r="5274" spans="1:8">
      <c r="A5274">
        <v>2149</v>
      </c>
      <c r="B5274" t="s">
        <v>8</v>
      </c>
      <c r="C5274" s="123">
        <v>1923</v>
      </c>
      <c r="D5274" s="2">
        <v>144</v>
      </c>
      <c r="E5274" t="s">
        <v>138</v>
      </c>
      <c r="F5274">
        <v>2021</v>
      </c>
      <c r="G5274" t="s">
        <v>51</v>
      </c>
      <c r="H5274" s="21">
        <v>-150</v>
      </c>
    </row>
    <row r="5275" spans="1:8">
      <c r="A5275">
        <v>2152</v>
      </c>
      <c r="B5275" t="s">
        <v>8</v>
      </c>
      <c r="C5275" s="123">
        <v>1923</v>
      </c>
      <c r="D5275" s="2">
        <v>144</v>
      </c>
      <c r="E5275" t="s">
        <v>138</v>
      </c>
      <c r="F5275">
        <v>2021</v>
      </c>
      <c r="G5275" t="s">
        <v>51</v>
      </c>
      <c r="H5275" s="21">
        <v>-10.55</v>
      </c>
    </row>
    <row r="5276" spans="1:8">
      <c r="A5276">
        <v>2157</v>
      </c>
      <c r="B5276" t="s">
        <v>8</v>
      </c>
      <c r="C5276" s="123">
        <v>1923</v>
      </c>
      <c r="D5276" s="2">
        <v>144</v>
      </c>
      <c r="E5276" t="s">
        <v>138</v>
      </c>
      <c r="F5276">
        <v>2021</v>
      </c>
      <c r="G5276" t="s">
        <v>22</v>
      </c>
      <c r="H5276" s="21">
        <v>-10.55</v>
      </c>
    </row>
    <row r="5277" spans="1:8">
      <c r="A5277">
        <v>2164</v>
      </c>
      <c r="B5277" t="s">
        <v>8</v>
      </c>
      <c r="C5277" s="123">
        <v>1923</v>
      </c>
      <c r="D5277" s="2">
        <v>144</v>
      </c>
      <c r="E5277" t="s">
        <v>138</v>
      </c>
      <c r="F5277">
        <v>2021</v>
      </c>
      <c r="G5277" t="s">
        <v>5</v>
      </c>
      <c r="H5277" s="21">
        <v>-251.38</v>
      </c>
    </row>
    <row r="5278" spans="1:8">
      <c r="A5278">
        <v>2168</v>
      </c>
      <c r="B5278" t="s">
        <v>8</v>
      </c>
      <c r="C5278" s="123">
        <v>1923</v>
      </c>
      <c r="D5278" s="2">
        <v>144</v>
      </c>
      <c r="E5278" t="s">
        <v>138</v>
      </c>
      <c r="F5278">
        <v>2021</v>
      </c>
      <c r="G5278" t="s">
        <v>18</v>
      </c>
      <c r="H5278" s="21">
        <v>-150</v>
      </c>
    </row>
    <row r="5279" spans="1:8">
      <c r="A5279">
        <v>2169</v>
      </c>
      <c r="B5279" t="s">
        <v>8</v>
      </c>
      <c r="C5279" s="123">
        <v>1923</v>
      </c>
      <c r="D5279" s="2">
        <v>144</v>
      </c>
      <c r="E5279" t="s">
        <v>138</v>
      </c>
      <c r="F5279">
        <v>2021</v>
      </c>
      <c r="G5279" t="s">
        <v>5</v>
      </c>
      <c r="H5279" s="21">
        <v>-150</v>
      </c>
    </row>
    <row r="5280" spans="1:8">
      <c r="A5280">
        <v>2177</v>
      </c>
      <c r="B5280" t="s">
        <v>8</v>
      </c>
      <c r="C5280" s="123">
        <v>1923</v>
      </c>
      <c r="D5280" s="2">
        <v>144</v>
      </c>
      <c r="E5280" t="s">
        <v>138</v>
      </c>
      <c r="F5280">
        <v>2021</v>
      </c>
      <c r="G5280" t="s">
        <v>18</v>
      </c>
      <c r="H5280" s="21">
        <v>-10.55</v>
      </c>
    </row>
    <row r="5281" spans="1:8">
      <c r="A5281">
        <v>2183</v>
      </c>
      <c r="B5281" t="s">
        <v>8</v>
      </c>
      <c r="C5281" s="123">
        <v>1923</v>
      </c>
      <c r="D5281" s="2">
        <v>144</v>
      </c>
      <c r="E5281" t="s">
        <v>138</v>
      </c>
      <c r="F5281">
        <v>2021</v>
      </c>
      <c r="G5281" t="s">
        <v>46</v>
      </c>
      <c r="H5281" s="21">
        <v>-150</v>
      </c>
    </row>
    <row r="5282" spans="1:8">
      <c r="A5282">
        <v>2184</v>
      </c>
      <c r="B5282" t="s">
        <v>8</v>
      </c>
      <c r="C5282" s="123">
        <v>1923</v>
      </c>
      <c r="D5282" s="2">
        <v>144</v>
      </c>
      <c r="E5282" t="s">
        <v>138</v>
      </c>
      <c r="F5282">
        <v>2021</v>
      </c>
      <c r="G5282" t="s">
        <v>54</v>
      </c>
      <c r="H5282" s="21">
        <v>-251.38</v>
      </c>
    </row>
    <row r="5283" spans="1:8">
      <c r="A5283">
        <v>2190</v>
      </c>
      <c r="B5283" t="s">
        <v>8</v>
      </c>
      <c r="C5283" s="123">
        <v>1923</v>
      </c>
      <c r="D5283" s="2">
        <v>144</v>
      </c>
      <c r="E5283" t="s">
        <v>138</v>
      </c>
      <c r="F5283">
        <v>2021</v>
      </c>
      <c r="G5283" t="s">
        <v>102</v>
      </c>
      <c r="H5283" s="21">
        <v>-1023.87</v>
      </c>
    </row>
    <row r="5284" spans="1:8">
      <c r="A5284">
        <v>2197</v>
      </c>
      <c r="B5284" t="s">
        <v>8</v>
      </c>
      <c r="C5284" s="123">
        <v>1923</v>
      </c>
      <c r="D5284" s="2">
        <v>144</v>
      </c>
      <c r="E5284" t="s">
        <v>138</v>
      </c>
      <c r="F5284">
        <v>2021</v>
      </c>
      <c r="G5284" t="s">
        <v>102</v>
      </c>
      <c r="H5284" s="21">
        <v>-251.38</v>
      </c>
    </row>
    <row r="5285" spans="1:8">
      <c r="A5285">
        <v>2202</v>
      </c>
      <c r="B5285" t="s">
        <v>8</v>
      </c>
      <c r="C5285" s="123">
        <v>1923</v>
      </c>
      <c r="D5285" s="2">
        <v>144</v>
      </c>
      <c r="E5285" t="s">
        <v>138</v>
      </c>
      <c r="F5285">
        <v>2021</v>
      </c>
      <c r="G5285" t="s">
        <v>54</v>
      </c>
      <c r="H5285" s="21">
        <v>-150</v>
      </c>
    </row>
    <row r="5286" spans="1:8">
      <c r="A5286">
        <v>2208</v>
      </c>
      <c r="B5286" t="s">
        <v>8</v>
      </c>
      <c r="C5286" s="123">
        <v>1923</v>
      </c>
      <c r="D5286" s="2">
        <v>144</v>
      </c>
      <c r="E5286" t="s">
        <v>138</v>
      </c>
      <c r="F5286">
        <v>2021</v>
      </c>
      <c r="G5286" t="s">
        <v>18</v>
      </c>
      <c r="H5286" s="21">
        <v>-1023.87</v>
      </c>
    </row>
    <row r="5287" spans="1:8">
      <c r="A5287">
        <v>2214</v>
      </c>
      <c r="B5287" t="s">
        <v>8</v>
      </c>
      <c r="C5287" s="123">
        <v>1923</v>
      </c>
      <c r="D5287" s="2">
        <v>144</v>
      </c>
      <c r="E5287" t="s">
        <v>138</v>
      </c>
      <c r="F5287">
        <v>2021</v>
      </c>
      <c r="G5287" t="s">
        <v>51</v>
      </c>
      <c r="H5287" s="21">
        <v>-1023.87</v>
      </c>
    </row>
    <row r="5288" spans="1:8">
      <c r="A5288">
        <v>2219</v>
      </c>
      <c r="B5288" t="s">
        <v>8</v>
      </c>
      <c r="C5288" s="123">
        <v>1923</v>
      </c>
      <c r="D5288" s="2">
        <v>144</v>
      </c>
      <c r="E5288" t="s">
        <v>138</v>
      </c>
      <c r="F5288">
        <v>2021</v>
      </c>
      <c r="G5288" t="s">
        <v>46</v>
      </c>
      <c r="H5288" s="21">
        <v>-251.38</v>
      </c>
    </row>
    <row r="5289" spans="1:8">
      <c r="A5289">
        <v>7346</v>
      </c>
      <c r="B5289" t="s">
        <v>6</v>
      </c>
      <c r="C5289" s="123">
        <v>1923</v>
      </c>
      <c r="D5289" s="2" t="s">
        <v>224</v>
      </c>
      <c r="E5289" t="str">
        <f>VLOOKUP(C5289,C$2:E5288,3,FALSE)</f>
        <v>Health insurance</v>
      </c>
      <c r="F5289">
        <v>2022</v>
      </c>
      <c r="G5289" t="s">
        <v>19</v>
      </c>
      <c r="H5289" s="1">
        <v>449.03000000000003</v>
      </c>
    </row>
    <row r="5290" spans="1:8">
      <c r="A5290">
        <v>7347</v>
      </c>
      <c r="B5290" t="s">
        <v>6</v>
      </c>
      <c r="C5290" s="123">
        <v>1923</v>
      </c>
      <c r="D5290" s="2" t="s">
        <v>223</v>
      </c>
      <c r="E5290" t="str">
        <f>VLOOKUP(C5290,C$2:E5289,3,FALSE)</f>
        <v>Health insurance</v>
      </c>
      <c r="F5290">
        <v>2022</v>
      </c>
      <c r="G5290" t="s">
        <v>5</v>
      </c>
      <c r="H5290" s="1">
        <v>281.12</v>
      </c>
    </row>
    <row r="5291" spans="1:8">
      <c r="A5291">
        <v>7348</v>
      </c>
      <c r="B5291" t="s">
        <v>6</v>
      </c>
      <c r="C5291" s="123">
        <v>1923</v>
      </c>
      <c r="D5291" s="2" t="s">
        <v>223</v>
      </c>
      <c r="E5291" t="str">
        <f>VLOOKUP(C5291,C$2:E5290,3,FALSE)</f>
        <v>Health insurance</v>
      </c>
      <c r="F5291">
        <v>2022</v>
      </c>
      <c r="G5291" t="s">
        <v>19</v>
      </c>
      <c r="H5291" s="1">
        <v>3315.5000000000005</v>
      </c>
    </row>
    <row r="5292" spans="1:8">
      <c r="A5292">
        <v>7407</v>
      </c>
      <c r="B5292" t="s">
        <v>7</v>
      </c>
      <c r="C5292" s="123">
        <v>1923</v>
      </c>
      <c r="D5292" s="2" t="s">
        <v>224</v>
      </c>
      <c r="E5292" t="str">
        <f>VLOOKUP(C5292,C$2:E5291,3,FALSE)</f>
        <v>Health insurance</v>
      </c>
      <c r="F5292">
        <v>2022</v>
      </c>
      <c r="G5292" t="s">
        <v>5</v>
      </c>
      <c r="H5292" s="1">
        <v>172.42000000000002</v>
      </c>
    </row>
    <row r="5293" spans="1:8">
      <c r="A5293">
        <v>7408</v>
      </c>
      <c r="B5293" t="s">
        <v>7</v>
      </c>
      <c r="C5293" s="123">
        <v>1923</v>
      </c>
      <c r="D5293" s="2" t="s">
        <v>224</v>
      </c>
      <c r="E5293" t="str">
        <f>VLOOKUP(C5293,C$2:E5292,3,FALSE)</f>
        <v>Health insurance</v>
      </c>
      <c r="F5293">
        <v>2022</v>
      </c>
      <c r="G5293" t="s">
        <v>19</v>
      </c>
      <c r="H5293" s="1">
        <v>1742.5599999999997</v>
      </c>
    </row>
    <row r="5294" spans="1:8">
      <c r="A5294">
        <v>7409</v>
      </c>
      <c r="B5294" t="s">
        <v>7</v>
      </c>
      <c r="C5294" s="123">
        <v>1923</v>
      </c>
      <c r="D5294" s="2" t="s">
        <v>223</v>
      </c>
      <c r="E5294" t="str">
        <f>VLOOKUP(C5294,C$2:E5293,3,FALSE)</f>
        <v>Health insurance</v>
      </c>
      <c r="F5294">
        <v>2022</v>
      </c>
      <c r="G5294" t="s">
        <v>5</v>
      </c>
      <c r="H5294" s="1">
        <v>1045.96</v>
      </c>
    </row>
    <row r="5295" spans="1:8">
      <c r="A5295">
        <v>7410</v>
      </c>
      <c r="B5295" t="s">
        <v>7</v>
      </c>
      <c r="C5295" s="123">
        <v>1923</v>
      </c>
      <c r="D5295" s="2" t="s">
        <v>223</v>
      </c>
      <c r="E5295" t="str">
        <f>VLOOKUP(C5295,C$2:E5294,3,FALSE)</f>
        <v>Health insurance</v>
      </c>
      <c r="F5295">
        <v>2022</v>
      </c>
      <c r="G5295" t="s">
        <v>19</v>
      </c>
      <c r="H5295" s="1">
        <v>6207.2500000000045</v>
      </c>
    </row>
    <row r="5296" spans="1:8">
      <c r="A5296">
        <v>7463</v>
      </c>
      <c r="B5296" t="s">
        <v>8</v>
      </c>
      <c r="C5296" s="123">
        <v>1923</v>
      </c>
      <c r="D5296" s="2" t="s">
        <v>224</v>
      </c>
      <c r="E5296" t="str">
        <f>VLOOKUP(C5296,C$2:E5295,3,FALSE)</f>
        <v>Health insurance</v>
      </c>
      <c r="F5296">
        <v>2022</v>
      </c>
      <c r="G5296" t="s">
        <v>19</v>
      </c>
      <c r="H5296" s="1">
        <v>89.42</v>
      </c>
    </row>
    <row r="5297" spans="1:8">
      <c r="A5297">
        <v>7464</v>
      </c>
      <c r="B5297" t="s">
        <v>8</v>
      </c>
      <c r="C5297" s="123">
        <v>1923</v>
      </c>
      <c r="D5297" s="2" t="s">
        <v>223</v>
      </c>
      <c r="E5297" t="str">
        <f>VLOOKUP(C5297,C$2:E5296,3,FALSE)</f>
        <v>Health insurance</v>
      </c>
      <c r="F5297">
        <v>2022</v>
      </c>
      <c r="G5297" t="s">
        <v>5</v>
      </c>
      <c r="H5297" s="1">
        <v>45.41</v>
      </c>
    </row>
    <row r="5298" spans="1:8">
      <c r="A5298">
        <v>7465</v>
      </c>
      <c r="B5298" t="s">
        <v>8</v>
      </c>
      <c r="C5298" s="123">
        <v>1923</v>
      </c>
      <c r="D5298" s="2" t="s">
        <v>223</v>
      </c>
      <c r="E5298" t="str">
        <f>VLOOKUP(C5298,C$2:E5297,3,FALSE)</f>
        <v>Health insurance</v>
      </c>
      <c r="F5298">
        <v>2022</v>
      </c>
      <c r="G5298" t="s">
        <v>19</v>
      </c>
      <c r="H5298" s="1">
        <v>8484.4000000000015</v>
      </c>
    </row>
    <row r="5299" spans="1:8">
      <c r="A5299">
        <v>7504</v>
      </c>
      <c r="B5299" t="s">
        <v>9</v>
      </c>
      <c r="C5299" s="123">
        <v>1923</v>
      </c>
      <c r="D5299" s="2" t="s">
        <v>224</v>
      </c>
      <c r="E5299" t="str">
        <f>VLOOKUP(C5299,C$2:E5298,3,FALSE)</f>
        <v>Health insurance</v>
      </c>
      <c r="F5299">
        <v>2022</v>
      </c>
      <c r="G5299" t="s">
        <v>19</v>
      </c>
      <c r="H5299" s="1">
        <v>204.43</v>
      </c>
    </row>
    <row r="5300" spans="1:8">
      <c r="A5300">
        <v>7505</v>
      </c>
      <c r="B5300" t="s">
        <v>9</v>
      </c>
      <c r="C5300" s="123">
        <v>1923</v>
      </c>
      <c r="D5300" s="2" t="s">
        <v>223</v>
      </c>
      <c r="E5300" t="str">
        <f>VLOOKUP(C5300,C$2:E5299,3,FALSE)</f>
        <v>Health insurance</v>
      </c>
      <c r="F5300">
        <v>2022</v>
      </c>
      <c r="G5300" t="s">
        <v>19</v>
      </c>
      <c r="H5300" s="1">
        <v>17306.98</v>
      </c>
    </row>
    <row r="5301" spans="1:8">
      <c r="A5301">
        <v>7545</v>
      </c>
      <c r="B5301" t="s">
        <v>10</v>
      </c>
      <c r="C5301" s="123">
        <v>1923</v>
      </c>
      <c r="D5301" s="2" t="s">
        <v>224</v>
      </c>
      <c r="E5301" t="str">
        <f>VLOOKUP(C5301,C$2:E5300,3,FALSE)</f>
        <v>Health insurance</v>
      </c>
      <c r="F5301">
        <v>2022</v>
      </c>
      <c r="G5301" t="s">
        <v>19</v>
      </c>
      <c r="H5301" s="1">
        <v>511.37</v>
      </c>
    </row>
    <row r="5302" spans="1:8">
      <c r="A5302">
        <v>7546</v>
      </c>
      <c r="B5302" t="s">
        <v>10</v>
      </c>
      <c r="C5302" s="123">
        <v>1923</v>
      </c>
      <c r="D5302" s="2" t="s">
        <v>223</v>
      </c>
      <c r="E5302" t="str">
        <f>VLOOKUP(C5302,C$2:E5301,3,FALSE)</f>
        <v>Health insurance</v>
      </c>
      <c r="F5302">
        <v>2022</v>
      </c>
      <c r="G5302" t="s">
        <v>5</v>
      </c>
      <c r="H5302" s="1">
        <v>1482.93</v>
      </c>
    </row>
    <row r="5303" spans="1:8">
      <c r="A5303">
        <v>7547</v>
      </c>
      <c r="B5303" t="s">
        <v>10</v>
      </c>
      <c r="C5303" s="123">
        <v>1923</v>
      </c>
      <c r="D5303" s="2" t="s">
        <v>223</v>
      </c>
      <c r="E5303" t="str">
        <f>VLOOKUP(C5303,C$2:E5302,3,FALSE)</f>
        <v>Health insurance</v>
      </c>
      <c r="F5303">
        <v>2022</v>
      </c>
      <c r="G5303" t="s">
        <v>18</v>
      </c>
      <c r="H5303" s="1">
        <v>17.07</v>
      </c>
    </row>
    <row r="5304" spans="1:8">
      <c r="A5304">
        <v>7548</v>
      </c>
      <c r="B5304" t="s">
        <v>10</v>
      </c>
      <c r="C5304" s="123">
        <v>1923</v>
      </c>
      <c r="D5304" s="2" t="s">
        <v>223</v>
      </c>
      <c r="E5304" t="str">
        <f>VLOOKUP(C5304,C$2:E5303,3,FALSE)</f>
        <v>Health insurance</v>
      </c>
      <c r="F5304">
        <v>2022</v>
      </c>
      <c r="G5304" t="s">
        <v>19</v>
      </c>
      <c r="H5304" s="1">
        <v>144.18</v>
      </c>
    </row>
    <row r="5305" spans="1:8">
      <c r="A5305">
        <v>7588</v>
      </c>
      <c r="B5305" t="s">
        <v>11</v>
      </c>
      <c r="C5305" s="123">
        <v>1923</v>
      </c>
      <c r="D5305" s="2" t="s">
        <v>224</v>
      </c>
      <c r="E5305" t="str">
        <f>VLOOKUP(C5305,C$2:E5304,3,FALSE)</f>
        <v>Health insurance</v>
      </c>
      <c r="F5305">
        <v>2022</v>
      </c>
      <c r="G5305" t="s">
        <v>19</v>
      </c>
      <c r="H5305" s="1">
        <v>113.58000000000001</v>
      </c>
    </row>
    <row r="5306" spans="1:8">
      <c r="A5306">
        <v>7589</v>
      </c>
      <c r="B5306" t="s">
        <v>11</v>
      </c>
      <c r="C5306" s="123">
        <v>1923</v>
      </c>
      <c r="D5306" s="2" t="s">
        <v>223</v>
      </c>
      <c r="E5306" t="str">
        <f>VLOOKUP(C5306,C$2:E5305,3,FALSE)</f>
        <v>Health insurance</v>
      </c>
      <c r="F5306">
        <v>2022</v>
      </c>
      <c r="G5306" t="s">
        <v>19</v>
      </c>
      <c r="H5306" s="1">
        <v>578.89</v>
      </c>
    </row>
    <row r="5307" spans="1:8">
      <c r="A5307">
        <v>7630</v>
      </c>
      <c r="B5307" t="s">
        <v>12</v>
      </c>
      <c r="C5307" s="123">
        <v>1923</v>
      </c>
      <c r="D5307" s="2" t="s">
        <v>224</v>
      </c>
      <c r="E5307" t="str">
        <f>VLOOKUP(C5307,C$2:E5306,3,FALSE)</f>
        <v>Health insurance</v>
      </c>
      <c r="F5307">
        <v>2022</v>
      </c>
      <c r="G5307" t="s">
        <v>19</v>
      </c>
      <c r="H5307" s="1">
        <v>516.39</v>
      </c>
    </row>
    <row r="5308" spans="1:8">
      <c r="A5308">
        <v>7631</v>
      </c>
      <c r="B5308" t="s">
        <v>12</v>
      </c>
      <c r="C5308" s="123">
        <v>1923</v>
      </c>
      <c r="D5308" s="2" t="s">
        <v>223</v>
      </c>
      <c r="E5308" t="str">
        <f>VLOOKUP(C5308,C$2:E5307,3,FALSE)</f>
        <v>Health insurance</v>
      </c>
      <c r="F5308">
        <v>2022</v>
      </c>
      <c r="G5308" t="s">
        <v>5</v>
      </c>
      <c r="H5308" s="1">
        <v>4.6900000000000004</v>
      </c>
    </row>
    <row r="5309" spans="1:8">
      <c r="A5309">
        <v>7632</v>
      </c>
      <c r="B5309" t="s">
        <v>12</v>
      </c>
      <c r="C5309" s="123">
        <v>1923</v>
      </c>
      <c r="D5309" s="2" t="s">
        <v>223</v>
      </c>
      <c r="E5309" t="str">
        <f>VLOOKUP(C5309,C$2:E5308,3,FALSE)</f>
        <v>Health insurance</v>
      </c>
      <c r="F5309">
        <v>2022</v>
      </c>
      <c r="G5309" t="s">
        <v>19</v>
      </c>
      <c r="H5309" s="1">
        <v>1570.42</v>
      </c>
    </row>
    <row r="5310" spans="1:8">
      <c r="A5310">
        <v>7690</v>
      </c>
      <c r="B5310" t="s">
        <v>14</v>
      </c>
      <c r="C5310" s="123">
        <v>1923</v>
      </c>
      <c r="D5310" s="2" t="s">
        <v>224</v>
      </c>
      <c r="E5310" t="str">
        <f>VLOOKUP(C5310,C$2:E5309,3,FALSE)</f>
        <v>Health insurance</v>
      </c>
      <c r="F5310">
        <v>2022</v>
      </c>
      <c r="G5310" t="s">
        <v>19</v>
      </c>
      <c r="H5310" s="1">
        <v>2723.16</v>
      </c>
    </row>
    <row r="5311" spans="1:8">
      <c r="A5311">
        <v>7691</v>
      </c>
      <c r="B5311" t="s">
        <v>14</v>
      </c>
      <c r="C5311" s="123">
        <v>1923</v>
      </c>
      <c r="D5311" s="2" t="s">
        <v>223</v>
      </c>
      <c r="E5311" t="str">
        <f>VLOOKUP(C5311,C$2:E5310,3,FALSE)</f>
        <v>Health insurance</v>
      </c>
      <c r="F5311">
        <v>2022</v>
      </c>
      <c r="G5311" t="s">
        <v>22</v>
      </c>
      <c r="H5311" s="1">
        <v>45.23</v>
      </c>
    </row>
    <row r="5312" spans="1:8">
      <c r="A5312">
        <v>7692</v>
      </c>
      <c r="B5312" t="s">
        <v>14</v>
      </c>
      <c r="C5312" s="123">
        <v>1923</v>
      </c>
      <c r="D5312" s="2" t="s">
        <v>223</v>
      </c>
      <c r="E5312" t="str">
        <f>VLOOKUP(C5312,C$2:E5311,3,FALSE)</f>
        <v>Health insurance</v>
      </c>
      <c r="F5312">
        <v>2022</v>
      </c>
      <c r="G5312" t="s">
        <v>5</v>
      </c>
      <c r="H5312" s="1">
        <v>39.44</v>
      </c>
    </row>
    <row r="5313" spans="1:8">
      <c r="A5313">
        <v>7693</v>
      </c>
      <c r="B5313" t="s">
        <v>14</v>
      </c>
      <c r="C5313" s="123">
        <v>1923</v>
      </c>
      <c r="D5313" s="2" t="s">
        <v>223</v>
      </c>
      <c r="E5313" t="str">
        <f>VLOOKUP(C5313,C$2:E5312,3,FALSE)</f>
        <v>Health insurance</v>
      </c>
      <c r="F5313">
        <v>2022</v>
      </c>
      <c r="G5313" t="s">
        <v>19</v>
      </c>
      <c r="H5313" s="1">
        <v>1204.25</v>
      </c>
    </row>
    <row r="5314" spans="1:8">
      <c r="A5314">
        <v>7738</v>
      </c>
      <c r="B5314" t="s">
        <v>13</v>
      </c>
      <c r="C5314" s="123">
        <v>1923</v>
      </c>
      <c r="D5314" s="2" t="s">
        <v>224</v>
      </c>
      <c r="E5314" t="str">
        <f>VLOOKUP(C5314,C$2:E5313,3,FALSE)</f>
        <v>Health insurance</v>
      </c>
      <c r="F5314">
        <v>2022</v>
      </c>
      <c r="G5314" t="s">
        <v>19</v>
      </c>
      <c r="H5314" s="1">
        <v>884.94999999999993</v>
      </c>
    </row>
    <row r="5315" spans="1:8">
      <c r="A5315">
        <v>7739</v>
      </c>
      <c r="B5315" t="s">
        <v>13</v>
      </c>
      <c r="C5315" s="123">
        <v>1923</v>
      </c>
      <c r="D5315" s="2" t="s">
        <v>223</v>
      </c>
      <c r="E5315" t="str">
        <f>VLOOKUP(C5315,C$2:E5314,3,FALSE)</f>
        <v>Health insurance</v>
      </c>
      <c r="F5315">
        <v>2022</v>
      </c>
      <c r="G5315" t="s">
        <v>5</v>
      </c>
      <c r="H5315" s="1">
        <v>911.28</v>
      </c>
    </row>
    <row r="5316" spans="1:8">
      <c r="A5316">
        <v>7740</v>
      </c>
      <c r="B5316" t="s">
        <v>13</v>
      </c>
      <c r="C5316" s="123">
        <v>1923</v>
      </c>
      <c r="D5316" s="2" t="s">
        <v>223</v>
      </c>
      <c r="E5316" t="str">
        <f>VLOOKUP(C5316,C$2:E5315,3,FALSE)</f>
        <v>Health insurance</v>
      </c>
      <c r="F5316">
        <v>2022</v>
      </c>
      <c r="G5316" t="s">
        <v>19</v>
      </c>
      <c r="H5316" s="1">
        <v>6822.04</v>
      </c>
    </row>
    <row r="5317" spans="1:8">
      <c r="A5317">
        <v>7780</v>
      </c>
      <c r="B5317" t="s">
        <v>15</v>
      </c>
      <c r="C5317" s="123">
        <v>1923</v>
      </c>
      <c r="D5317" s="2" t="s">
        <v>224</v>
      </c>
      <c r="E5317" t="str">
        <f>VLOOKUP(C5317,C$2:E5316,3,FALSE)</f>
        <v>Health insurance</v>
      </c>
      <c r="F5317">
        <v>2022</v>
      </c>
      <c r="G5317" t="s">
        <v>19</v>
      </c>
      <c r="H5317" s="1">
        <v>1356.5300000000002</v>
      </c>
    </row>
    <row r="5318" spans="1:8">
      <c r="A5318">
        <v>7781</v>
      </c>
      <c r="B5318" t="s">
        <v>15</v>
      </c>
      <c r="C5318" s="123">
        <v>1923</v>
      </c>
      <c r="D5318" s="2" t="s">
        <v>223</v>
      </c>
      <c r="E5318" t="str">
        <f>VLOOKUP(C5318,C$2:E5317,3,FALSE)</f>
        <v>Health insurance</v>
      </c>
      <c r="F5318">
        <v>2022</v>
      </c>
      <c r="G5318" t="s">
        <v>19</v>
      </c>
      <c r="H5318" s="1">
        <v>4138.62</v>
      </c>
    </row>
    <row r="5319" spans="1:8">
      <c r="A5319">
        <v>7831</v>
      </c>
      <c r="B5319" t="s">
        <v>17</v>
      </c>
      <c r="C5319" s="123">
        <v>1923</v>
      </c>
      <c r="D5319" s="2" t="s">
        <v>224</v>
      </c>
      <c r="E5319" t="str">
        <f>VLOOKUP(C5319,C$2:E5318,3,FALSE)</f>
        <v>Health insurance</v>
      </c>
      <c r="F5319">
        <v>2022</v>
      </c>
      <c r="G5319" t="s">
        <v>22</v>
      </c>
      <c r="H5319" s="1">
        <v>49.33</v>
      </c>
    </row>
    <row r="5320" spans="1:8">
      <c r="A5320">
        <v>7832</v>
      </c>
      <c r="B5320" t="s">
        <v>17</v>
      </c>
      <c r="C5320" s="123">
        <v>1923</v>
      </c>
      <c r="D5320" s="2" t="s">
        <v>224</v>
      </c>
      <c r="E5320" t="str">
        <f>VLOOKUP(C5320,C$2:E5319,3,FALSE)</f>
        <v>Health insurance</v>
      </c>
      <c r="F5320">
        <v>2022</v>
      </c>
      <c r="G5320" t="s">
        <v>19</v>
      </c>
      <c r="H5320" s="1">
        <v>1271.5600000000004</v>
      </c>
    </row>
    <row r="5321" spans="1:8">
      <c r="A5321">
        <v>7833</v>
      </c>
      <c r="B5321" t="s">
        <v>17</v>
      </c>
      <c r="C5321" s="123">
        <v>1923</v>
      </c>
      <c r="D5321" s="2" t="s">
        <v>223</v>
      </c>
      <c r="E5321" t="str">
        <f>VLOOKUP(C5321,C$2:E5320,3,FALSE)</f>
        <v>Health insurance</v>
      </c>
      <c r="F5321">
        <v>2022</v>
      </c>
      <c r="G5321" t="s">
        <v>19</v>
      </c>
      <c r="H5321" s="1">
        <v>2982.16</v>
      </c>
    </row>
    <row r="5322" spans="1:8">
      <c r="A5322">
        <v>7868</v>
      </c>
      <c r="B5322" t="s">
        <v>16</v>
      </c>
      <c r="C5322" s="123">
        <v>1923</v>
      </c>
      <c r="D5322" s="2" t="s">
        <v>224</v>
      </c>
      <c r="E5322" t="str">
        <f>VLOOKUP(C5322,C$2:E5321,3,FALSE)</f>
        <v>Health insurance</v>
      </c>
      <c r="F5322">
        <v>2022</v>
      </c>
      <c r="G5322" t="s">
        <v>19</v>
      </c>
      <c r="H5322" s="1">
        <v>1235.4799999999998</v>
      </c>
    </row>
    <row r="5323" spans="1:8">
      <c r="A5323">
        <v>7869</v>
      </c>
      <c r="B5323" t="s">
        <v>16</v>
      </c>
      <c r="C5323" s="123">
        <v>1923</v>
      </c>
      <c r="D5323" s="2" t="s">
        <v>223</v>
      </c>
      <c r="E5323" t="str">
        <f>VLOOKUP(C5323,C$2:E5322,3,FALSE)</f>
        <v>Health insurance</v>
      </c>
      <c r="F5323">
        <v>2022</v>
      </c>
      <c r="G5323" t="s">
        <v>22</v>
      </c>
      <c r="H5323" s="1">
        <v>125</v>
      </c>
    </row>
    <row r="5324" spans="1:8">
      <c r="A5324">
        <v>7870</v>
      </c>
      <c r="B5324" t="s">
        <v>16</v>
      </c>
      <c r="C5324" s="123">
        <v>1923</v>
      </c>
      <c r="D5324" s="2" t="s">
        <v>223</v>
      </c>
      <c r="E5324" t="str">
        <f>VLOOKUP(C5324,C$2:E5323,3,FALSE)</f>
        <v>Health insurance</v>
      </c>
      <c r="F5324">
        <v>2022</v>
      </c>
      <c r="G5324" t="s">
        <v>19</v>
      </c>
      <c r="H5324" s="1">
        <v>2899.9700000000003</v>
      </c>
    </row>
    <row r="5325" spans="1:8">
      <c r="A5325">
        <v>8013</v>
      </c>
      <c r="B5325" t="s">
        <v>8</v>
      </c>
      <c r="C5325" s="123">
        <v>1923</v>
      </c>
      <c r="D5325" s="2">
        <v>133</v>
      </c>
      <c r="E5325" t="s">
        <v>52</v>
      </c>
      <c r="F5325">
        <v>2023</v>
      </c>
      <c r="G5325" t="s">
        <v>22</v>
      </c>
      <c r="H5325" s="1">
        <v>-151.87</v>
      </c>
    </row>
    <row r="5326" spans="1:8">
      <c r="A5326">
        <v>8014</v>
      </c>
      <c r="B5326" t="s">
        <v>8</v>
      </c>
      <c r="C5326" s="123">
        <v>1923</v>
      </c>
      <c r="D5326" s="2">
        <v>144</v>
      </c>
      <c r="E5326" t="s">
        <v>52</v>
      </c>
      <c r="F5326">
        <v>2023</v>
      </c>
      <c r="G5326" t="s">
        <v>22</v>
      </c>
      <c r="H5326" s="1">
        <v>-636.59999999999991</v>
      </c>
    </row>
    <row r="5327" spans="1:8">
      <c r="A5327">
        <v>8129</v>
      </c>
      <c r="B5327" t="s">
        <v>10</v>
      </c>
      <c r="C5327" s="123">
        <v>1923</v>
      </c>
      <c r="D5327" s="2">
        <v>133</v>
      </c>
      <c r="E5327" t="s">
        <v>52</v>
      </c>
      <c r="F5327">
        <v>2023</v>
      </c>
      <c r="G5327" t="s">
        <v>22</v>
      </c>
      <c r="H5327" s="1">
        <v>-30.5</v>
      </c>
    </row>
    <row r="5328" spans="1:8">
      <c r="A5328">
        <v>8217</v>
      </c>
      <c r="B5328" t="s">
        <v>12</v>
      </c>
      <c r="C5328" s="123">
        <v>1923</v>
      </c>
      <c r="D5328" s="2">
        <v>133</v>
      </c>
      <c r="E5328" t="s">
        <v>52</v>
      </c>
      <c r="F5328">
        <v>2023</v>
      </c>
      <c r="G5328" t="s">
        <v>22</v>
      </c>
      <c r="H5328" s="1">
        <v>-278.83</v>
      </c>
    </row>
    <row r="5329" spans="1:8">
      <c r="A5329">
        <v>8218</v>
      </c>
      <c r="B5329" t="s">
        <v>12</v>
      </c>
      <c r="C5329" s="123">
        <v>1923</v>
      </c>
      <c r="D5329" s="2">
        <v>144</v>
      </c>
      <c r="E5329" t="s">
        <v>52</v>
      </c>
      <c r="F5329">
        <v>2023</v>
      </c>
      <c r="G5329" t="s">
        <v>22</v>
      </c>
      <c r="H5329" s="1">
        <v>-398.44</v>
      </c>
    </row>
    <row r="5330" spans="1:8">
      <c r="A5330">
        <v>8365</v>
      </c>
      <c r="B5330" t="s">
        <v>15</v>
      </c>
      <c r="C5330" s="123">
        <v>1923</v>
      </c>
      <c r="D5330" s="2">
        <v>144</v>
      </c>
      <c r="E5330" t="s">
        <v>52</v>
      </c>
      <c r="F5330">
        <v>2023</v>
      </c>
      <c r="G5330" t="s">
        <v>22</v>
      </c>
      <c r="H5330" s="1">
        <v>-14.78</v>
      </c>
    </row>
    <row r="5331" spans="1:8">
      <c r="A5331">
        <v>8398</v>
      </c>
      <c r="B5331" t="s">
        <v>16</v>
      </c>
      <c r="C5331" s="123">
        <v>1923</v>
      </c>
      <c r="D5331" s="2">
        <v>133</v>
      </c>
      <c r="E5331" t="s">
        <v>52</v>
      </c>
      <c r="F5331">
        <v>2023</v>
      </c>
      <c r="G5331" t="s">
        <v>22</v>
      </c>
      <c r="H5331" s="1">
        <v>5.47</v>
      </c>
    </row>
    <row r="5332" spans="1:8">
      <c r="A5332">
        <v>8399</v>
      </c>
      <c r="B5332" t="s">
        <v>16</v>
      </c>
      <c r="C5332" s="123">
        <v>1923</v>
      </c>
      <c r="D5332" s="2">
        <v>144</v>
      </c>
      <c r="E5332" t="s">
        <v>52</v>
      </c>
      <c r="F5332">
        <v>2023</v>
      </c>
      <c r="G5332" t="s">
        <v>22</v>
      </c>
      <c r="H5332" s="1">
        <v>-187.5</v>
      </c>
    </row>
    <row r="5333" spans="1:8">
      <c r="A5333">
        <v>5078</v>
      </c>
      <c r="B5333" t="s">
        <v>14</v>
      </c>
      <c r="C5333" s="123">
        <v>1925</v>
      </c>
      <c r="D5333" s="2">
        <v>133</v>
      </c>
      <c r="E5333" t="s">
        <v>53</v>
      </c>
      <c r="F5333">
        <v>2021</v>
      </c>
      <c r="G5333" t="s">
        <v>51</v>
      </c>
      <c r="H5333" s="21">
        <v>0.77</v>
      </c>
    </row>
    <row r="5334" spans="1:8">
      <c r="A5334">
        <v>5182</v>
      </c>
      <c r="B5334" t="s">
        <v>14</v>
      </c>
      <c r="C5334" s="123">
        <v>1925</v>
      </c>
      <c r="D5334" s="2">
        <v>133</v>
      </c>
      <c r="E5334" t="s">
        <v>53</v>
      </c>
      <c r="F5334">
        <v>2021</v>
      </c>
      <c r="G5334" t="s">
        <v>51</v>
      </c>
      <c r="H5334" s="21">
        <v>-1.54</v>
      </c>
    </row>
    <row r="5335" spans="1:8">
      <c r="A5335">
        <v>5370</v>
      </c>
      <c r="B5335" t="s">
        <v>14</v>
      </c>
      <c r="C5335" s="123">
        <v>1925</v>
      </c>
      <c r="D5335" s="2">
        <v>144</v>
      </c>
      <c r="E5335" t="s">
        <v>53</v>
      </c>
      <c r="F5335">
        <v>2021</v>
      </c>
      <c r="G5335" t="s">
        <v>51</v>
      </c>
      <c r="H5335" s="21">
        <v>0.56000000000000005</v>
      </c>
    </row>
    <row r="5336" spans="1:8">
      <c r="A5336">
        <v>7349</v>
      </c>
      <c r="B5336" t="s">
        <v>6</v>
      </c>
      <c r="C5336" s="123">
        <v>1925</v>
      </c>
      <c r="D5336" s="2" t="s">
        <v>224</v>
      </c>
      <c r="E5336" t="str">
        <f>VLOOKUP(C5336,C$2:E5335,3,FALSE)</f>
        <v>Life Insurance</v>
      </c>
      <c r="F5336">
        <v>2022</v>
      </c>
      <c r="G5336" t="s">
        <v>5</v>
      </c>
      <c r="H5336" s="1">
        <v>39.19</v>
      </c>
    </row>
    <row r="5337" spans="1:8">
      <c r="A5337">
        <v>7350</v>
      </c>
      <c r="B5337" t="s">
        <v>6</v>
      </c>
      <c r="C5337" s="123">
        <v>1925</v>
      </c>
      <c r="D5337" s="2" t="s">
        <v>224</v>
      </c>
      <c r="E5337" t="str">
        <f>VLOOKUP(C5337,C$2:E5336,3,FALSE)</f>
        <v>Life Insurance</v>
      </c>
      <c r="F5337">
        <v>2022</v>
      </c>
      <c r="G5337" t="s">
        <v>18</v>
      </c>
      <c r="H5337" s="1">
        <v>0.03</v>
      </c>
    </row>
    <row r="5338" spans="1:8">
      <c r="A5338">
        <v>7351</v>
      </c>
      <c r="B5338" t="s">
        <v>6</v>
      </c>
      <c r="C5338" s="123">
        <v>1925</v>
      </c>
      <c r="D5338" s="2" t="s">
        <v>224</v>
      </c>
      <c r="E5338" t="str">
        <f>VLOOKUP(C5338,C$2:E5337,3,FALSE)</f>
        <v>Life Insurance</v>
      </c>
      <c r="F5338">
        <v>2022</v>
      </c>
      <c r="G5338" t="s">
        <v>19</v>
      </c>
      <c r="H5338" s="1">
        <v>84.36999999999999</v>
      </c>
    </row>
    <row r="5339" spans="1:8">
      <c r="A5339">
        <v>7352</v>
      </c>
      <c r="B5339" t="s">
        <v>6</v>
      </c>
      <c r="C5339" s="123">
        <v>1925</v>
      </c>
      <c r="D5339" s="2" t="s">
        <v>223</v>
      </c>
      <c r="E5339" t="str">
        <f>VLOOKUP(C5339,C$2:E5338,3,FALSE)</f>
        <v>Life Insurance</v>
      </c>
      <c r="F5339">
        <v>2022</v>
      </c>
      <c r="G5339" t="s">
        <v>22</v>
      </c>
      <c r="H5339" s="1">
        <v>1.49</v>
      </c>
    </row>
    <row r="5340" spans="1:8">
      <c r="A5340">
        <v>7353</v>
      </c>
      <c r="B5340" t="s">
        <v>6</v>
      </c>
      <c r="C5340" s="123">
        <v>1925</v>
      </c>
      <c r="D5340" s="2" t="s">
        <v>223</v>
      </c>
      <c r="E5340" t="str">
        <f>VLOOKUP(C5340,C$2:E5339,3,FALSE)</f>
        <v>Life Insurance</v>
      </c>
      <c r="F5340">
        <v>2022</v>
      </c>
      <c r="G5340" t="s">
        <v>5</v>
      </c>
      <c r="H5340" s="1">
        <v>32.24</v>
      </c>
    </row>
    <row r="5341" spans="1:8">
      <c r="A5341">
        <v>7354</v>
      </c>
      <c r="B5341" t="s">
        <v>6</v>
      </c>
      <c r="C5341" s="123">
        <v>1925</v>
      </c>
      <c r="D5341" s="2" t="s">
        <v>223</v>
      </c>
      <c r="E5341" t="str">
        <f>VLOOKUP(C5341,C$2:E5340,3,FALSE)</f>
        <v>Life Insurance</v>
      </c>
      <c r="F5341">
        <v>2022</v>
      </c>
      <c r="G5341" t="s">
        <v>18</v>
      </c>
      <c r="H5341" s="1">
        <v>1.1100000000000001</v>
      </c>
    </row>
    <row r="5342" spans="1:8">
      <c r="A5342">
        <v>7355</v>
      </c>
      <c r="B5342" t="s">
        <v>6</v>
      </c>
      <c r="C5342" s="123">
        <v>1925</v>
      </c>
      <c r="D5342" s="2" t="s">
        <v>223</v>
      </c>
      <c r="E5342" t="str">
        <f>VLOOKUP(C5342,C$2:E5341,3,FALSE)</f>
        <v>Life Insurance</v>
      </c>
      <c r="F5342">
        <v>2022</v>
      </c>
      <c r="G5342" t="s">
        <v>19</v>
      </c>
      <c r="H5342" s="1">
        <v>1055.5200000000004</v>
      </c>
    </row>
    <row r="5343" spans="1:8">
      <c r="A5343">
        <v>7411</v>
      </c>
      <c r="B5343" t="s">
        <v>7</v>
      </c>
      <c r="C5343" s="123">
        <v>1925</v>
      </c>
      <c r="D5343" s="2" t="s">
        <v>224</v>
      </c>
      <c r="E5343" t="str">
        <f>VLOOKUP(C5343,C$2:E5342,3,FALSE)</f>
        <v>Life Insurance</v>
      </c>
      <c r="F5343">
        <v>2022</v>
      </c>
      <c r="G5343" t="s">
        <v>5</v>
      </c>
      <c r="H5343" s="1">
        <v>18.420000000000002</v>
      </c>
    </row>
    <row r="5344" spans="1:8">
      <c r="A5344">
        <v>7412</v>
      </c>
      <c r="B5344" t="s">
        <v>7</v>
      </c>
      <c r="C5344" s="123">
        <v>1925</v>
      </c>
      <c r="D5344" s="2" t="s">
        <v>224</v>
      </c>
      <c r="E5344" t="str">
        <f>VLOOKUP(C5344,C$2:E5343,3,FALSE)</f>
        <v>Life Insurance</v>
      </c>
      <c r="F5344">
        <v>2022</v>
      </c>
      <c r="G5344" t="s">
        <v>19</v>
      </c>
      <c r="H5344" s="1">
        <v>169.93000000000006</v>
      </c>
    </row>
    <row r="5345" spans="1:8">
      <c r="A5345">
        <v>7413</v>
      </c>
      <c r="B5345" t="s">
        <v>7</v>
      </c>
      <c r="C5345" s="123">
        <v>1925</v>
      </c>
      <c r="D5345" s="2" t="s">
        <v>223</v>
      </c>
      <c r="E5345" t="str">
        <f>VLOOKUP(C5345,C$2:E5344,3,FALSE)</f>
        <v>Life Insurance</v>
      </c>
      <c r="F5345">
        <v>2022</v>
      </c>
      <c r="G5345" t="s">
        <v>5</v>
      </c>
      <c r="H5345" s="1">
        <v>130.88999999999999</v>
      </c>
    </row>
    <row r="5346" spans="1:8">
      <c r="A5346">
        <v>7414</v>
      </c>
      <c r="B5346" t="s">
        <v>7</v>
      </c>
      <c r="C5346" s="123">
        <v>1925</v>
      </c>
      <c r="D5346" s="2" t="s">
        <v>223</v>
      </c>
      <c r="E5346" t="str">
        <f>VLOOKUP(C5346,C$2:E5345,3,FALSE)</f>
        <v>Life Insurance</v>
      </c>
      <c r="F5346">
        <v>2022</v>
      </c>
      <c r="G5346" t="s">
        <v>19</v>
      </c>
      <c r="H5346" s="1">
        <v>853.27</v>
      </c>
    </row>
    <row r="5347" spans="1:8">
      <c r="A5347">
        <v>7466</v>
      </c>
      <c r="B5347" t="s">
        <v>8</v>
      </c>
      <c r="C5347" s="123">
        <v>1925</v>
      </c>
      <c r="D5347" s="2" t="s">
        <v>224</v>
      </c>
      <c r="E5347" t="str">
        <f>VLOOKUP(C5347,C$2:E5346,3,FALSE)</f>
        <v>Life Insurance</v>
      </c>
      <c r="F5347">
        <v>2022</v>
      </c>
      <c r="G5347" t="s">
        <v>19</v>
      </c>
      <c r="H5347" s="1">
        <v>198.0500000000001</v>
      </c>
    </row>
    <row r="5348" spans="1:8">
      <c r="A5348">
        <v>7467</v>
      </c>
      <c r="B5348" t="s">
        <v>8</v>
      </c>
      <c r="C5348" s="123">
        <v>1925</v>
      </c>
      <c r="D5348" s="2" t="s">
        <v>223</v>
      </c>
      <c r="E5348" t="str">
        <f>VLOOKUP(C5348,C$2:E5347,3,FALSE)</f>
        <v>Life Insurance</v>
      </c>
      <c r="F5348">
        <v>2022</v>
      </c>
      <c r="G5348" t="s">
        <v>5</v>
      </c>
      <c r="H5348" s="1">
        <v>56.239999999999988</v>
      </c>
    </row>
    <row r="5349" spans="1:8">
      <c r="A5349">
        <v>7468</v>
      </c>
      <c r="B5349" t="s">
        <v>8</v>
      </c>
      <c r="C5349" s="123">
        <v>1925</v>
      </c>
      <c r="D5349" s="2" t="s">
        <v>223</v>
      </c>
      <c r="E5349" t="str">
        <f>VLOOKUP(C5349,C$2:E5348,3,FALSE)</f>
        <v>Life Insurance</v>
      </c>
      <c r="F5349">
        <v>2022</v>
      </c>
      <c r="G5349" t="s">
        <v>19</v>
      </c>
      <c r="H5349" s="1">
        <v>823.09</v>
      </c>
    </row>
    <row r="5350" spans="1:8">
      <c r="A5350">
        <v>7506</v>
      </c>
      <c r="B5350" t="s">
        <v>9</v>
      </c>
      <c r="C5350" s="123">
        <v>1925</v>
      </c>
      <c r="D5350" s="2" t="s">
        <v>224</v>
      </c>
      <c r="E5350" t="str">
        <f>VLOOKUP(C5350,C$2:E5349,3,FALSE)</f>
        <v>Life Insurance</v>
      </c>
      <c r="F5350">
        <v>2022</v>
      </c>
      <c r="G5350" t="s">
        <v>5</v>
      </c>
      <c r="H5350" s="1">
        <v>39.900000000000006</v>
      </c>
    </row>
    <row r="5351" spans="1:8">
      <c r="A5351">
        <v>7507</v>
      </c>
      <c r="B5351" t="s">
        <v>9</v>
      </c>
      <c r="C5351" s="123">
        <v>1925</v>
      </c>
      <c r="D5351" s="2" t="s">
        <v>224</v>
      </c>
      <c r="E5351" t="str">
        <f>VLOOKUP(C5351,C$2:E5350,3,FALSE)</f>
        <v>Life Insurance</v>
      </c>
      <c r="F5351">
        <v>2022</v>
      </c>
      <c r="G5351" t="s">
        <v>19</v>
      </c>
      <c r="H5351" s="1">
        <v>52.47</v>
      </c>
    </row>
    <row r="5352" spans="1:8">
      <c r="A5352">
        <v>7508</v>
      </c>
      <c r="B5352" t="s">
        <v>9</v>
      </c>
      <c r="C5352" s="123">
        <v>1925</v>
      </c>
      <c r="D5352" s="2" t="s">
        <v>223</v>
      </c>
      <c r="E5352" t="str">
        <f>VLOOKUP(C5352,C$2:E5351,3,FALSE)</f>
        <v>Life Insurance</v>
      </c>
      <c r="F5352">
        <v>2022</v>
      </c>
      <c r="G5352" t="s">
        <v>5</v>
      </c>
      <c r="H5352" s="1">
        <v>62.58</v>
      </c>
    </row>
    <row r="5353" spans="1:8">
      <c r="A5353">
        <v>7509</v>
      </c>
      <c r="B5353" t="s">
        <v>9</v>
      </c>
      <c r="C5353" s="123">
        <v>1925</v>
      </c>
      <c r="D5353" s="2" t="s">
        <v>223</v>
      </c>
      <c r="E5353" t="str">
        <f>VLOOKUP(C5353,C$2:E5352,3,FALSE)</f>
        <v>Life Insurance</v>
      </c>
      <c r="F5353">
        <v>2022</v>
      </c>
      <c r="G5353" t="s">
        <v>18</v>
      </c>
      <c r="H5353" s="1">
        <v>3.45</v>
      </c>
    </row>
    <row r="5354" spans="1:8">
      <c r="A5354">
        <v>7510</v>
      </c>
      <c r="B5354" t="s">
        <v>9</v>
      </c>
      <c r="C5354" s="123">
        <v>1925</v>
      </c>
      <c r="D5354" s="2" t="s">
        <v>223</v>
      </c>
      <c r="E5354" t="str">
        <f>VLOOKUP(C5354,C$2:E5353,3,FALSE)</f>
        <v>Life Insurance</v>
      </c>
      <c r="F5354">
        <v>2022</v>
      </c>
      <c r="G5354" t="s">
        <v>19</v>
      </c>
      <c r="H5354" s="1">
        <v>2216.4999999999991</v>
      </c>
    </row>
    <row r="5355" spans="1:8">
      <c r="A5355">
        <v>7549</v>
      </c>
      <c r="B5355" t="s">
        <v>10</v>
      </c>
      <c r="C5355" s="123">
        <v>1925</v>
      </c>
      <c r="D5355" s="2" t="s">
        <v>224</v>
      </c>
      <c r="E5355" t="str">
        <f>VLOOKUP(C5355,C$2:E5354,3,FALSE)</f>
        <v>Life Insurance</v>
      </c>
      <c r="F5355">
        <v>2022</v>
      </c>
      <c r="G5355" t="s">
        <v>19</v>
      </c>
      <c r="H5355" s="1">
        <v>70.850000000000009</v>
      </c>
    </row>
    <row r="5356" spans="1:8">
      <c r="A5356">
        <v>7550</v>
      </c>
      <c r="B5356" t="s">
        <v>10</v>
      </c>
      <c r="C5356" s="123">
        <v>1925</v>
      </c>
      <c r="D5356" s="2" t="s">
        <v>223</v>
      </c>
      <c r="E5356" t="str">
        <f>VLOOKUP(C5356,C$2:E5355,3,FALSE)</f>
        <v>Life Insurance</v>
      </c>
      <c r="F5356">
        <v>2022</v>
      </c>
      <c r="G5356" t="s">
        <v>5</v>
      </c>
      <c r="H5356" s="1">
        <v>27.770000000000003</v>
      </c>
    </row>
    <row r="5357" spans="1:8">
      <c r="A5357">
        <v>7551</v>
      </c>
      <c r="B5357" t="s">
        <v>10</v>
      </c>
      <c r="C5357" s="123">
        <v>1925</v>
      </c>
      <c r="D5357" s="2" t="s">
        <v>223</v>
      </c>
      <c r="E5357" t="str">
        <f>VLOOKUP(C5357,C$2:E5356,3,FALSE)</f>
        <v>Life Insurance</v>
      </c>
      <c r="F5357">
        <v>2022</v>
      </c>
      <c r="G5357" t="s">
        <v>19</v>
      </c>
      <c r="H5357" s="1">
        <v>438.22</v>
      </c>
    </row>
    <row r="5358" spans="1:8">
      <c r="A5358">
        <v>7590</v>
      </c>
      <c r="B5358" t="s">
        <v>11</v>
      </c>
      <c r="C5358" s="123">
        <v>1925</v>
      </c>
      <c r="D5358" s="2" t="s">
        <v>224</v>
      </c>
      <c r="E5358" t="str">
        <f>VLOOKUP(C5358,C$2:E5357,3,FALSE)</f>
        <v>Life Insurance</v>
      </c>
      <c r="F5358">
        <v>2022</v>
      </c>
      <c r="G5358" t="s">
        <v>5</v>
      </c>
      <c r="H5358" s="1">
        <v>0.95</v>
      </c>
    </row>
    <row r="5359" spans="1:8">
      <c r="A5359">
        <v>7591</v>
      </c>
      <c r="B5359" t="s">
        <v>11</v>
      </c>
      <c r="C5359" s="123">
        <v>1925</v>
      </c>
      <c r="D5359" s="2" t="s">
        <v>224</v>
      </c>
      <c r="E5359" t="str">
        <f>VLOOKUP(C5359,C$2:E5358,3,FALSE)</f>
        <v>Life Insurance</v>
      </c>
      <c r="F5359">
        <v>2022</v>
      </c>
      <c r="G5359" t="s">
        <v>19</v>
      </c>
      <c r="H5359" s="1">
        <v>92.009999999999977</v>
      </c>
    </row>
    <row r="5360" spans="1:8">
      <c r="A5360">
        <v>7592</v>
      </c>
      <c r="B5360" t="s">
        <v>11</v>
      </c>
      <c r="C5360" s="123">
        <v>1925</v>
      </c>
      <c r="D5360" s="2" t="s">
        <v>223</v>
      </c>
      <c r="E5360" t="str">
        <f>VLOOKUP(C5360,C$2:E5359,3,FALSE)</f>
        <v>Life Insurance</v>
      </c>
      <c r="F5360">
        <v>2022</v>
      </c>
      <c r="G5360" t="s">
        <v>22</v>
      </c>
      <c r="H5360" s="1">
        <v>10.130000000000001</v>
      </c>
    </row>
    <row r="5361" spans="1:8">
      <c r="A5361">
        <v>7593</v>
      </c>
      <c r="B5361" t="s">
        <v>11</v>
      </c>
      <c r="C5361" s="123">
        <v>1925</v>
      </c>
      <c r="D5361" s="2" t="s">
        <v>223</v>
      </c>
      <c r="E5361" t="str">
        <f>VLOOKUP(C5361,C$2:E5360,3,FALSE)</f>
        <v>Life Insurance</v>
      </c>
      <c r="F5361">
        <v>2022</v>
      </c>
      <c r="G5361" t="s">
        <v>5</v>
      </c>
      <c r="H5361" s="1">
        <v>15.21</v>
      </c>
    </row>
    <row r="5362" spans="1:8">
      <c r="A5362">
        <v>7594</v>
      </c>
      <c r="B5362" t="s">
        <v>11</v>
      </c>
      <c r="C5362" s="123">
        <v>1925</v>
      </c>
      <c r="D5362" s="2" t="s">
        <v>223</v>
      </c>
      <c r="E5362" t="str">
        <f>VLOOKUP(C5362,C$2:E5361,3,FALSE)</f>
        <v>Life Insurance</v>
      </c>
      <c r="F5362">
        <v>2022</v>
      </c>
      <c r="G5362" t="s">
        <v>19</v>
      </c>
      <c r="H5362" s="1">
        <v>441.05000000000013</v>
      </c>
    </row>
    <row r="5363" spans="1:8">
      <c r="A5363">
        <v>7633</v>
      </c>
      <c r="B5363" t="s">
        <v>12</v>
      </c>
      <c r="C5363" s="123">
        <v>1925</v>
      </c>
      <c r="D5363" s="2" t="s">
        <v>224</v>
      </c>
      <c r="E5363" t="str">
        <f>VLOOKUP(C5363,C$2:E5362,3,FALSE)</f>
        <v>Life Insurance</v>
      </c>
      <c r="F5363">
        <v>2022</v>
      </c>
      <c r="G5363" t="s">
        <v>19</v>
      </c>
      <c r="H5363" s="1">
        <v>25.330000000000002</v>
      </c>
    </row>
    <row r="5364" spans="1:8">
      <c r="A5364">
        <v>7634</v>
      </c>
      <c r="B5364" t="s">
        <v>12</v>
      </c>
      <c r="C5364" s="123">
        <v>1925</v>
      </c>
      <c r="D5364" s="2" t="s">
        <v>223</v>
      </c>
      <c r="E5364" t="str">
        <f>VLOOKUP(C5364,C$2:E5363,3,FALSE)</f>
        <v>Life Insurance</v>
      </c>
      <c r="F5364">
        <v>2022</v>
      </c>
      <c r="G5364" t="s">
        <v>5</v>
      </c>
      <c r="H5364" s="1">
        <v>5.2</v>
      </c>
    </row>
    <row r="5365" spans="1:8">
      <c r="A5365">
        <v>7635</v>
      </c>
      <c r="B5365" t="s">
        <v>12</v>
      </c>
      <c r="C5365" s="123">
        <v>1925</v>
      </c>
      <c r="D5365" s="2" t="s">
        <v>223</v>
      </c>
      <c r="E5365" t="str">
        <f>VLOOKUP(C5365,C$2:E5364,3,FALSE)</f>
        <v>Life Insurance</v>
      </c>
      <c r="F5365">
        <v>2022</v>
      </c>
      <c r="G5365" t="s">
        <v>19</v>
      </c>
      <c r="H5365" s="1">
        <v>539.87000000000012</v>
      </c>
    </row>
    <row r="5366" spans="1:8">
      <c r="A5366">
        <v>7694</v>
      </c>
      <c r="B5366" t="s">
        <v>14</v>
      </c>
      <c r="C5366" s="123">
        <v>1925</v>
      </c>
      <c r="D5366" s="2" t="s">
        <v>224</v>
      </c>
      <c r="E5366" t="str">
        <f>VLOOKUP(C5366,C$2:E5365,3,FALSE)</f>
        <v>Life Insurance</v>
      </c>
      <c r="F5366">
        <v>2022</v>
      </c>
      <c r="G5366" t="s">
        <v>19</v>
      </c>
      <c r="H5366" s="1">
        <v>943.27000000000021</v>
      </c>
    </row>
    <row r="5367" spans="1:8">
      <c r="A5367">
        <v>7695</v>
      </c>
      <c r="B5367" t="s">
        <v>14</v>
      </c>
      <c r="C5367" s="123">
        <v>1925</v>
      </c>
      <c r="D5367" s="2" t="s">
        <v>223</v>
      </c>
      <c r="E5367" t="str">
        <f>VLOOKUP(C5367,C$2:E5366,3,FALSE)</f>
        <v>Life Insurance</v>
      </c>
      <c r="F5367">
        <v>2022</v>
      </c>
      <c r="G5367" t="s">
        <v>22</v>
      </c>
      <c r="H5367" s="1">
        <v>2.39</v>
      </c>
    </row>
    <row r="5368" spans="1:8">
      <c r="A5368">
        <v>7696</v>
      </c>
      <c r="B5368" t="s">
        <v>14</v>
      </c>
      <c r="C5368" s="123">
        <v>1925</v>
      </c>
      <c r="D5368" s="2" t="s">
        <v>223</v>
      </c>
      <c r="E5368" t="str">
        <f>VLOOKUP(C5368,C$2:E5367,3,FALSE)</f>
        <v>Life Insurance</v>
      </c>
      <c r="F5368">
        <v>2022</v>
      </c>
      <c r="G5368" t="s">
        <v>5</v>
      </c>
      <c r="H5368" s="1">
        <v>21.02</v>
      </c>
    </row>
    <row r="5369" spans="1:8">
      <c r="A5369">
        <v>7697</v>
      </c>
      <c r="B5369" t="s">
        <v>14</v>
      </c>
      <c r="C5369" s="123">
        <v>1925</v>
      </c>
      <c r="D5369" s="2" t="s">
        <v>223</v>
      </c>
      <c r="E5369" t="str">
        <f>VLOOKUP(C5369,C$2:E5368,3,FALSE)</f>
        <v>Life Insurance</v>
      </c>
      <c r="F5369">
        <v>2022</v>
      </c>
      <c r="G5369" t="s">
        <v>19</v>
      </c>
      <c r="H5369" s="1">
        <v>201.44000000000005</v>
      </c>
    </row>
    <row r="5370" spans="1:8">
      <c r="A5370">
        <v>7741</v>
      </c>
      <c r="B5370" t="s">
        <v>13</v>
      </c>
      <c r="C5370" s="123">
        <v>1925</v>
      </c>
      <c r="D5370" s="2" t="s">
        <v>224</v>
      </c>
      <c r="E5370" t="str">
        <f>VLOOKUP(C5370,C$2:E5369,3,FALSE)</f>
        <v>Life Insurance</v>
      </c>
      <c r="F5370">
        <v>2022</v>
      </c>
      <c r="G5370" t="s">
        <v>19</v>
      </c>
      <c r="H5370" s="1">
        <v>400.37000000000006</v>
      </c>
    </row>
    <row r="5371" spans="1:8">
      <c r="A5371">
        <v>7742</v>
      </c>
      <c r="B5371" t="s">
        <v>13</v>
      </c>
      <c r="C5371" s="123">
        <v>1925</v>
      </c>
      <c r="D5371" s="2" t="s">
        <v>223</v>
      </c>
      <c r="E5371" t="str">
        <f>VLOOKUP(C5371,C$2:E5370,3,FALSE)</f>
        <v>Life Insurance</v>
      </c>
      <c r="F5371">
        <v>2022</v>
      </c>
      <c r="G5371" t="s">
        <v>5</v>
      </c>
      <c r="H5371" s="1">
        <v>122.52000000000001</v>
      </c>
    </row>
    <row r="5372" spans="1:8">
      <c r="A5372">
        <v>7743</v>
      </c>
      <c r="B5372" t="s">
        <v>13</v>
      </c>
      <c r="C5372" s="123">
        <v>1925</v>
      </c>
      <c r="D5372" s="2" t="s">
        <v>223</v>
      </c>
      <c r="E5372" t="str">
        <f>VLOOKUP(C5372,C$2:E5371,3,FALSE)</f>
        <v>Life Insurance</v>
      </c>
      <c r="F5372">
        <v>2022</v>
      </c>
      <c r="G5372" t="s">
        <v>19</v>
      </c>
      <c r="H5372" s="1">
        <v>1475.23</v>
      </c>
    </row>
    <row r="5373" spans="1:8">
      <c r="A5373">
        <v>7782</v>
      </c>
      <c r="B5373" t="s">
        <v>15</v>
      </c>
      <c r="C5373" s="123">
        <v>1925</v>
      </c>
      <c r="D5373" s="2" t="s">
        <v>224</v>
      </c>
      <c r="E5373" t="str">
        <f>VLOOKUP(C5373,C$2:E5372,3,FALSE)</f>
        <v>Life Insurance</v>
      </c>
      <c r="F5373">
        <v>2022</v>
      </c>
      <c r="G5373" t="s">
        <v>19</v>
      </c>
      <c r="H5373" s="1">
        <v>131.89000000000001</v>
      </c>
    </row>
    <row r="5374" spans="1:8">
      <c r="A5374">
        <v>7783</v>
      </c>
      <c r="B5374" t="s">
        <v>15</v>
      </c>
      <c r="C5374" s="123">
        <v>1925</v>
      </c>
      <c r="D5374" s="2" t="s">
        <v>223</v>
      </c>
      <c r="E5374" t="str">
        <f>VLOOKUP(C5374,C$2:E5373,3,FALSE)</f>
        <v>Life Insurance</v>
      </c>
      <c r="F5374">
        <v>2022</v>
      </c>
      <c r="G5374" t="s">
        <v>5</v>
      </c>
      <c r="H5374" s="1">
        <v>52</v>
      </c>
    </row>
    <row r="5375" spans="1:8">
      <c r="A5375">
        <v>7784</v>
      </c>
      <c r="B5375" t="s">
        <v>15</v>
      </c>
      <c r="C5375" s="123">
        <v>1925</v>
      </c>
      <c r="D5375" s="2" t="s">
        <v>223</v>
      </c>
      <c r="E5375" t="str">
        <f>VLOOKUP(C5375,C$2:E5374,3,FALSE)</f>
        <v>Life Insurance</v>
      </c>
      <c r="F5375">
        <v>2022</v>
      </c>
      <c r="G5375" t="s">
        <v>19</v>
      </c>
      <c r="H5375" s="1">
        <v>557.81000000000006</v>
      </c>
    </row>
    <row r="5376" spans="1:8">
      <c r="A5376">
        <v>7834</v>
      </c>
      <c r="B5376" t="s">
        <v>17</v>
      </c>
      <c r="C5376" s="123">
        <v>1925</v>
      </c>
      <c r="D5376" s="2" t="s">
        <v>224</v>
      </c>
      <c r="E5376" t="str">
        <f>VLOOKUP(C5376,C$2:E5375,3,FALSE)</f>
        <v>Life Insurance</v>
      </c>
      <c r="F5376">
        <v>2022</v>
      </c>
      <c r="G5376" t="s">
        <v>22</v>
      </c>
      <c r="H5376" s="1">
        <v>2.16</v>
      </c>
    </row>
    <row r="5377" spans="1:8">
      <c r="A5377">
        <v>7835</v>
      </c>
      <c r="B5377" t="s">
        <v>17</v>
      </c>
      <c r="C5377" s="123">
        <v>1925</v>
      </c>
      <c r="D5377" s="2" t="s">
        <v>224</v>
      </c>
      <c r="E5377" t="str">
        <f>VLOOKUP(C5377,C$2:E5376,3,FALSE)</f>
        <v>Life Insurance</v>
      </c>
      <c r="F5377">
        <v>2022</v>
      </c>
      <c r="G5377" t="s">
        <v>19</v>
      </c>
      <c r="H5377" s="1">
        <v>507.92999999999995</v>
      </c>
    </row>
    <row r="5378" spans="1:8">
      <c r="A5378">
        <v>7836</v>
      </c>
      <c r="B5378" t="s">
        <v>17</v>
      </c>
      <c r="C5378" s="123">
        <v>1925</v>
      </c>
      <c r="D5378" s="2" t="s">
        <v>223</v>
      </c>
      <c r="E5378" t="str">
        <f>VLOOKUP(C5378,C$2:E5377,3,FALSE)</f>
        <v>Life Insurance</v>
      </c>
      <c r="F5378">
        <v>2022</v>
      </c>
      <c r="G5378" t="s">
        <v>5</v>
      </c>
      <c r="H5378" s="1">
        <v>35.799999999999997</v>
      </c>
    </row>
    <row r="5379" spans="1:8">
      <c r="A5379">
        <v>7837</v>
      </c>
      <c r="B5379" t="s">
        <v>17</v>
      </c>
      <c r="C5379" s="123">
        <v>1925</v>
      </c>
      <c r="D5379" s="2" t="s">
        <v>223</v>
      </c>
      <c r="E5379" t="str">
        <f>VLOOKUP(C5379,C$2:E5378,3,FALSE)</f>
        <v>Life Insurance</v>
      </c>
      <c r="F5379">
        <v>2022</v>
      </c>
      <c r="G5379" t="s">
        <v>19</v>
      </c>
      <c r="H5379" s="1">
        <v>1505.6000000000006</v>
      </c>
    </row>
    <row r="5380" spans="1:8">
      <c r="A5380">
        <v>7871</v>
      </c>
      <c r="B5380" t="s">
        <v>16</v>
      </c>
      <c r="C5380" s="123">
        <v>1925</v>
      </c>
      <c r="D5380" s="2" t="s">
        <v>224</v>
      </c>
      <c r="E5380" t="str">
        <f>VLOOKUP(C5380,C$2:E5379,3,FALSE)</f>
        <v>Life Insurance</v>
      </c>
      <c r="F5380">
        <v>2022</v>
      </c>
      <c r="G5380" t="s">
        <v>19</v>
      </c>
      <c r="H5380" s="1">
        <v>257.53000000000003</v>
      </c>
    </row>
    <row r="5381" spans="1:8">
      <c r="A5381">
        <v>7872</v>
      </c>
      <c r="B5381" t="s">
        <v>16</v>
      </c>
      <c r="C5381" s="123">
        <v>1925</v>
      </c>
      <c r="D5381" s="2" t="s">
        <v>223</v>
      </c>
      <c r="E5381" t="str">
        <f>VLOOKUP(C5381,C$2:E5380,3,FALSE)</f>
        <v>Life Insurance</v>
      </c>
      <c r="F5381">
        <v>2022</v>
      </c>
      <c r="G5381" t="s">
        <v>22</v>
      </c>
      <c r="H5381" s="1">
        <v>1.94</v>
      </c>
    </row>
    <row r="5382" spans="1:8">
      <c r="A5382">
        <v>7873</v>
      </c>
      <c r="B5382" t="s">
        <v>16</v>
      </c>
      <c r="C5382" s="123">
        <v>1925</v>
      </c>
      <c r="D5382" s="2" t="s">
        <v>223</v>
      </c>
      <c r="E5382" t="str">
        <f>VLOOKUP(C5382,C$2:E5381,3,FALSE)</f>
        <v>Life Insurance</v>
      </c>
      <c r="F5382">
        <v>2022</v>
      </c>
      <c r="G5382" t="s">
        <v>19</v>
      </c>
      <c r="H5382" s="1">
        <v>725.86</v>
      </c>
    </row>
    <row r="5383" spans="1:8">
      <c r="A5383">
        <v>231</v>
      </c>
      <c r="B5383" t="s">
        <v>6</v>
      </c>
      <c r="C5383" s="123">
        <v>1929</v>
      </c>
      <c r="D5383" s="2">
        <v>144</v>
      </c>
      <c r="E5383" t="s">
        <v>48</v>
      </c>
      <c r="F5383">
        <v>2021</v>
      </c>
      <c r="G5383" t="s">
        <v>51</v>
      </c>
      <c r="H5383" s="21">
        <v>114.44</v>
      </c>
    </row>
    <row r="5384" spans="1:8">
      <c r="A5384">
        <v>244</v>
      </c>
      <c r="B5384" t="s">
        <v>6</v>
      </c>
      <c r="C5384" s="123">
        <v>1929</v>
      </c>
      <c r="D5384" s="2">
        <v>144</v>
      </c>
      <c r="E5384" t="s">
        <v>48</v>
      </c>
      <c r="F5384">
        <v>2021</v>
      </c>
      <c r="G5384" t="s">
        <v>51</v>
      </c>
      <c r="H5384" s="21">
        <v>114.45</v>
      </c>
    </row>
    <row r="5385" spans="1:8">
      <c r="A5385">
        <v>250</v>
      </c>
      <c r="B5385" t="s">
        <v>6</v>
      </c>
      <c r="C5385" s="123">
        <v>1929</v>
      </c>
      <c r="D5385" s="2">
        <v>144</v>
      </c>
      <c r="E5385" t="s">
        <v>48</v>
      </c>
      <c r="F5385">
        <v>2021</v>
      </c>
      <c r="G5385" t="s">
        <v>51</v>
      </c>
      <c r="H5385" s="21">
        <v>114.45</v>
      </c>
    </row>
    <row r="5386" spans="1:8">
      <c r="A5386">
        <v>339</v>
      </c>
      <c r="B5386" t="s">
        <v>6</v>
      </c>
      <c r="C5386" s="123">
        <v>1929</v>
      </c>
      <c r="D5386" s="2">
        <v>144</v>
      </c>
      <c r="E5386" t="s">
        <v>48</v>
      </c>
      <c r="F5386">
        <v>2021</v>
      </c>
      <c r="G5386" t="s">
        <v>51</v>
      </c>
      <c r="H5386" s="21">
        <v>191.95</v>
      </c>
    </row>
    <row r="5387" spans="1:8">
      <c r="A5387">
        <v>340</v>
      </c>
      <c r="B5387" t="s">
        <v>6</v>
      </c>
      <c r="C5387" s="123">
        <v>1929</v>
      </c>
      <c r="D5387" s="2">
        <v>144</v>
      </c>
      <c r="E5387" t="s">
        <v>48</v>
      </c>
      <c r="F5387">
        <v>2021</v>
      </c>
      <c r="G5387" t="s">
        <v>51</v>
      </c>
      <c r="H5387" s="21">
        <v>114.44</v>
      </c>
    </row>
    <row r="5388" spans="1:8">
      <c r="A5388">
        <v>343</v>
      </c>
      <c r="B5388" t="s">
        <v>6</v>
      </c>
      <c r="C5388" s="123">
        <v>1929</v>
      </c>
      <c r="D5388" s="2">
        <v>144</v>
      </c>
      <c r="E5388" t="s">
        <v>48</v>
      </c>
      <c r="F5388">
        <v>2021</v>
      </c>
      <c r="G5388" t="s">
        <v>51</v>
      </c>
      <c r="H5388" s="21">
        <v>135.05000000000001</v>
      </c>
    </row>
    <row r="5389" spans="1:8">
      <c r="A5389">
        <v>384</v>
      </c>
      <c r="B5389" t="s">
        <v>6</v>
      </c>
      <c r="C5389" s="123">
        <v>1929</v>
      </c>
      <c r="D5389" s="2">
        <v>144</v>
      </c>
      <c r="E5389" t="s">
        <v>48</v>
      </c>
      <c r="F5389">
        <v>2021</v>
      </c>
      <c r="G5389" t="s">
        <v>51</v>
      </c>
      <c r="H5389" s="21">
        <v>114.45</v>
      </c>
    </row>
    <row r="5390" spans="1:8">
      <c r="A5390">
        <v>420</v>
      </c>
      <c r="B5390" t="s">
        <v>6</v>
      </c>
      <c r="C5390" s="123">
        <v>1929</v>
      </c>
      <c r="D5390" s="2">
        <v>144</v>
      </c>
      <c r="E5390" t="s">
        <v>48</v>
      </c>
      <c r="F5390">
        <v>2021</v>
      </c>
      <c r="G5390" t="s">
        <v>51</v>
      </c>
      <c r="H5390" s="21">
        <v>135.04</v>
      </c>
    </row>
    <row r="5391" spans="1:8">
      <c r="A5391">
        <v>486</v>
      </c>
      <c r="B5391" t="s">
        <v>6</v>
      </c>
      <c r="C5391" s="123">
        <v>1929</v>
      </c>
      <c r="D5391" s="2">
        <v>144</v>
      </c>
      <c r="E5391" t="s">
        <v>48</v>
      </c>
      <c r="F5391">
        <v>2021</v>
      </c>
      <c r="G5391" t="s">
        <v>51</v>
      </c>
      <c r="H5391" s="21">
        <v>114.45</v>
      </c>
    </row>
    <row r="5392" spans="1:8">
      <c r="A5392">
        <v>520</v>
      </c>
      <c r="B5392" t="s">
        <v>6</v>
      </c>
      <c r="C5392" s="123">
        <v>1929</v>
      </c>
      <c r="D5392" s="2">
        <v>144</v>
      </c>
      <c r="E5392" t="s">
        <v>48</v>
      </c>
      <c r="F5392">
        <v>2021</v>
      </c>
      <c r="G5392" t="s">
        <v>51</v>
      </c>
      <c r="H5392" s="21">
        <v>151.38999999999999</v>
      </c>
    </row>
    <row r="5393" spans="1:8">
      <c r="A5393">
        <v>589</v>
      </c>
      <c r="B5393" t="s">
        <v>6</v>
      </c>
      <c r="C5393" s="123">
        <v>1929</v>
      </c>
      <c r="D5393" s="2">
        <v>144</v>
      </c>
      <c r="E5393" t="s">
        <v>48</v>
      </c>
      <c r="F5393">
        <v>2021</v>
      </c>
      <c r="G5393" t="s">
        <v>51</v>
      </c>
      <c r="H5393" s="21">
        <v>114.45</v>
      </c>
    </row>
    <row r="5394" spans="1:8">
      <c r="A5394">
        <v>617</v>
      </c>
      <c r="B5394" t="s">
        <v>7</v>
      </c>
      <c r="C5394" s="123">
        <v>1929</v>
      </c>
      <c r="D5394" s="2">
        <v>133</v>
      </c>
      <c r="E5394" t="s">
        <v>48</v>
      </c>
      <c r="F5394">
        <v>2021</v>
      </c>
      <c r="G5394" t="s">
        <v>54</v>
      </c>
      <c r="H5394" s="21">
        <v>85.61</v>
      </c>
    </row>
    <row r="5395" spans="1:8">
      <c r="A5395">
        <v>646</v>
      </c>
      <c r="B5395" t="s">
        <v>7</v>
      </c>
      <c r="C5395" s="123">
        <v>1929</v>
      </c>
      <c r="D5395" s="2">
        <v>133</v>
      </c>
      <c r="E5395" t="s">
        <v>48</v>
      </c>
      <c r="F5395">
        <v>2021</v>
      </c>
      <c r="G5395" t="s">
        <v>54</v>
      </c>
      <c r="H5395" s="21">
        <v>85.61</v>
      </c>
    </row>
    <row r="5396" spans="1:8">
      <c r="A5396">
        <v>703</v>
      </c>
      <c r="B5396" t="s">
        <v>7</v>
      </c>
      <c r="C5396" s="123">
        <v>1929</v>
      </c>
      <c r="D5396" s="2">
        <v>133</v>
      </c>
      <c r="E5396" t="s">
        <v>48</v>
      </c>
      <c r="F5396">
        <v>2021</v>
      </c>
      <c r="G5396" t="s">
        <v>54</v>
      </c>
      <c r="H5396" s="21">
        <v>83.93</v>
      </c>
    </row>
    <row r="5397" spans="1:8">
      <c r="A5397">
        <v>733</v>
      </c>
      <c r="B5397" t="s">
        <v>7</v>
      </c>
      <c r="C5397" s="123">
        <v>1929</v>
      </c>
      <c r="D5397" s="2">
        <v>133</v>
      </c>
      <c r="E5397" t="s">
        <v>48</v>
      </c>
      <c r="F5397">
        <v>2021</v>
      </c>
      <c r="G5397" t="s">
        <v>54</v>
      </c>
      <c r="H5397" s="21">
        <v>85.61</v>
      </c>
    </row>
    <row r="5398" spans="1:8">
      <c r="A5398">
        <v>775</v>
      </c>
      <c r="B5398" t="s">
        <v>7</v>
      </c>
      <c r="C5398" s="123">
        <v>1929</v>
      </c>
      <c r="D5398" s="2">
        <v>133</v>
      </c>
      <c r="E5398" t="s">
        <v>48</v>
      </c>
      <c r="F5398">
        <v>2021</v>
      </c>
      <c r="G5398" t="s">
        <v>54</v>
      </c>
      <c r="H5398" s="21">
        <v>83.93</v>
      </c>
    </row>
    <row r="5399" spans="1:8">
      <c r="A5399">
        <v>785</v>
      </c>
      <c r="B5399" t="s">
        <v>7</v>
      </c>
      <c r="C5399" s="123">
        <v>1929</v>
      </c>
      <c r="D5399" s="2">
        <v>133</v>
      </c>
      <c r="E5399" t="s">
        <v>48</v>
      </c>
      <c r="F5399">
        <v>2021</v>
      </c>
      <c r="G5399" t="s">
        <v>54</v>
      </c>
      <c r="H5399" s="21">
        <v>83.93</v>
      </c>
    </row>
    <row r="5400" spans="1:8">
      <c r="A5400">
        <v>803</v>
      </c>
      <c r="B5400" t="s">
        <v>7</v>
      </c>
      <c r="C5400" s="123">
        <v>1929</v>
      </c>
      <c r="D5400" s="2">
        <v>133</v>
      </c>
      <c r="E5400" t="s">
        <v>48</v>
      </c>
      <c r="F5400">
        <v>2021</v>
      </c>
      <c r="G5400" t="s">
        <v>54</v>
      </c>
      <c r="H5400" s="21">
        <v>31.39</v>
      </c>
    </row>
    <row r="5401" spans="1:8">
      <c r="A5401">
        <v>808</v>
      </c>
      <c r="B5401" t="s">
        <v>7</v>
      </c>
      <c r="C5401" s="123">
        <v>1929</v>
      </c>
      <c r="D5401" s="2">
        <v>133</v>
      </c>
      <c r="E5401" t="s">
        <v>48</v>
      </c>
      <c r="F5401">
        <v>2021</v>
      </c>
      <c r="G5401" t="s">
        <v>54</v>
      </c>
      <c r="H5401" s="21">
        <v>83.93</v>
      </c>
    </row>
    <row r="5402" spans="1:8">
      <c r="A5402">
        <v>825</v>
      </c>
      <c r="B5402" t="s">
        <v>7</v>
      </c>
      <c r="C5402" s="123">
        <v>1929</v>
      </c>
      <c r="D5402" s="2">
        <v>133</v>
      </c>
      <c r="E5402" t="s">
        <v>48</v>
      </c>
      <c r="F5402">
        <v>2021</v>
      </c>
      <c r="G5402" t="s">
        <v>54</v>
      </c>
      <c r="H5402" s="21">
        <v>85.61</v>
      </c>
    </row>
    <row r="5403" spans="1:8">
      <c r="A5403">
        <v>898</v>
      </c>
      <c r="B5403" t="s">
        <v>7</v>
      </c>
      <c r="C5403" s="123">
        <v>1929</v>
      </c>
      <c r="D5403" s="2">
        <v>133</v>
      </c>
      <c r="E5403" t="s">
        <v>48</v>
      </c>
      <c r="F5403">
        <v>2021</v>
      </c>
      <c r="G5403" t="s">
        <v>54</v>
      </c>
      <c r="H5403" s="21">
        <v>83.93</v>
      </c>
    </row>
    <row r="5404" spans="1:8">
      <c r="A5404">
        <v>907</v>
      </c>
      <c r="B5404" t="s">
        <v>7</v>
      </c>
      <c r="C5404" s="123">
        <v>1929</v>
      </c>
      <c r="D5404" s="2">
        <v>133</v>
      </c>
      <c r="E5404" t="s">
        <v>48</v>
      </c>
      <c r="F5404">
        <v>2021</v>
      </c>
      <c r="G5404" t="s">
        <v>54</v>
      </c>
      <c r="H5404" s="21">
        <v>85.61</v>
      </c>
    </row>
    <row r="5405" spans="1:8">
      <c r="A5405">
        <v>948</v>
      </c>
      <c r="B5405" t="s">
        <v>7</v>
      </c>
      <c r="C5405" s="123">
        <v>1929</v>
      </c>
      <c r="D5405" s="2">
        <v>133</v>
      </c>
      <c r="E5405" t="s">
        <v>48</v>
      </c>
      <c r="F5405">
        <v>2021</v>
      </c>
      <c r="G5405" t="s">
        <v>54</v>
      </c>
      <c r="H5405" s="21">
        <v>85.23</v>
      </c>
    </row>
    <row r="5406" spans="1:8">
      <c r="A5406">
        <v>956</v>
      </c>
      <c r="B5406" t="s">
        <v>7</v>
      </c>
      <c r="C5406" s="123">
        <v>1929</v>
      </c>
      <c r="D5406" s="2">
        <v>133</v>
      </c>
      <c r="E5406" t="s">
        <v>48</v>
      </c>
      <c r="F5406">
        <v>2021</v>
      </c>
      <c r="G5406" t="s">
        <v>54</v>
      </c>
      <c r="H5406" s="21">
        <v>83.93</v>
      </c>
    </row>
    <row r="5407" spans="1:8">
      <c r="A5407">
        <v>970</v>
      </c>
      <c r="B5407" t="s">
        <v>7</v>
      </c>
      <c r="C5407" s="123">
        <v>1929</v>
      </c>
      <c r="D5407" s="2">
        <v>144</v>
      </c>
      <c r="E5407" t="s">
        <v>48</v>
      </c>
      <c r="F5407">
        <v>2021</v>
      </c>
      <c r="G5407" t="s">
        <v>54</v>
      </c>
      <c r="H5407" s="21">
        <v>80.06</v>
      </c>
    </row>
    <row r="5408" spans="1:8">
      <c r="A5408">
        <v>973</v>
      </c>
      <c r="B5408" t="s">
        <v>7</v>
      </c>
      <c r="C5408" s="123">
        <v>1929</v>
      </c>
      <c r="D5408" s="2">
        <v>144</v>
      </c>
      <c r="E5408" t="s">
        <v>48</v>
      </c>
      <c r="F5408">
        <v>2021</v>
      </c>
      <c r="G5408" t="s">
        <v>54</v>
      </c>
      <c r="H5408" s="21">
        <v>85.61</v>
      </c>
    </row>
    <row r="5409" spans="1:8">
      <c r="A5409">
        <v>1013</v>
      </c>
      <c r="B5409" t="s">
        <v>7</v>
      </c>
      <c r="C5409" s="123">
        <v>1929</v>
      </c>
      <c r="D5409" s="2">
        <v>144</v>
      </c>
      <c r="E5409" t="s">
        <v>48</v>
      </c>
      <c r="F5409">
        <v>2021</v>
      </c>
      <c r="G5409" t="s">
        <v>54</v>
      </c>
      <c r="H5409" s="21">
        <v>68.7</v>
      </c>
    </row>
    <row r="5410" spans="1:8">
      <c r="A5410">
        <v>1022</v>
      </c>
      <c r="B5410" t="s">
        <v>7</v>
      </c>
      <c r="C5410" s="123">
        <v>1929</v>
      </c>
      <c r="D5410" s="2">
        <v>144</v>
      </c>
      <c r="E5410" t="s">
        <v>48</v>
      </c>
      <c r="F5410">
        <v>2021</v>
      </c>
      <c r="G5410" t="s">
        <v>54</v>
      </c>
      <c r="H5410" s="21">
        <v>76.180000000000007</v>
      </c>
    </row>
    <row r="5411" spans="1:8">
      <c r="A5411">
        <v>1041</v>
      </c>
      <c r="B5411" t="s">
        <v>7</v>
      </c>
      <c r="C5411" s="123">
        <v>1929</v>
      </c>
      <c r="D5411" s="2">
        <v>144</v>
      </c>
      <c r="E5411" t="s">
        <v>48</v>
      </c>
      <c r="F5411">
        <v>2021</v>
      </c>
      <c r="G5411" t="s">
        <v>54</v>
      </c>
      <c r="H5411" s="21">
        <v>68.7</v>
      </c>
    </row>
    <row r="5412" spans="1:8">
      <c r="A5412">
        <v>1130</v>
      </c>
      <c r="B5412" t="s">
        <v>7</v>
      </c>
      <c r="C5412" s="123">
        <v>1929</v>
      </c>
      <c r="D5412" s="2">
        <v>144</v>
      </c>
      <c r="E5412" t="s">
        <v>48</v>
      </c>
      <c r="F5412">
        <v>2021</v>
      </c>
      <c r="G5412" t="s">
        <v>54</v>
      </c>
      <c r="H5412" s="21">
        <v>80.06</v>
      </c>
    </row>
    <row r="5413" spans="1:8">
      <c r="A5413">
        <v>1357</v>
      </c>
      <c r="B5413" t="s">
        <v>7</v>
      </c>
      <c r="C5413" s="123">
        <v>1929</v>
      </c>
      <c r="D5413" s="2">
        <v>144</v>
      </c>
      <c r="E5413" t="s">
        <v>48</v>
      </c>
      <c r="F5413">
        <v>2021</v>
      </c>
      <c r="G5413" t="s">
        <v>54</v>
      </c>
      <c r="H5413" s="21">
        <v>79.39</v>
      </c>
    </row>
    <row r="5414" spans="1:8">
      <c r="A5414">
        <v>1397</v>
      </c>
      <c r="B5414" t="s">
        <v>7</v>
      </c>
      <c r="C5414" s="123">
        <v>1929</v>
      </c>
      <c r="D5414" s="2">
        <v>144</v>
      </c>
      <c r="E5414" t="s">
        <v>48</v>
      </c>
      <c r="F5414">
        <v>2021</v>
      </c>
      <c r="G5414" t="s">
        <v>54</v>
      </c>
      <c r="H5414" s="21">
        <v>80</v>
      </c>
    </row>
    <row r="5415" spans="1:8">
      <c r="A5415">
        <v>1436</v>
      </c>
      <c r="B5415" t="s">
        <v>7</v>
      </c>
      <c r="C5415" s="123">
        <v>1929</v>
      </c>
      <c r="D5415" s="2">
        <v>144</v>
      </c>
      <c r="E5415" t="s">
        <v>48</v>
      </c>
      <c r="F5415">
        <v>2021</v>
      </c>
      <c r="G5415" t="s">
        <v>54</v>
      </c>
      <c r="H5415" s="21">
        <v>68.7</v>
      </c>
    </row>
    <row r="5416" spans="1:8">
      <c r="A5416">
        <v>1464</v>
      </c>
      <c r="B5416" t="s">
        <v>8</v>
      </c>
      <c r="C5416" s="123">
        <v>1929</v>
      </c>
      <c r="D5416" s="2">
        <v>133</v>
      </c>
      <c r="E5416" t="s">
        <v>48</v>
      </c>
      <c r="F5416">
        <v>2021</v>
      </c>
      <c r="G5416" t="s">
        <v>54</v>
      </c>
      <c r="H5416" s="21">
        <v>9.3000000000000007</v>
      </c>
    </row>
    <row r="5417" spans="1:8">
      <c r="A5417">
        <v>1502</v>
      </c>
      <c r="B5417" t="s">
        <v>8</v>
      </c>
      <c r="C5417" s="123">
        <v>1929</v>
      </c>
      <c r="D5417" s="2">
        <v>133</v>
      </c>
      <c r="E5417" t="s">
        <v>48</v>
      </c>
      <c r="F5417">
        <v>2021</v>
      </c>
      <c r="G5417" t="s">
        <v>54</v>
      </c>
      <c r="H5417" s="21">
        <v>88.97</v>
      </c>
    </row>
    <row r="5418" spans="1:8">
      <c r="A5418">
        <v>1506</v>
      </c>
      <c r="B5418" t="s">
        <v>8</v>
      </c>
      <c r="C5418" s="123">
        <v>1929</v>
      </c>
      <c r="D5418" s="2">
        <v>133</v>
      </c>
      <c r="E5418" t="s">
        <v>48</v>
      </c>
      <c r="F5418">
        <v>2021</v>
      </c>
      <c r="G5418" t="s">
        <v>51</v>
      </c>
      <c r="H5418" s="21">
        <v>474.12</v>
      </c>
    </row>
    <row r="5419" spans="1:8">
      <c r="A5419">
        <v>1514</v>
      </c>
      <c r="B5419" t="s">
        <v>8</v>
      </c>
      <c r="C5419" s="123">
        <v>1929</v>
      </c>
      <c r="D5419" s="2">
        <v>133</v>
      </c>
      <c r="E5419" t="s">
        <v>48</v>
      </c>
      <c r="F5419">
        <v>2021</v>
      </c>
      <c r="G5419" t="s">
        <v>51</v>
      </c>
      <c r="H5419" s="21">
        <v>591.94000000000005</v>
      </c>
    </row>
    <row r="5420" spans="1:8">
      <c r="A5420">
        <v>1517</v>
      </c>
      <c r="B5420" t="s">
        <v>8</v>
      </c>
      <c r="C5420" s="123">
        <v>1929</v>
      </c>
      <c r="D5420" s="2">
        <v>133</v>
      </c>
      <c r="E5420" t="s">
        <v>48</v>
      </c>
      <c r="F5420">
        <v>2021</v>
      </c>
      <c r="G5420" t="s">
        <v>51</v>
      </c>
      <c r="H5420" s="21">
        <v>424.44</v>
      </c>
    </row>
    <row r="5421" spans="1:8">
      <c r="A5421">
        <v>1526</v>
      </c>
      <c r="B5421" t="s">
        <v>8</v>
      </c>
      <c r="C5421" s="123">
        <v>1929</v>
      </c>
      <c r="D5421" s="2">
        <v>133</v>
      </c>
      <c r="E5421" t="s">
        <v>48</v>
      </c>
      <c r="F5421">
        <v>2021</v>
      </c>
      <c r="G5421" t="s">
        <v>54</v>
      </c>
      <c r="H5421" s="21">
        <v>154.01</v>
      </c>
    </row>
    <row r="5422" spans="1:8">
      <c r="A5422">
        <v>1547</v>
      </c>
      <c r="B5422" t="s">
        <v>8</v>
      </c>
      <c r="C5422" s="123">
        <v>1929</v>
      </c>
      <c r="D5422" s="2">
        <v>133</v>
      </c>
      <c r="E5422" t="s">
        <v>48</v>
      </c>
      <c r="F5422">
        <v>2021</v>
      </c>
      <c r="G5422" t="s">
        <v>51</v>
      </c>
      <c r="H5422" s="21">
        <v>527.59</v>
      </c>
    </row>
    <row r="5423" spans="1:8">
      <c r="A5423">
        <v>1557</v>
      </c>
      <c r="B5423" t="s">
        <v>8</v>
      </c>
      <c r="C5423" s="123">
        <v>1929</v>
      </c>
      <c r="D5423" s="2">
        <v>133</v>
      </c>
      <c r="E5423" t="s">
        <v>48</v>
      </c>
      <c r="F5423">
        <v>2021</v>
      </c>
      <c r="G5423" t="s">
        <v>54</v>
      </c>
      <c r="H5423" s="21">
        <v>51.34</v>
      </c>
    </row>
    <row r="5424" spans="1:8">
      <c r="A5424">
        <v>1559</v>
      </c>
      <c r="B5424" t="s">
        <v>8</v>
      </c>
      <c r="C5424" s="123">
        <v>1929</v>
      </c>
      <c r="D5424" s="2">
        <v>133</v>
      </c>
      <c r="E5424" t="s">
        <v>48</v>
      </c>
      <c r="F5424">
        <v>2021</v>
      </c>
      <c r="G5424" t="s">
        <v>51</v>
      </c>
      <c r="H5424" s="21">
        <v>424.88</v>
      </c>
    </row>
    <row r="5425" spans="1:8">
      <c r="A5425">
        <v>1561</v>
      </c>
      <c r="B5425" t="s">
        <v>8</v>
      </c>
      <c r="C5425" s="123">
        <v>1929</v>
      </c>
      <c r="D5425" s="2">
        <v>133</v>
      </c>
      <c r="E5425" t="s">
        <v>48</v>
      </c>
      <c r="F5425">
        <v>2021</v>
      </c>
      <c r="G5425" t="s">
        <v>51</v>
      </c>
      <c r="H5425" s="21">
        <v>460.66</v>
      </c>
    </row>
    <row r="5426" spans="1:8">
      <c r="A5426">
        <v>1574</v>
      </c>
      <c r="B5426" t="s">
        <v>8</v>
      </c>
      <c r="C5426" s="123">
        <v>1929</v>
      </c>
      <c r="D5426" s="2">
        <v>133</v>
      </c>
      <c r="E5426" t="s">
        <v>48</v>
      </c>
      <c r="F5426">
        <v>2021</v>
      </c>
      <c r="G5426" t="s">
        <v>51</v>
      </c>
      <c r="H5426" s="21">
        <v>454.12</v>
      </c>
    </row>
    <row r="5427" spans="1:8">
      <c r="A5427">
        <v>1576</v>
      </c>
      <c r="B5427" t="s">
        <v>8</v>
      </c>
      <c r="C5427" s="123">
        <v>1929</v>
      </c>
      <c r="D5427" s="2">
        <v>133</v>
      </c>
      <c r="E5427" t="s">
        <v>48</v>
      </c>
      <c r="F5427">
        <v>2021</v>
      </c>
      <c r="G5427" t="s">
        <v>51</v>
      </c>
      <c r="H5427" s="21">
        <v>468.96</v>
      </c>
    </row>
    <row r="5428" spans="1:8">
      <c r="A5428">
        <v>1578</v>
      </c>
      <c r="B5428" t="s">
        <v>8</v>
      </c>
      <c r="C5428" s="123">
        <v>1929</v>
      </c>
      <c r="D5428" s="2">
        <v>133</v>
      </c>
      <c r="E5428" t="s">
        <v>48</v>
      </c>
      <c r="F5428">
        <v>2021</v>
      </c>
      <c r="G5428" t="s">
        <v>51</v>
      </c>
      <c r="H5428" s="21">
        <v>407.87</v>
      </c>
    </row>
    <row r="5429" spans="1:8">
      <c r="A5429">
        <v>1605</v>
      </c>
      <c r="B5429" t="s">
        <v>8</v>
      </c>
      <c r="C5429" s="123">
        <v>1929</v>
      </c>
      <c r="D5429" s="2">
        <v>133</v>
      </c>
      <c r="E5429" t="s">
        <v>48</v>
      </c>
      <c r="F5429">
        <v>2021</v>
      </c>
      <c r="G5429" t="s">
        <v>51</v>
      </c>
      <c r="H5429" s="21">
        <v>185.55</v>
      </c>
    </row>
    <row r="5430" spans="1:8">
      <c r="A5430">
        <v>1621</v>
      </c>
      <c r="B5430" t="s">
        <v>8</v>
      </c>
      <c r="C5430" s="123">
        <v>1929</v>
      </c>
      <c r="D5430" s="2">
        <v>133</v>
      </c>
      <c r="E5430" t="s">
        <v>48</v>
      </c>
      <c r="F5430">
        <v>2021</v>
      </c>
      <c r="G5430" t="s">
        <v>51</v>
      </c>
      <c r="H5430" s="21">
        <v>416.82</v>
      </c>
    </row>
    <row r="5431" spans="1:8">
      <c r="A5431">
        <v>1622</v>
      </c>
      <c r="B5431" t="s">
        <v>8</v>
      </c>
      <c r="C5431" s="123">
        <v>1929</v>
      </c>
      <c r="D5431" s="2">
        <v>133</v>
      </c>
      <c r="E5431" t="s">
        <v>48</v>
      </c>
      <c r="F5431">
        <v>2021</v>
      </c>
      <c r="G5431" t="s">
        <v>51</v>
      </c>
      <c r="H5431" s="21">
        <v>287.45999999999998</v>
      </c>
    </row>
    <row r="5432" spans="1:8">
      <c r="A5432">
        <v>1632</v>
      </c>
      <c r="B5432" t="s">
        <v>8</v>
      </c>
      <c r="C5432" s="123">
        <v>1929</v>
      </c>
      <c r="D5432" s="2">
        <v>133</v>
      </c>
      <c r="E5432" t="s">
        <v>48</v>
      </c>
      <c r="F5432">
        <v>2021</v>
      </c>
      <c r="G5432" t="s">
        <v>51</v>
      </c>
      <c r="H5432" s="21">
        <v>434.57</v>
      </c>
    </row>
    <row r="5433" spans="1:8">
      <c r="A5433">
        <v>1747</v>
      </c>
      <c r="B5433" t="s">
        <v>8</v>
      </c>
      <c r="C5433" s="123">
        <v>1929</v>
      </c>
      <c r="D5433" s="2">
        <v>144</v>
      </c>
      <c r="E5433" t="s">
        <v>48</v>
      </c>
      <c r="F5433">
        <v>2021</v>
      </c>
      <c r="G5433" t="s">
        <v>54</v>
      </c>
      <c r="H5433" s="21">
        <v>74.78</v>
      </c>
    </row>
    <row r="5434" spans="1:8">
      <c r="A5434">
        <v>1752</v>
      </c>
      <c r="B5434" t="s">
        <v>8</v>
      </c>
      <c r="C5434" s="123">
        <v>1929</v>
      </c>
      <c r="D5434" s="2">
        <v>144</v>
      </c>
      <c r="E5434" t="s">
        <v>48</v>
      </c>
      <c r="F5434">
        <v>2021</v>
      </c>
      <c r="G5434" t="s">
        <v>54</v>
      </c>
      <c r="H5434" s="21">
        <v>124</v>
      </c>
    </row>
    <row r="5435" spans="1:8">
      <c r="A5435">
        <v>1757</v>
      </c>
      <c r="B5435" t="s">
        <v>8</v>
      </c>
      <c r="C5435" s="123">
        <v>1929</v>
      </c>
      <c r="D5435" s="2">
        <v>144</v>
      </c>
      <c r="E5435" t="s">
        <v>48</v>
      </c>
      <c r="F5435">
        <v>2021</v>
      </c>
      <c r="G5435" t="s">
        <v>54</v>
      </c>
      <c r="H5435" s="21">
        <v>2.99</v>
      </c>
    </row>
    <row r="5436" spans="1:8">
      <c r="A5436">
        <v>1762</v>
      </c>
      <c r="B5436" t="s">
        <v>8</v>
      </c>
      <c r="C5436" s="123">
        <v>1929</v>
      </c>
      <c r="D5436" s="2">
        <v>144</v>
      </c>
      <c r="E5436" t="s">
        <v>48</v>
      </c>
      <c r="F5436">
        <v>2021</v>
      </c>
      <c r="G5436" t="s">
        <v>51</v>
      </c>
      <c r="H5436" s="21">
        <v>298.43</v>
      </c>
    </row>
    <row r="5437" spans="1:8">
      <c r="A5437">
        <v>1824</v>
      </c>
      <c r="B5437" t="s">
        <v>8</v>
      </c>
      <c r="C5437" s="123">
        <v>1929</v>
      </c>
      <c r="D5437" s="2">
        <v>144</v>
      </c>
      <c r="E5437" t="s">
        <v>48</v>
      </c>
      <c r="F5437">
        <v>2021</v>
      </c>
      <c r="G5437" t="s">
        <v>51</v>
      </c>
      <c r="H5437" s="21">
        <v>174.85</v>
      </c>
    </row>
    <row r="5438" spans="1:8">
      <c r="A5438">
        <v>1871</v>
      </c>
      <c r="B5438" t="s">
        <v>8</v>
      </c>
      <c r="C5438" s="123">
        <v>1929</v>
      </c>
      <c r="D5438" s="2">
        <v>144</v>
      </c>
      <c r="E5438" t="s">
        <v>48</v>
      </c>
      <c r="F5438">
        <v>2021</v>
      </c>
      <c r="G5438" t="s">
        <v>51</v>
      </c>
      <c r="H5438" s="21">
        <v>174.85</v>
      </c>
    </row>
    <row r="5439" spans="1:8">
      <c r="A5439">
        <v>1883</v>
      </c>
      <c r="B5439" t="s">
        <v>8</v>
      </c>
      <c r="C5439" s="123">
        <v>1929</v>
      </c>
      <c r="D5439" s="2">
        <v>144</v>
      </c>
      <c r="E5439" t="s">
        <v>48</v>
      </c>
      <c r="F5439">
        <v>2021</v>
      </c>
      <c r="G5439" t="s">
        <v>54</v>
      </c>
      <c r="H5439" s="21">
        <v>124</v>
      </c>
    </row>
    <row r="5440" spans="1:8">
      <c r="A5440">
        <v>1919</v>
      </c>
      <c r="B5440" t="s">
        <v>8</v>
      </c>
      <c r="C5440" s="123">
        <v>1929</v>
      </c>
      <c r="D5440" s="2">
        <v>144</v>
      </c>
      <c r="E5440" t="s">
        <v>48</v>
      </c>
      <c r="F5440">
        <v>2021</v>
      </c>
      <c r="G5440" t="s">
        <v>54</v>
      </c>
      <c r="H5440" s="21">
        <v>74.680000000000007</v>
      </c>
    </row>
    <row r="5441" spans="1:8">
      <c r="A5441">
        <v>1941</v>
      </c>
      <c r="B5441" t="s">
        <v>8</v>
      </c>
      <c r="C5441" s="123">
        <v>1929</v>
      </c>
      <c r="D5441" s="2">
        <v>144</v>
      </c>
      <c r="E5441" t="s">
        <v>48</v>
      </c>
      <c r="F5441">
        <v>2021</v>
      </c>
      <c r="G5441" t="s">
        <v>51</v>
      </c>
      <c r="H5441" s="21">
        <v>419.81</v>
      </c>
    </row>
    <row r="5442" spans="1:8">
      <c r="A5442">
        <v>1965</v>
      </c>
      <c r="B5442" t="s">
        <v>8</v>
      </c>
      <c r="C5442" s="123">
        <v>1929</v>
      </c>
      <c r="D5442" s="2">
        <v>144</v>
      </c>
      <c r="E5442" t="s">
        <v>48</v>
      </c>
      <c r="F5442">
        <v>2021</v>
      </c>
      <c r="G5442" t="s">
        <v>54</v>
      </c>
      <c r="H5442" s="21">
        <v>347.3</v>
      </c>
    </row>
    <row r="5443" spans="1:8">
      <c r="A5443">
        <v>1977</v>
      </c>
      <c r="B5443" t="s">
        <v>8</v>
      </c>
      <c r="C5443" s="123">
        <v>1929</v>
      </c>
      <c r="D5443" s="2">
        <v>144</v>
      </c>
      <c r="E5443" t="s">
        <v>48</v>
      </c>
      <c r="F5443">
        <v>2021</v>
      </c>
      <c r="G5443" t="s">
        <v>51</v>
      </c>
      <c r="H5443" s="21">
        <v>218.49</v>
      </c>
    </row>
    <row r="5444" spans="1:8">
      <c r="A5444">
        <v>1995</v>
      </c>
      <c r="B5444" t="s">
        <v>8</v>
      </c>
      <c r="C5444" s="123">
        <v>1929</v>
      </c>
      <c r="D5444" s="2">
        <v>144</v>
      </c>
      <c r="E5444" t="s">
        <v>48</v>
      </c>
      <c r="F5444">
        <v>2021</v>
      </c>
      <c r="G5444" t="s">
        <v>51</v>
      </c>
      <c r="H5444" s="21">
        <v>302.58</v>
      </c>
    </row>
    <row r="5445" spans="1:8">
      <c r="A5445">
        <v>1999</v>
      </c>
      <c r="B5445" t="s">
        <v>8</v>
      </c>
      <c r="C5445" s="123">
        <v>1929</v>
      </c>
      <c r="D5445" s="2">
        <v>144</v>
      </c>
      <c r="E5445" t="s">
        <v>48</v>
      </c>
      <c r="F5445">
        <v>2021</v>
      </c>
      <c r="G5445" t="s">
        <v>54</v>
      </c>
      <c r="H5445" s="21">
        <v>248</v>
      </c>
    </row>
    <row r="5446" spans="1:8">
      <c r="A5446">
        <v>2003</v>
      </c>
      <c r="B5446" t="s">
        <v>8</v>
      </c>
      <c r="C5446" s="123">
        <v>1929</v>
      </c>
      <c r="D5446" s="2">
        <v>144</v>
      </c>
      <c r="E5446" t="s">
        <v>48</v>
      </c>
      <c r="F5446">
        <v>2021</v>
      </c>
      <c r="G5446" t="s">
        <v>51</v>
      </c>
      <c r="H5446" s="21">
        <v>222.09</v>
      </c>
    </row>
    <row r="5447" spans="1:8">
      <c r="A5447">
        <v>2013</v>
      </c>
      <c r="B5447" t="s">
        <v>8</v>
      </c>
      <c r="C5447" s="123">
        <v>1929</v>
      </c>
      <c r="D5447" s="2">
        <v>144</v>
      </c>
      <c r="E5447" t="s">
        <v>48</v>
      </c>
      <c r="F5447">
        <v>2021</v>
      </c>
      <c r="G5447" t="s">
        <v>54</v>
      </c>
      <c r="H5447" s="21">
        <v>5.87</v>
      </c>
    </row>
    <row r="5448" spans="1:8">
      <c r="A5448">
        <v>2048</v>
      </c>
      <c r="B5448" t="s">
        <v>8</v>
      </c>
      <c r="C5448" s="123">
        <v>1929</v>
      </c>
      <c r="D5448" s="2">
        <v>144</v>
      </c>
      <c r="E5448" t="s">
        <v>48</v>
      </c>
      <c r="F5448">
        <v>2021</v>
      </c>
      <c r="G5448" t="s">
        <v>51</v>
      </c>
      <c r="H5448" s="21">
        <v>428.87</v>
      </c>
    </row>
    <row r="5449" spans="1:8">
      <c r="A5449">
        <v>2050</v>
      </c>
      <c r="B5449" t="s">
        <v>8</v>
      </c>
      <c r="C5449" s="123">
        <v>1929</v>
      </c>
      <c r="D5449" s="2">
        <v>144</v>
      </c>
      <c r="E5449" t="s">
        <v>48</v>
      </c>
      <c r="F5449">
        <v>2021</v>
      </c>
      <c r="G5449" t="s">
        <v>54</v>
      </c>
      <c r="H5449" s="21">
        <v>80.790000000000006</v>
      </c>
    </row>
    <row r="5450" spans="1:8">
      <c r="A5450">
        <v>2104</v>
      </c>
      <c r="B5450" t="s">
        <v>8</v>
      </c>
      <c r="C5450" s="123">
        <v>1929</v>
      </c>
      <c r="D5450" s="2">
        <v>144</v>
      </c>
      <c r="E5450" t="s">
        <v>48</v>
      </c>
      <c r="F5450">
        <v>2021</v>
      </c>
      <c r="G5450" t="s">
        <v>51</v>
      </c>
      <c r="H5450" s="21">
        <v>174.85</v>
      </c>
    </row>
    <row r="5451" spans="1:8">
      <c r="A5451">
        <v>2107</v>
      </c>
      <c r="B5451" t="s">
        <v>8</v>
      </c>
      <c r="C5451" s="123">
        <v>1929</v>
      </c>
      <c r="D5451" s="2">
        <v>144</v>
      </c>
      <c r="E5451" t="s">
        <v>48</v>
      </c>
      <c r="F5451">
        <v>2021</v>
      </c>
      <c r="G5451" t="s">
        <v>51</v>
      </c>
      <c r="H5451" s="21">
        <v>248.71</v>
      </c>
    </row>
    <row r="5452" spans="1:8">
      <c r="A5452">
        <v>2117</v>
      </c>
      <c r="B5452" t="s">
        <v>8</v>
      </c>
      <c r="C5452" s="123">
        <v>1929</v>
      </c>
      <c r="D5452" s="2">
        <v>144</v>
      </c>
      <c r="E5452" t="s">
        <v>48</v>
      </c>
      <c r="F5452">
        <v>2021</v>
      </c>
      <c r="G5452" t="s">
        <v>54</v>
      </c>
      <c r="H5452" s="21">
        <v>74.77</v>
      </c>
    </row>
    <row r="5453" spans="1:8">
      <c r="A5453">
        <v>2130</v>
      </c>
      <c r="B5453" t="s">
        <v>8</v>
      </c>
      <c r="C5453" s="123">
        <v>1929</v>
      </c>
      <c r="D5453" s="2">
        <v>144</v>
      </c>
      <c r="E5453" t="s">
        <v>48</v>
      </c>
      <c r="F5453">
        <v>2021</v>
      </c>
      <c r="G5453" t="s">
        <v>51</v>
      </c>
      <c r="H5453" s="21">
        <v>174.85</v>
      </c>
    </row>
    <row r="5454" spans="1:8">
      <c r="A5454">
        <v>2154</v>
      </c>
      <c r="B5454" t="s">
        <v>8</v>
      </c>
      <c r="C5454" s="123">
        <v>1929</v>
      </c>
      <c r="D5454" s="2">
        <v>144</v>
      </c>
      <c r="E5454" t="s">
        <v>48</v>
      </c>
      <c r="F5454">
        <v>2021</v>
      </c>
      <c r="G5454" t="s">
        <v>54</v>
      </c>
      <c r="H5454" s="21">
        <v>65.86</v>
      </c>
    </row>
    <row r="5455" spans="1:8">
      <c r="A5455">
        <v>2195</v>
      </c>
      <c r="B5455" t="s">
        <v>8</v>
      </c>
      <c r="C5455" s="123">
        <v>1929</v>
      </c>
      <c r="D5455" s="2">
        <v>144</v>
      </c>
      <c r="E5455" t="s">
        <v>48</v>
      </c>
      <c r="F5455">
        <v>2021</v>
      </c>
      <c r="G5455" t="s">
        <v>51</v>
      </c>
      <c r="H5455" s="21">
        <v>300.38</v>
      </c>
    </row>
    <row r="5456" spans="1:8">
      <c r="A5456">
        <v>2228</v>
      </c>
      <c r="B5456" t="s">
        <v>8</v>
      </c>
      <c r="C5456" s="123">
        <v>1929</v>
      </c>
      <c r="D5456" s="2">
        <v>144</v>
      </c>
      <c r="E5456" t="s">
        <v>48</v>
      </c>
      <c r="F5456">
        <v>2021</v>
      </c>
      <c r="G5456" t="s">
        <v>54</v>
      </c>
      <c r="H5456" s="21">
        <v>42.79</v>
      </c>
    </row>
    <row r="5457" spans="1:8">
      <c r="A5457">
        <v>3505</v>
      </c>
      <c r="B5457" t="s">
        <v>11</v>
      </c>
      <c r="C5457" s="123">
        <v>1929</v>
      </c>
      <c r="D5457" s="2">
        <v>144</v>
      </c>
      <c r="E5457" t="s">
        <v>48</v>
      </c>
      <c r="F5457">
        <v>2021</v>
      </c>
      <c r="G5457" t="s">
        <v>51</v>
      </c>
      <c r="H5457" s="21">
        <v>180.48</v>
      </c>
    </row>
    <row r="5458" spans="1:8">
      <c r="A5458">
        <v>3534</v>
      </c>
      <c r="B5458" t="s">
        <v>11</v>
      </c>
      <c r="C5458" s="123">
        <v>1929</v>
      </c>
      <c r="D5458" s="2">
        <v>144</v>
      </c>
      <c r="E5458" t="s">
        <v>48</v>
      </c>
      <c r="F5458">
        <v>2021</v>
      </c>
      <c r="G5458" t="s">
        <v>51</v>
      </c>
      <c r="H5458" s="21">
        <v>77.13</v>
      </c>
    </row>
    <row r="5459" spans="1:8">
      <c r="A5459">
        <v>3557</v>
      </c>
      <c r="B5459" t="s">
        <v>11</v>
      </c>
      <c r="C5459" s="123">
        <v>1929</v>
      </c>
      <c r="D5459" s="2">
        <v>144</v>
      </c>
      <c r="E5459" t="s">
        <v>48</v>
      </c>
      <c r="F5459">
        <v>2021</v>
      </c>
      <c r="G5459" t="s">
        <v>51</v>
      </c>
      <c r="H5459" s="21">
        <v>180.48</v>
      </c>
    </row>
    <row r="5460" spans="1:8">
      <c r="A5460">
        <v>3571</v>
      </c>
      <c r="B5460" t="s">
        <v>11</v>
      </c>
      <c r="C5460" s="123">
        <v>1929</v>
      </c>
      <c r="D5460" s="2">
        <v>144</v>
      </c>
      <c r="E5460" t="s">
        <v>48</v>
      </c>
      <c r="F5460">
        <v>2021</v>
      </c>
      <c r="G5460" t="s">
        <v>51</v>
      </c>
      <c r="H5460" s="21">
        <v>177.92</v>
      </c>
    </row>
    <row r="5461" spans="1:8">
      <c r="A5461">
        <v>3597</v>
      </c>
      <c r="B5461" t="s">
        <v>11</v>
      </c>
      <c r="C5461" s="123">
        <v>1929</v>
      </c>
      <c r="D5461" s="2">
        <v>144</v>
      </c>
      <c r="E5461" t="s">
        <v>48</v>
      </c>
      <c r="F5461">
        <v>2021</v>
      </c>
      <c r="G5461" t="s">
        <v>51</v>
      </c>
      <c r="H5461" s="21">
        <v>180.48</v>
      </c>
    </row>
    <row r="5462" spans="1:8">
      <c r="A5462">
        <v>3707</v>
      </c>
      <c r="B5462" t="s">
        <v>11</v>
      </c>
      <c r="C5462" s="123">
        <v>1929</v>
      </c>
      <c r="D5462" s="2">
        <v>144</v>
      </c>
      <c r="E5462" t="s">
        <v>48</v>
      </c>
      <c r="F5462">
        <v>2021</v>
      </c>
      <c r="G5462" t="s">
        <v>51</v>
      </c>
      <c r="H5462" s="21">
        <v>180.48</v>
      </c>
    </row>
    <row r="5463" spans="1:8">
      <c r="A5463">
        <v>3724</v>
      </c>
      <c r="B5463" t="s">
        <v>11</v>
      </c>
      <c r="C5463" s="123">
        <v>1929</v>
      </c>
      <c r="D5463" s="2">
        <v>144</v>
      </c>
      <c r="E5463" t="s">
        <v>48</v>
      </c>
      <c r="F5463">
        <v>2021</v>
      </c>
      <c r="G5463" t="s">
        <v>51</v>
      </c>
      <c r="H5463" s="21">
        <v>180.48</v>
      </c>
    </row>
    <row r="5464" spans="1:8">
      <c r="A5464">
        <v>3757</v>
      </c>
      <c r="B5464" t="s">
        <v>11</v>
      </c>
      <c r="C5464" s="123">
        <v>1929</v>
      </c>
      <c r="D5464" s="2">
        <v>144</v>
      </c>
      <c r="E5464" t="s">
        <v>48</v>
      </c>
      <c r="F5464">
        <v>2021</v>
      </c>
      <c r="G5464" t="s">
        <v>51</v>
      </c>
      <c r="H5464" s="21">
        <v>180.48</v>
      </c>
    </row>
    <row r="5465" spans="1:8">
      <c r="A5465">
        <v>3778</v>
      </c>
      <c r="B5465" t="s">
        <v>11</v>
      </c>
      <c r="C5465" s="123">
        <v>1929</v>
      </c>
      <c r="D5465" s="2">
        <v>144</v>
      </c>
      <c r="E5465" t="s">
        <v>48</v>
      </c>
      <c r="F5465">
        <v>2021</v>
      </c>
      <c r="G5465" t="s">
        <v>51</v>
      </c>
      <c r="H5465" s="21">
        <v>180.47</v>
      </c>
    </row>
    <row r="5466" spans="1:8">
      <c r="A5466">
        <v>3815</v>
      </c>
      <c r="B5466" t="s">
        <v>12</v>
      </c>
      <c r="C5466" s="123">
        <v>1929</v>
      </c>
      <c r="D5466" s="2">
        <v>133</v>
      </c>
      <c r="E5466" t="s">
        <v>48</v>
      </c>
      <c r="F5466">
        <v>2021</v>
      </c>
      <c r="G5466" t="s">
        <v>51</v>
      </c>
      <c r="H5466" s="21">
        <v>274.72000000000003</v>
      </c>
    </row>
    <row r="5467" spans="1:8">
      <c r="A5467">
        <v>3819</v>
      </c>
      <c r="B5467" t="s">
        <v>12</v>
      </c>
      <c r="C5467" s="123">
        <v>1929</v>
      </c>
      <c r="D5467" s="2">
        <v>133</v>
      </c>
      <c r="E5467" t="s">
        <v>48</v>
      </c>
      <c r="F5467">
        <v>2021</v>
      </c>
      <c r="G5467" t="s">
        <v>51</v>
      </c>
      <c r="H5467" s="21">
        <v>280.92</v>
      </c>
    </row>
    <row r="5468" spans="1:8">
      <c r="A5468">
        <v>3877</v>
      </c>
      <c r="B5468" t="s">
        <v>12</v>
      </c>
      <c r="C5468" s="123">
        <v>1929</v>
      </c>
      <c r="D5468" s="2">
        <v>133</v>
      </c>
      <c r="E5468" t="s">
        <v>48</v>
      </c>
      <c r="F5468">
        <v>2021</v>
      </c>
      <c r="G5468" t="s">
        <v>51</v>
      </c>
      <c r="H5468" s="21">
        <v>274.73</v>
      </c>
    </row>
    <row r="5469" spans="1:8">
      <c r="A5469">
        <v>3885</v>
      </c>
      <c r="B5469" t="s">
        <v>12</v>
      </c>
      <c r="C5469" s="123">
        <v>1929</v>
      </c>
      <c r="D5469" s="2">
        <v>133</v>
      </c>
      <c r="E5469" t="s">
        <v>48</v>
      </c>
      <c r="F5469">
        <v>2021</v>
      </c>
      <c r="G5469" t="s">
        <v>51</v>
      </c>
      <c r="H5469" s="21">
        <v>271.63</v>
      </c>
    </row>
    <row r="5470" spans="1:8">
      <c r="A5470">
        <v>3906</v>
      </c>
      <c r="B5470" t="s">
        <v>12</v>
      </c>
      <c r="C5470" s="123">
        <v>1929</v>
      </c>
      <c r="D5470" s="2">
        <v>133</v>
      </c>
      <c r="E5470" t="s">
        <v>48</v>
      </c>
      <c r="F5470">
        <v>2021</v>
      </c>
      <c r="G5470" t="s">
        <v>51</v>
      </c>
      <c r="H5470" s="21">
        <v>274.72000000000003</v>
      </c>
    </row>
    <row r="5471" spans="1:8">
      <c r="A5471">
        <v>3968</v>
      </c>
      <c r="B5471" t="s">
        <v>12</v>
      </c>
      <c r="C5471" s="123">
        <v>1929</v>
      </c>
      <c r="D5471" s="2">
        <v>133</v>
      </c>
      <c r="E5471" t="s">
        <v>48</v>
      </c>
      <c r="F5471">
        <v>2021</v>
      </c>
      <c r="G5471" t="s">
        <v>51</v>
      </c>
      <c r="H5471" s="21">
        <v>274.73</v>
      </c>
    </row>
    <row r="5472" spans="1:8">
      <c r="A5472">
        <v>4986</v>
      </c>
      <c r="B5472" t="s">
        <v>14</v>
      </c>
      <c r="C5472" s="123">
        <v>1929</v>
      </c>
      <c r="D5472" s="2">
        <v>133</v>
      </c>
      <c r="E5472" t="s">
        <v>48</v>
      </c>
      <c r="F5472">
        <v>2021</v>
      </c>
      <c r="G5472" t="s">
        <v>54</v>
      </c>
      <c r="H5472" s="21">
        <v>160.82</v>
      </c>
    </row>
    <row r="5473" spans="1:8">
      <c r="A5473">
        <v>5012</v>
      </c>
      <c r="B5473" t="s">
        <v>14</v>
      </c>
      <c r="C5473" s="123">
        <v>1929</v>
      </c>
      <c r="D5473" s="2">
        <v>133</v>
      </c>
      <c r="E5473" t="s">
        <v>48</v>
      </c>
      <c r="F5473">
        <v>2021</v>
      </c>
      <c r="G5473" t="s">
        <v>54</v>
      </c>
      <c r="H5473" s="21">
        <v>344.21</v>
      </c>
    </row>
    <row r="5474" spans="1:8">
      <c r="A5474">
        <v>5079</v>
      </c>
      <c r="B5474" t="s">
        <v>14</v>
      </c>
      <c r="C5474" s="123">
        <v>1929</v>
      </c>
      <c r="D5474" s="2">
        <v>133</v>
      </c>
      <c r="E5474" t="s">
        <v>48</v>
      </c>
      <c r="F5474">
        <v>2021</v>
      </c>
      <c r="G5474" t="s">
        <v>54</v>
      </c>
      <c r="H5474" s="21">
        <v>90.42</v>
      </c>
    </row>
    <row r="5475" spans="1:8">
      <c r="A5475">
        <v>5087</v>
      </c>
      <c r="B5475" t="s">
        <v>14</v>
      </c>
      <c r="C5475" s="123">
        <v>1929</v>
      </c>
      <c r="D5475" s="2">
        <v>133</v>
      </c>
      <c r="E5475" t="s">
        <v>48</v>
      </c>
      <c r="F5475">
        <v>2021</v>
      </c>
      <c r="G5475" t="s">
        <v>54</v>
      </c>
      <c r="H5475" s="21">
        <v>59.43</v>
      </c>
    </row>
    <row r="5476" spans="1:8">
      <c r="A5476">
        <v>5192</v>
      </c>
      <c r="B5476" t="s">
        <v>14</v>
      </c>
      <c r="C5476" s="123">
        <v>1929</v>
      </c>
      <c r="D5476" s="2">
        <v>133</v>
      </c>
      <c r="E5476" t="s">
        <v>48</v>
      </c>
      <c r="F5476">
        <v>2021</v>
      </c>
      <c r="G5476" t="s">
        <v>54</v>
      </c>
      <c r="H5476" s="21">
        <v>172.66</v>
      </c>
    </row>
    <row r="5477" spans="1:8">
      <c r="A5477">
        <v>5203</v>
      </c>
      <c r="B5477" t="s">
        <v>14</v>
      </c>
      <c r="C5477" s="123">
        <v>1929</v>
      </c>
      <c r="D5477" s="2">
        <v>133</v>
      </c>
      <c r="E5477" t="s">
        <v>48</v>
      </c>
      <c r="F5477">
        <v>2021</v>
      </c>
      <c r="G5477" t="s">
        <v>54</v>
      </c>
      <c r="H5477" s="21">
        <v>3.01</v>
      </c>
    </row>
    <row r="5478" spans="1:8">
      <c r="A5478">
        <v>5248</v>
      </c>
      <c r="B5478" t="s">
        <v>14</v>
      </c>
      <c r="C5478" s="123">
        <v>1929</v>
      </c>
      <c r="D5478" s="2">
        <v>133</v>
      </c>
      <c r="E5478" t="s">
        <v>48</v>
      </c>
      <c r="F5478">
        <v>2021</v>
      </c>
      <c r="G5478" t="s">
        <v>54</v>
      </c>
      <c r="H5478" s="21">
        <v>705.87</v>
      </c>
    </row>
    <row r="5479" spans="1:8">
      <c r="A5479">
        <v>5277</v>
      </c>
      <c r="B5479" t="s">
        <v>14</v>
      </c>
      <c r="C5479" s="123">
        <v>1929</v>
      </c>
      <c r="D5479" s="2">
        <v>133</v>
      </c>
      <c r="E5479" t="s">
        <v>48</v>
      </c>
      <c r="F5479">
        <v>2021</v>
      </c>
      <c r="G5479" t="s">
        <v>51</v>
      </c>
      <c r="H5479" s="21">
        <v>-301.01</v>
      </c>
    </row>
    <row r="5480" spans="1:8">
      <c r="A5480">
        <v>5328</v>
      </c>
      <c r="B5480" t="s">
        <v>14</v>
      </c>
      <c r="C5480" s="123">
        <v>1929</v>
      </c>
      <c r="D5480" s="2">
        <v>144</v>
      </c>
      <c r="E5480" t="s">
        <v>48</v>
      </c>
      <c r="F5480">
        <v>2021</v>
      </c>
      <c r="G5480" t="s">
        <v>54</v>
      </c>
      <c r="H5480" s="21">
        <v>7.81</v>
      </c>
    </row>
    <row r="5481" spans="1:8">
      <c r="A5481">
        <v>5330</v>
      </c>
      <c r="B5481" t="s">
        <v>14</v>
      </c>
      <c r="C5481" s="123">
        <v>1929</v>
      </c>
      <c r="D5481" s="2">
        <v>144</v>
      </c>
      <c r="E5481" t="s">
        <v>48</v>
      </c>
      <c r="F5481">
        <v>2021</v>
      </c>
      <c r="G5481" t="s">
        <v>54</v>
      </c>
      <c r="H5481" s="21">
        <v>788.54</v>
      </c>
    </row>
    <row r="5482" spans="1:8">
      <c r="A5482">
        <v>5334</v>
      </c>
      <c r="B5482" t="s">
        <v>14</v>
      </c>
      <c r="C5482" s="123">
        <v>1929</v>
      </c>
      <c r="D5482" s="2">
        <v>144</v>
      </c>
      <c r="E5482" t="s">
        <v>48</v>
      </c>
      <c r="F5482">
        <v>2021</v>
      </c>
      <c r="G5482" t="s">
        <v>54</v>
      </c>
      <c r="H5482" s="21">
        <v>20.29</v>
      </c>
    </row>
    <row r="5483" spans="1:8">
      <c r="A5483">
        <v>5401</v>
      </c>
      <c r="B5483" t="s">
        <v>14</v>
      </c>
      <c r="C5483" s="123">
        <v>1929</v>
      </c>
      <c r="D5483" s="2">
        <v>144</v>
      </c>
      <c r="E5483" t="s">
        <v>48</v>
      </c>
      <c r="F5483">
        <v>2021</v>
      </c>
      <c r="G5483" t="s">
        <v>54</v>
      </c>
      <c r="H5483" s="21">
        <v>19.27</v>
      </c>
    </row>
    <row r="5484" spans="1:8">
      <c r="A5484">
        <v>5402</v>
      </c>
      <c r="B5484" t="s">
        <v>14</v>
      </c>
      <c r="C5484" s="123">
        <v>1929</v>
      </c>
      <c r="D5484" s="2">
        <v>144</v>
      </c>
      <c r="E5484" t="s">
        <v>48</v>
      </c>
      <c r="F5484">
        <v>2021</v>
      </c>
      <c r="G5484" t="s">
        <v>54</v>
      </c>
      <c r="H5484" s="21">
        <v>168.22</v>
      </c>
    </row>
    <row r="5485" spans="1:8">
      <c r="A5485">
        <v>5416</v>
      </c>
      <c r="B5485" t="s">
        <v>14</v>
      </c>
      <c r="C5485" s="123">
        <v>1929</v>
      </c>
      <c r="D5485" s="2">
        <v>144</v>
      </c>
      <c r="E5485" t="s">
        <v>48</v>
      </c>
      <c r="F5485">
        <v>2021</v>
      </c>
      <c r="G5485" t="s">
        <v>54</v>
      </c>
      <c r="H5485" s="21">
        <v>33.82</v>
      </c>
    </row>
    <row r="5486" spans="1:8">
      <c r="A5486">
        <v>5428</v>
      </c>
      <c r="B5486" t="s">
        <v>14</v>
      </c>
      <c r="C5486" s="123">
        <v>1929</v>
      </c>
      <c r="D5486" s="2">
        <v>144</v>
      </c>
      <c r="E5486" t="s">
        <v>48</v>
      </c>
      <c r="F5486">
        <v>2021</v>
      </c>
      <c r="G5486" t="s">
        <v>51</v>
      </c>
      <c r="H5486" s="21">
        <v>144.21</v>
      </c>
    </row>
    <row r="5487" spans="1:8">
      <c r="A5487">
        <v>5434</v>
      </c>
      <c r="B5487" t="s">
        <v>14</v>
      </c>
      <c r="C5487" s="123">
        <v>1929</v>
      </c>
      <c r="D5487" s="2">
        <v>144</v>
      </c>
      <c r="E5487" t="s">
        <v>48</v>
      </c>
      <c r="F5487">
        <v>2021</v>
      </c>
      <c r="G5487" t="s">
        <v>51</v>
      </c>
      <c r="H5487" s="21">
        <v>148.74</v>
      </c>
    </row>
    <row r="5488" spans="1:8">
      <c r="A5488">
        <v>5450</v>
      </c>
      <c r="B5488" t="s">
        <v>14</v>
      </c>
      <c r="C5488" s="123">
        <v>1929</v>
      </c>
      <c r="D5488" s="2">
        <v>144</v>
      </c>
      <c r="E5488" t="s">
        <v>48</v>
      </c>
      <c r="F5488">
        <v>2021</v>
      </c>
      <c r="G5488" t="s">
        <v>54</v>
      </c>
      <c r="H5488" s="21">
        <v>89.9</v>
      </c>
    </row>
    <row r="5489" spans="1:8">
      <c r="A5489">
        <v>5459</v>
      </c>
      <c r="B5489" t="s">
        <v>14</v>
      </c>
      <c r="C5489" s="123">
        <v>1929</v>
      </c>
      <c r="D5489" s="2">
        <v>144</v>
      </c>
      <c r="E5489" t="s">
        <v>48</v>
      </c>
      <c r="F5489">
        <v>2021</v>
      </c>
      <c r="G5489" t="s">
        <v>54</v>
      </c>
      <c r="H5489" s="21">
        <v>27.24</v>
      </c>
    </row>
    <row r="5490" spans="1:8">
      <c r="A5490">
        <v>5488</v>
      </c>
      <c r="B5490" t="s">
        <v>14</v>
      </c>
      <c r="C5490" s="123">
        <v>1929</v>
      </c>
      <c r="D5490" s="2">
        <v>144</v>
      </c>
      <c r="E5490" t="s">
        <v>48</v>
      </c>
      <c r="F5490">
        <v>2021</v>
      </c>
      <c r="G5490" t="s">
        <v>54</v>
      </c>
      <c r="H5490" s="21">
        <v>19.27</v>
      </c>
    </row>
    <row r="5491" spans="1:8">
      <c r="A5491">
        <v>5500</v>
      </c>
      <c r="B5491" t="s">
        <v>14</v>
      </c>
      <c r="C5491" s="123">
        <v>1929</v>
      </c>
      <c r="D5491" s="2">
        <v>144</v>
      </c>
      <c r="E5491" t="s">
        <v>48</v>
      </c>
      <c r="F5491">
        <v>2021</v>
      </c>
      <c r="G5491" t="s">
        <v>51</v>
      </c>
      <c r="H5491" s="21">
        <v>144.38999999999999</v>
      </c>
    </row>
    <row r="5492" spans="1:8">
      <c r="A5492">
        <v>5508</v>
      </c>
      <c r="B5492" t="s">
        <v>14</v>
      </c>
      <c r="C5492" s="123">
        <v>1929</v>
      </c>
      <c r="D5492" s="2">
        <v>144</v>
      </c>
      <c r="E5492" t="s">
        <v>48</v>
      </c>
      <c r="F5492">
        <v>2021</v>
      </c>
      <c r="G5492" t="s">
        <v>51</v>
      </c>
      <c r="H5492" s="21">
        <v>144.38999999999999</v>
      </c>
    </row>
    <row r="5493" spans="1:8">
      <c r="A5493">
        <v>5528</v>
      </c>
      <c r="B5493" t="s">
        <v>14</v>
      </c>
      <c r="C5493" s="123">
        <v>1929</v>
      </c>
      <c r="D5493" s="2">
        <v>144</v>
      </c>
      <c r="E5493" t="s">
        <v>48</v>
      </c>
      <c r="F5493">
        <v>2021</v>
      </c>
      <c r="G5493" t="s">
        <v>51</v>
      </c>
      <c r="H5493" s="21">
        <v>144.21</v>
      </c>
    </row>
    <row r="5494" spans="1:8">
      <c r="A5494">
        <v>5586</v>
      </c>
      <c r="B5494" t="s">
        <v>14</v>
      </c>
      <c r="C5494" s="123">
        <v>1929</v>
      </c>
      <c r="D5494" s="2">
        <v>144</v>
      </c>
      <c r="E5494" t="s">
        <v>48</v>
      </c>
      <c r="F5494">
        <v>2021</v>
      </c>
      <c r="G5494" t="s">
        <v>51</v>
      </c>
      <c r="H5494" s="21">
        <v>144.21</v>
      </c>
    </row>
    <row r="5495" spans="1:8">
      <c r="A5495">
        <v>5599</v>
      </c>
      <c r="B5495" t="s">
        <v>14</v>
      </c>
      <c r="C5495" s="123">
        <v>1929</v>
      </c>
      <c r="D5495" s="2">
        <v>144</v>
      </c>
      <c r="E5495" t="s">
        <v>48</v>
      </c>
      <c r="F5495">
        <v>2021</v>
      </c>
      <c r="G5495" t="s">
        <v>54</v>
      </c>
      <c r="H5495" s="21">
        <v>89.9</v>
      </c>
    </row>
    <row r="5496" spans="1:8">
      <c r="A5496">
        <v>5606</v>
      </c>
      <c r="B5496" t="s">
        <v>14</v>
      </c>
      <c r="C5496" s="123">
        <v>1929</v>
      </c>
      <c r="D5496" s="2">
        <v>144</v>
      </c>
      <c r="E5496" t="s">
        <v>48</v>
      </c>
      <c r="F5496">
        <v>2021</v>
      </c>
      <c r="G5496" t="s">
        <v>54</v>
      </c>
      <c r="H5496" s="21">
        <v>89.9</v>
      </c>
    </row>
    <row r="5497" spans="1:8">
      <c r="A5497">
        <v>5616</v>
      </c>
      <c r="B5497" t="s">
        <v>14</v>
      </c>
      <c r="C5497" s="123">
        <v>1929</v>
      </c>
      <c r="D5497" s="2">
        <v>144</v>
      </c>
      <c r="E5497" t="s">
        <v>48</v>
      </c>
      <c r="F5497">
        <v>2021</v>
      </c>
      <c r="G5497" t="s">
        <v>54</v>
      </c>
      <c r="H5497" s="21">
        <v>-68.05</v>
      </c>
    </row>
    <row r="5498" spans="1:8">
      <c r="A5498">
        <v>5621</v>
      </c>
      <c r="B5498" t="s">
        <v>14</v>
      </c>
      <c r="C5498" s="123">
        <v>1929</v>
      </c>
      <c r="D5498" s="2">
        <v>144</v>
      </c>
      <c r="E5498" t="s">
        <v>48</v>
      </c>
      <c r="F5498">
        <v>2021</v>
      </c>
      <c r="G5498" t="s">
        <v>51</v>
      </c>
      <c r="H5498" s="21">
        <v>144.21</v>
      </c>
    </row>
    <row r="5499" spans="1:8">
      <c r="A5499">
        <v>5624</v>
      </c>
      <c r="B5499" t="s">
        <v>14</v>
      </c>
      <c r="C5499" s="123">
        <v>1929</v>
      </c>
      <c r="D5499" s="2">
        <v>144</v>
      </c>
      <c r="E5499" t="s">
        <v>48</v>
      </c>
      <c r="F5499">
        <v>2021</v>
      </c>
      <c r="G5499" t="s">
        <v>54</v>
      </c>
      <c r="H5499" s="21">
        <v>355.13</v>
      </c>
    </row>
    <row r="5500" spans="1:8">
      <c r="A5500">
        <v>5626</v>
      </c>
      <c r="B5500" t="s">
        <v>14</v>
      </c>
      <c r="C5500" s="123">
        <v>1929</v>
      </c>
      <c r="D5500" s="2">
        <v>144</v>
      </c>
      <c r="E5500" t="s">
        <v>48</v>
      </c>
      <c r="F5500">
        <v>2021</v>
      </c>
      <c r="G5500" t="s">
        <v>54</v>
      </c>
      <c r="H5500" s="21">
        <v>18.71</v>
      </c>
    </row>
    <row r="5501" spans="1:8">
      <c r="A5501">
        <v>5637</v>
      </c>
      <c r="B5501" t="s">
        <v>14</v>
      </c>
      <c r="C5501" s="123">
        <v>1929</v>
      </c>
      <c r="D5501" s="2">
        <v>144</v>
      </c>
      <c r="E5501" t="s">
        <v>48</v>
      </c>
      <c r="F5501">
        <v>2021</v>
      </c>
      <c r="G5501" t="s">
        <v>51</v>
      </c>
      <c r="H5501" s="21">
        <v>216.31</v>
      </c>
    </row>
    <row r="5502" spans="1:8">
      <c r="A5502">
        <v>5639</v>
      </c>
      <c r="B5502" t="s">
        <v>14</v>
      </c>
      <c r="C5502" s="123">
        <v>1929</v>
      </c>
      <c r="D5502" s="2">
        <v>144</v>
      </c>
      <c r="E5502" t="s">
        <v>48</v>
      </c>
      <c r="F5502">
        <v>2021</v>
      </c>
      <c r="G5502" t="s">
        <v>51</v>
      </c>
      <c r="H5502" s="21">
        <v>144.21</v>
      </c>
    </row>
    <row r="5503" spans="1:8">
      <c r="A5503">
        <v>5644</v>
      </c>
      <c r="B5503" t="s">
        <v>14</v>
      </c>
      <c r="C5503" s="123">
        <v>1929</v>
      </c>
      <c r="D5503" s="2">
        <v>144</v>
      </c>
      <c r="E5503" t="s">
        <v>48</v>
      </c>
      <c r="F5503">
        <v>2021</v>
      </c>
      <c r="G5503" t="s">
        <v>54</v>
      </c>
      <c r="H5503" s="21">
        <v>89.9</v>
      </c>
    </row>
    <row r="5504" spans="1:8">
      <c r="A5504">
        <v>5683</v>
      </c>
      <c r="B5504" t="s">
        <v>14</v>
      </c>
      <c r="C5504" s="123">
        <v>1929</v>
      </c>
      <c r="D5504" s="2">
        <v>144</v>
      </c>
      <c r="E5504" t="s">
        <v>48</v>
      </c>
      <c r="F5504">
        <v>2021</v>
      </c>
      <c r="G5504" t="s">
        <v>51</v>
      </c>
      <c r="H5504" s="21">
        <v>699.76</v>
      </c>
    </row>
    <row r="5505" spans="1:8">
      <c r="A5505">
        <v>5687</v>
      </c>
      <c r="B5505" t="s">
        <v>14</v>
      </c>
      <c r="C5505" s="123">
        <v>1929</v>
      </c>
      <c r="D5505" s="2">
        <v>144</v>
      </c>
      <c r="E5505" t="s">
        <v>48</v>
      </c>
      <c r="F5505">
        <v>2021</v>
      </c>
      <c r="G5505" t="s">
        <v>54</v>
      </c>
      <c r="H5505" s="21">
        <v>18.71</v>
      </c>
    </row>
    <row r="5506" spans="1:8">
      <c r="A5506">
        <v>5703</v>
      </c>
      <c r="B5506" t="s">
        <v>14</v>
      </c>
      <c r="C5506" s="123">
        <v>1929</v>
      </c>
      <c r="D5506" s="2">
        <v>144</v>
      </c>
      <c r="E5506" t="s">
        <v>48</v>
      </c>
      <c r="F5506">
        <v>2021</v>
      </c>
      <c r="G5506" t="s">
        <v>54</v>
      </c>
      <c r="H5506" s="21">
        <v>19.829999999999998</v>
      </c>
    </row>
    <row r="5507" spans="1:8">
      <c r="A5507">
        <v>5722</v>
      </c>
      <c r="B5507" t="s">
        <v>14</v>
      </c>
      <c r="C5507" s="123">
        <v>1929</v>
      </c>
      <c r="D5507" s="2">
        <v>144</v>
      </c>
      <c r="E5507" t="s">
        <v>48</v>
      </c>
      <c r="F5507">
        <v>2021</v>
      </c>
      <c r="G5507" t="s">
        <v>54</v>
      </c>
      <c r="H5507" s="21">
        <v>44.78</v>
      </c>
    </row>
    <row r="5508" spans="1:8">
      <c r="A5508">
        <v>5723</v>
      </c>
      <c r="B5508" t="s">
        <v>14</v>
      </c>
      <c r="C5508" s="123">
        <v>1929</v>
      </c>
      <c r="D5508" s="2">
        <v>144</v>
      </c>
      <c r="E5508" t="s">
        <v>48</v>
      </c>
      <c r="F5508">
        <v>2021</v>
      </c>
      <c r="G5508" t="s">
        <v>51</v>
      </c>
      <c r="H5508" s="21">
        <v>-410.99</v>
      </c>
    </row>
    <row r="5509" spans="1:8">
      <c r="A5509">
        <v>5725</v>
      </c>
      <c r="B5509" t="s">
        <v>14</v>
      </c>
      <c r="C5509" s="123">
        <v>1929</v>
      </c>
      <c r="D5509" s="2">
        <v>144</v>
      </c>
      <c r="E5509" t="s">
        <v>48</v>
      </c>
      <c r="F5509">
        <v>2021</v>
      </c>
      <c r="G5509" t="s">
        <v>54</v>
      </c>
      <c r="H5509" s="21">
        <v>19.829999999999998</v>
      </c>
    </row>
    <row r="5510" spans="1:8">
      <c r="A5510">
        <v>5730</v>
      </c>
      <c r="B5510" t="s">
        <v>14</v>
      </c>
      <c r="C5510" s="123">
        <v>1929</v>
      </c>
      <c r="D5510" s="2">
        <v>144</v>
      </c>
      <c r="E5510" t="s">
        <v>48</v>
      </c>
      <c r="F5510">
        <v>2021</v>
      </c>
      <c r="G5510" t="s">
        <v>54</v>
      </c>
      <c r="H5510" s="21">
        <v>18.71</v>
      </c>
    </row>
    <row r="5511" spans="1:8">
      <c r="A5511">
        <v>5744</v>
      </c>
      <c r="B5511" t="s">
        <v>14</v>
      </c>
      <c r="C5511" s="123">
        <v>1929</v>
      </c>
      <c r="D5511" s="2">
        <v>144</v>
      </c>
      <c r="E5511" t="s">
        <v>48</v>
      </c>
      <c r="F5511">
        <v>2021</v>
      </c>
      <c r="G5511" t="s">
        <v>54</v>
      </c>
      <c r="H5511" s="21">
        <v>19.829999999999998</v>
      </c>
    </row>
    <row r="5512" spans="1:8">
      <c r="A5512">
        <v>5746</v>
      </c>
      <c r="B5512" t="s">
        <v>14</v>
      </c>
      <c r="C5512" s="123">
        <v>1929</v>
      </c>
      <c r="D5512" s="2">
        <v>144</v>
      </c>
      <c r="E5512" t="s">
        <v>48</v>
      </c>
      <c r="F5512">
        <v>2021</v>
      </c>
      <c r="G5512" t="s">
        <v>51</v>
      </c>
      <c r="H5512" s="21">
        <v>230.31</v>
      </c>
    </row>
    <row r="5513" spans="1:8">
      <c r="A5513">
        <v>5747</v>
      </c>
      <c r="B5513" t="s">
        <v>14</v>
      </c>
      <c r="C5513" s="123">
        <v>1929</v>
      </c>
      <c r="D5513" s="2">
        <v>144</v>
      </c>
      <c r="E5513" t="s">
        <v>48</v>
      </c>
      <c r="F5513">
        <v>2021</v>
      </c>
      <c r="G5513" t="s">
        <v>54</v>
      </c>
      <c r="H5513" s="21">
        <v>19.27</v>
      </c>
    </row>
    <row r="5514" spans="1:8">
      <c r="A5514">
        <v>5766</v>
      </c>
      <c r="B5514" t="s">
        <v>15</v>
      </c>
      <c r="C5514" s="123">
        <v>1929</v>
      </c>
      <c r="D5514" s="2">
        <v>133</v>
      </c>
      <c r="E5514" t="s">
        <v>48</v>
      </c>
      <c r="F5514">
        <v>2021</v>
      </c>
      <c r="G5514" t="s">
        <v>51</v>
      </c>
      <c r="H5514" s="21">
        <v>182.87</v>
      </c>
    </row>
    <row r="5515" spans="1:8">
      <c r="A5515">
        <v>5769</v>
      </c>
      <c r="B5515" t="s">
        <v>15</v>
      </c>
      <c r="C5515" s="123">
        <v>1929</v>
      </c>
      <c r="D5515" s="2">
        <v>133</v>
      </c>
      <c r="E5515" t="s">
        <v>48</v>
      </c>
      <c r="F5515">
        <v>2021</v>
      </c>
      <c r="G5515" t="s">
        <v>51</v>
      </c>
      <c r="H5515" s="21">
        <v>183.1</v>
      </c>
    </row>
    <row r="5516" spans="1:8">
      <c r="A5516">
        <v>5776</v>
      </c>
      <c r="B5516" t="s">
        <v>15</v>
      </c>
      <c r="C5516" s="123">
        <v>1929</v>
      </c>
      <c r="D5516" s="2">
        <v>133</v>
      </c>
      <c r="E5516" t="s">
        <v>48</v>
      </c>
      <c r="F5516">
        <v>2021</v>
      </c>
      <c r="G5516" t="s">
        <v>51</v>
      </c>
      <c r="H5516" s="21">
        <v>182.87</v>
      </c>
    </row>
    <row r="5517" spans="1:8">
      <c r="A5517">
        <v>5777</v>
      </c>
      <c r="B5517" t="s">
        <v>15</v>
      </c>
      <c r="C5517" s="123">
        <v>1929</v>
      </c>
      <c r="D5517" s="2">
        <v>133</v>
      </c>
      <c r="E5517" t="s">
        <v>48</v>
      </c>
      <c r="F5517">
        <v>2021</v>
      </c>
      <c r="G5517" t="s">
        <v>51</v>
      </c>
      <c r="H5517" s="21">
        <v>182.86</v>
      </c>
    </row>
    <row r="5518" spans="1:8">
      <c r="A5518">
        <v>5808</v>
      </c>
      <c r="B5518" t="s">
        <v>15</v>
      </c>
      <c r="C5518" s="123">
        <v>1929</v>
      </c>
      <c r="D5518" s="2">
        <v>133</v>
      </c>
      <c r="E5518" t="s">
        <v>48</v>
      </c>
      <c r="F5518">
        <v>2021</v>
      </c>
      <c r="G5518" t="s">
        <v>51</v>
      </c>
      <c r="H5518" s="21">
        <v>182.86</v>
      </c>
    </row>
    <row r="5519" spans="1:8">
      <c r="A5519">
        <v>5812</v>
      </c>
      <c r="B5519" t="s">
        <v>15</v>
      </c>
      <c r="C5519" s="123">
        <v>1929</v>
      </c>
      <c r="D5519" s="2">
        <v>133</v>
      </c>
      <c r="E5519" t="s">
        <v>48</v>
      </c>
      <c r="F5519">
        <v>2021</v>
      </c>
      <c r="G5519" t="s">
        <v>51</v>
      </c>
      <c r="H5519" s="21">
        <v>183.1</v>
      </c>
    </row>
    <row r="5520" spans="1:8">
      <c r="A5520">
        <v>5821</v>
      </c>
      <c r="B5520" t="s">
        <v>15</v>
      </c>
      <c r="C5520" s="123">
        <v>1929</v>
      </c>
      <c r="D5520" s="2">
        <v>133</v>
      </c>
      <c r="E5520" t="s">
        <v>48</v>
      </c>
      <c r="F5520">
        <v>2021</v>
      </c>
      <c r="G5520" t="s">
        <v>51</v>
      </c>
      <c r="H5520" s="21">
        <v>88.92</v>
      </c>
    </row>
    <row r="5521" spans="1:8">
      <c r="A5521">
        <v>5828</v>
      </c>
      <c r="B5521" t="s">
        <v>15</v>
      </c>
      <c r="C5521" s="123">
        <v>1929</v>
      </c>
      <c r="D5521" s="2">
        <v>133</v>
      </c>
      <c r="E5521" t="s">
        <v>48</v>
      </c>
      <c r="F5521">
        <v>2021</v>
      </c>
      <c r="G5521" t="s">
        <v>51</v>
      </c>
      <c r="H5521" s="21">
        <v>183.1</v>
      </c>
    </row>
    <row r="5522" spans="1:8">
      <c r="A5522">
        <v>5867</v>
      </c>
      <c r="B5522" t="s">
        <v>15</v>
      </c>
      <c r="C5522" s="123">
        <v>1929</v>
      </c>
      <c r="D5522" s="2">
        <v>133</v>
      </c>
      <c r="E5522" t="s">
        <v>48</v>
      </c>
      <c r="F5522">
        <v>2021</v>
      </c>
      <c r="G5522" t="s">
        <v>51</v>
      </c>
      <c r="H5522" s="21">
        <v>182.87</v>
      </c>
    </row>
    <row r="5523" spans="1:8">
      <c r="A5523">
        <v>5883</v>
      </c>
      <c r="B5523" t="s">
        <v>15</v>
      </c>
      <c r="C5523" s="123">
        <v>1929</v>
      </c>
      <c r="D5523" s="2">
        <v>133</v>
      </c>
      <c r="E5523" t="s">
        <v>48</v>
      </c>
      <c r="F5523">
        <v>2021</v>
      </c>
      <c r="G5523" t="s">
        <v>51</v>
      </c>
      <c r="H5523" s="21">
        <v>183.77</v>
      </c>
    </row>
    <row r="5524" spans="1:8">
      <c r="A5524">
        <v>5944</v>
      </c>
      <c r="B5524" t="s">
        <v>15</v>
      </c>
      <c r="C5524" s="123">
        <v>1929</v>
      </c>
      <c r="D5524" s="2">
        <v>133</v>
      </c>
      <c r="E5524" t="s">
        <v>48</v>
      </c>
      <c r="F5524">
        <v>2021</v>
      </c>
      <c r="G5524" t="s">
        <v>51</v>
      </c>
      <c r="H5524" s="21">
        <v>-386.69</v>
      </c>
    </row>
    <row r="5525" spans="1:8">
      <c r="A5525">
        <v>6950</v>
      </c>
      <c r="B5525" t="s">
        <v>17</v>
      </c>
      <c r="C5525" s="123">
        <v>1929</v>
      </c>
      <c r="D5525" s="2">
        <v>144</v>
      </c>
      <c r="E5525" t="s">
        <v>48</v>
      </c>
      <c r="F5525">
        <v>2021</v>
      </c>
      <c r="G5525" t="s">
        <v>51</v>
      </c>
      <c r="H5525" s="21">
        <v>413.66</v>
      </c>
    </row>
    <row r="5526" spans="1:8">
      <c r="A5526">
        <v>6962</v>
      </c>
      <c r="B5526" t="s">
        <v>17</v>
      </c>
      <c r="C5526" s="123">
        <v>1929</v>
      </c>
      <c r="D5526" s="2">
        <v>144</v>
      </c>
      <c r="E5526" t="s">
        <v>48</v>
      </c>
      <c r="F5526">
        <v>2021</v>
      </c>
      <c r="G5526" t="s">
        <v>51</v>
      </c>
      <c r="H5526" s="21">
        <v>413.66</v>
      </c>
    </row>
    <row r="5527" spans="1:8">
      <c r="A5527">
        <v>6980</v>
      </c>
      <c r="B5527" t="s">
        <v>17</v>
      </c>
      <c r="C5527" s="123">
        <v>1929</v>
      </c>
      <c r="D5527" s="2">
        <v>144</v>
      </c>
      <c r="E5527" t="s">
        <v>48</v>
      </c>
      <c r="F5527">
        <v>2021</v>
      </c>
      <c r="G5527" t="s">
        <v>54</v>
      </c>
      <c r="H5527" s="21">
        <v>47.67</v>
      </c>
    </row>
    <row r="5528" spans="1:8">
      <c r="A5528">
        <v>7014</v>
      </c>
      <c r="B5528" t="s">
        <v>17</v>
      </c>
      <c r="C5528" s="123">
        <v>1929</v>
      </c>
      <c r="D5528" s="2">
        <v>144</v>
      </c>
      <c r="E5528" t="s">
        <v>48</v>
      </c>
      <c r="F5528">
        <v>2021</v>
      </c>
      <c r="G5528" t="s">
        <v>51</v>
      </c>
      <c r="H5528" s="21">
        <v>413.66</v>
      </c>
    </row>
    <row r="5529" spans="1:8">
      <c r="A5529">
        <v>7098</v>
      </c>
      <c r="B5529" t="s">
        <v>17</v>
      </c>
      <c r="C5529" s="123">
        <v>1929</v>
      </c>
      <c r="D5529" s="2">
        <v>144</v>
      </c>
      <c r="E5529" t="s">
        <v>48</v>
      </c>
      <c r="F5529">
        <v>2021</v>
      </c>
      <c r="G5529" t="s">
        <v>51</v>
      </c>
      <c r="H5529" s="21">
        <v>414.35</v>
      </c>
    </row>
    <row r="5530" spans="1:8">
      <c r="A5530">
        <v>7235</v>
      </c>
      <c r="B5530" t="s">
        <v>17</v>
      </c>
      <c r="C5530" s="123">
        <v>1929</v>
      </c>
      <c r="D5530" s="2">
        <v>144</v>
      </c>
      <c r="E5530" t="s">
        <v>48</v>
      </c>
      <c r="F5530">
        <v>2021</v>
      </c>
      <c r="G5530" t="s">
        <v>51</v>
      </c>
      <c r="H5530" s="21">
        <v>413.66</v>
      </c>
    </row>
    <row r="5531" spans="1:8">
      <c r="A5531">
        <v>7267</v>
      </c>
      <c r="B5531" t="s">
        <v>17</v>
      </c>
      <c r="C5531" s="123">
        <v>1929</v>
      </c>
      <c r="D5531" s="2">
        <v>144</v>
      </c>
      <c r="E5531" t="s">
        <v>48</v>
      </c>
      <c r="F5531">
        <v>2021</v>
      </c>
      <c r="G5531" t="s">
        <v>51</v>
      </c>
      <c r="H5531" s="21">
        <v>414.36</v>
      </c>
    </row>
    <row r="5532" spans="1:8">
      <c r="A5532">
        <v>7271</v>
      </c>
      <c r="B5532" t="s">
        <v>17</v>
      </c>
      <c r="C5532" s="123">
        <v>1929</v>
      </c>
      <c r="D5532" s="2">
        <v>144</v>
      </c>
      <c r="E5532" t="s">
        <v>48</v>
      </c>
      <c r="F5532">
        <v>2021</v>
      </c>
      <c r="G5532" t="s">
        <v>51</v>
      </c>
      <c r="H5532" s="21">
        <v>413.66</v>
      </c>
    </row>
    <row r="5533" spans="1:8">
      <c r="A5533">
        <v>7289</v>
      </c>
      <c r="B5533" t="s">
        <v>17</v>
      </c>
      <c r="C5533" s="123">
        <v>1929</v>
      </c>
      <c r="D5533" s="2">
        <v>144</v>
      </c>
      <c r="E5533" t="s">
        <v>48</v>
      </c>
      <c r="F5533">
        <v>2021</v>
      </c>
      <c r="G5533" t="s">
        <v>51</v>
      </c>
      <c r="H5533" s="21">
        <v>414.36</v>
      </c>
    </row>
    <row r="5534" spans="1:8">
      <c r="A5534">
        <v>7896</v>
      </c>
      <c r="B5534" t="s">
        <v>6</v>
      </c>
      <c r="C5534" s="123">
        <v>1929</v>
      </c>
      <c r="D5534" s="2">
        <v>144</v>
      </c>
      <c r="E5534" t="s">
        <v>48</v>
      </c>
      <c r="F5534">
        <v>2023</v>
      </c>
      <c r="G5534" t="s">
        <v>20</v>
      </c>
      <c r="H5534" s="1">
        <v>12.56</v>
      </c>
    </row>
    <row r="5535" spans="1:8">
      <c r="A5535">
        <v>7951</v>
      </c>
      <c r="B5535" t="s">
        <v>7</v>
      </c>
      <c r="C5535" s="123">
        <v>1929</v>
      </c>
      <c r="D5535" s="2">
        <v>133</v>
      </c>
      <c r="E5535" t="s">
        <v>48</v>
      </c>
      <c r="F5535">
        <v>2023</v>
      </c>
      <c r="G5535" t="s">
        <v>20</v>
      </c>
      <c r="H5535" s="1">
        <v>63.28</v>
      </c>
    </row>
    <row r="5536" spans="1:8">
      <c r="A5536">
        <v>7952</v>
      </c>
      <c r="B5536" t="s">
        <v>7</v>
      </c>
      <c r="C5536" s="123">
        <v>1929</v>
      </c>
      <c r="D5536" s="2">
        <v>144</v>
      </c>
      <c r="E5536" t="s">
        <v>48</v>
      </c>
      <c r="F5536">
        <v>2023</v>
      </c>
      <c r="G5536" t="s">
        <v>20</v>
      </c>
      <c r="H5536" s="1">
        <v>103.09</v>
      </c>
    </row>
    <row r="5537" spans="1:8">
      <c r="A5537">
        <v>8015</v>
      </c>
      <c r="B5537" t="s">
        <v>8</v>
      </c>
      <c r="C5537" s="123">
        <v>1929</v>
      </c>
      <c r="D5537" s="2">
        <v>133</v>
      </c>
      <c r="E5537" t="s">
        <v>48</v>
      </c>
      <c r="F5537">
        <v>2023</v>
      </c>
      <c r="G5537" t="s">
        <v>21</v>
      </c>
      <c r="H5537" s="1">
        <v>1568.5800000000004</v>
      </c>
    </row>
    <row r="5538" spans="1:8">
      <c r="A5538">
        <v>8016</v>
      </c>
      <c r="B5538" t="s">
        <v>8</v>
      </c>
      <c r="C5538" s="123">
        <v>1929</v>
      </c>
      <c r="D5538" s="2">
        <v>144</v>
      </c>
      <c r="E5538" t="s">
        <v>48</v>
      </c>
      <c r="F5538">
        <v>2023</v>
      </c>
      <c r="G5538" t="s">
        <v>20</v>
      </c>
      <c r="H5538" s="1">
        <v>307.38</v>
      </c>
    </row>
    <row r="5539" spans="1:8">
      <c r="A5539">
        <v>8017</v>
      </c>
      <c r="B5539" t="s">
        <v>8</v>
      </c>
      <c r="C5539" s="123">
        <v>1929</v>
      </c>
      <c r="D5539" s="2">
        <v>144</v>
      </c>
      <c r="E5539" t="s">
        <v>48</v>
      </c>
      <c r="F5539">
        <v>2023</v>
      </c>
      <c r="G5539" t="s">
        <v>21</v>
      </c>
      <c r="H5539" s="1">
        <v>1690.0699999999995</v>
      </c>
    </row>
    <row r="5540" spans="1:8">
      <c r="A5540">
        <v>8071</v>
      </c>
      <c r="B5540" t="s">
        <v>9</v>
      </c>
      <c r="C5540" s="123">
        <v>1929</v>
      </c>
      <c r="D5540" s="2">
        <v>144</v>
      </c>
      <c r="E5540" t="s">
        <v>48</v>
      </c>
      <c r="F5540">
        <v>2023</v>
      </c>
      <c r="G5540" t="s">
        <v>20</v>
      </c>
      <c r="H5540" s="1">
        <v>95.38</v>
      </c>
    </row>
    <row r="5541" spans="1:8">
      <c r="A5541">
        <v>8219</v>
      </c>
      <c r="B5541" t="s">
        <v>12</v>
      </c>
      <c r="C5541" s="123">
        <v>1929</v>
      </c>
      <c r="D5541" s="2">
        <v>144</v>
      </c>
      <c r="E5541" t="s">
        <v>48</v>
      </c>
      <c r="F5541">
        <v>2023</v>
      </c>
      <c r="G5541" t="s">
        <v>21</v>
      </c>
      <c r="H5541" s="1">
        <v>459.52</v>
      </c>
    </row>
    <row r="5542" spans="1:8">
      <c r="A5542">
        <v>8253</v>
      </c>
      <c r="B5542" t="s">
        <v>13</v>
      </c>
      <c r="C5542" s="123">
        <v>1929</v>
      </c>
      <c r="D5542" s="2">
        <v>144</v>
      </c>
      <c r="E5542" t="s">
        <v>48</v>
      </c>
      <c r="F5542">
        <v>2023</v>
      </c>
      <c r="G5542" t="s">
        <v>20</v>
      </c>
      <c r="H5542" s="1">
        <v>306.39</v>
      </c>
    </row>
    <row r="5543" spans="1:8">
      <c r="A5543">
        <v>8308</v>
      </c>
      <c r="B5543" t="s">
        <v>14</v>
      </c>
      <c r="C5543" s="123">
        <v>1929</v>
      </c>
      <c r="D5543" s="2">
        <v>133</v>
      </c>
      <c r="E5543" t="s">
        <v>48</v>
      </c>
      <c r="F5543">
        <v>2023</v>
      </c>
      <c r="G5543" t="s">
        <v>21</v>
      </c>
      <c r="H5543" s="1">
        <v>1223.49</v>
      </c>
    </row>
    <row r="5544" spans="1:8">
      <c r="A5544">
        <v>8309</v>
      </c>
      <c r="B5544" t="s">
        <v>14</v>
      </c>
      <c r="C5544" s="123">
        <v>1929</v>
      </c>
      <c r="D5544" s="2">
        <v>144</v>
      </c>
      <c r="E5544" t="s">
        <v>48</v>
      </c>
      <c r="F5544">
        <v>2023</v>
      </c>
      <c r="G5544" t="s">
        <v>20</v>
      </c>
      <c r="H5544" s="1">
        <v>462.56</v>
      </c>
    </row>
    <row r="5545" spans="1:8">
      <c r="A5545">
        <v>8310</v>
      </c>
      <c r="B5545" t="s">
        <v>14</v>
      </c>
      <c r="C5545" s="123">
        <v>1929</v>
      </c>
      <c r="D5545" s="2">
        <v>144</v>
      </c>
      <c r="E5545" t="s">
        <v>48</v>
      </c>
      <c r="F5545">
        <v>2023</v>
      </c>
      <c r="G5545" t="s">
        <v>21</v>
      </c>
      <c r="H5545" s="1">
        <v>4816.54</v>
      </c>
    </row>
    <row r="5546" spans="1:8">
      <c r="A5546">
        <v>8366</v>
      </c>
      <c r="B5546" t="s">
        <v>15</v>
      </c>
      <c r="C5546" s="123">
        <v>1929</v>
      </c>
      <c r="D5546" s="2">
        <v>133</v>
      </c>
      <c r="E5546" t="s">
        <v>48</v>
      </c>
      <c r="F5546">
        <v>2023</v>
      </c>
      <c r="G5546" t="s">
        <v>21</v>
      </c>
      <c r="H5546" s="1">
        <v>5.0000000000011369E-2</v>
      </c>
    </row>
    <row r="5547" spans="1:8">
      <c r="A5547">
        <v>8438</v>
      </c>
      <c r="B5547" t="s">
        <v>17</v>
      </c>
      <c r="C5547" s="123">
        <v>1929</v>
      </c>
      <c r="D5547" s="2">
        <v>133</v>
      </c>
      <c r="E5547" t="s">
        <v>48</v>
      </c>
      <c r="F5547">
        <v>2023</v>
      </c>
      <c r="G5547" t="s">
        <v>20</v>
      </c>
      <c r="H5547" s="1">
        <v>0</v>
      </c>
    </row>
    <row r="5548" spans="1:8">
      <c r="A5548">
        <v>8439</v>
      </c>
      <c r="B5548" t="s">
        <v>17</v>
      </c>
      <c r="C5548" s="123">
        <v>1929</v>
      </c>
      <c r="D5548" s="2">
        <v>133</v>
      </c>
      <c r="E5548" t="s">
        <v>48</v>
      </c>
      <c r="F5548">
        <v>2023</v>
      </c>
      <c r="G5548" t="s">
        <v>21</v>
      </c>
      <c r="H5548" s="1">
        <v>1663.8400000000001</v>
      </c>
    </row>
    <row r="5549" spans="1:8">
      <c r="A5549">
        <v>8440</v>
      </c>
      <c r="B5549" t="s">
        <v>17</v>
      </c>
      <c r="C5549" s="123">
        <v>1929</v>
      </c>
      <c r="D5549" s="2">
        <v>144</v>
      </c>
      <c r="E5549" t="s">
        <v>48</v>
      </c>
      <c r="F5549">
        <v>2023</v>
      </c>
      <c r="G5549" t="s">
        <v>20</v>
      </c>
      <c r="H5549" s="1">
        <v>313.35000000000002</v>
      </c>
    </row>
    <row r="5550" spans="1:8">
      <c r="A5550">
        <v>232</v>
      </c>
      <c r="B5550" t="s">
        <v>6</v>
      </c>
      <c r="C5550" s="123">
        <v>1930</v>
      </c>
      <c r="D5550" s="2">
        <v>144</v>
      </c>
      <c r="E5550" t="s">
        <v>47</v>
      </c>
      <c r="F5550">
        <v>2021</v>
      </c>
      <c r="G5550" t="s">
        <v>51</v>
      </c>
      <c r="H5550" s="21">
        <v>26.76</v>
      </c>
    </row>
    <row r="5551" spans="1:8">
      <c r="A5551">
        <v>247</v>
      </c>
      <c r="B5551" t="s">
        <v>6</v>
      </c>
      <c r="C5551" s="123">
        <v>1930</v>
      </c>
      <c r="D5551" s="2">
        <v>144</v>
      </c>
      <c r="E5551" t="s">
        <v>47</v>
      </c>
      <c r="F5551">
        <v>2021</v>
      </c>
      <c r="G5551" t="s">
        <v>51</v>
      </c>
      <c r="H5551" s="21">
        <v>44.89</v>
      </c>
    </row>
    <row r="5552" spans="1:8">
      <c r="A5552">
        <v>263</v>
      </c>
      <c r="B5552" t="s">
        <v>6</v>
      </c>
      <c r="C5552" s="123">
        <v>1930</v>
      </c>
      <c r="D5552" s="2">
        <v>144</v>
      </c>
      <c r="E5552" t="s">
        <v>47</v>
      </c>
      <c r="F5552">
        <v>2021</v>
      </c>
      <c r="G5552" t="s">
        <v>51</v>
      </c>
      <c r="H5552" s="21">
        <v>26.77</v>
      </c>
    </row>
    <row r="5553" spans="1:8">
      <c r="A5553">
        <v>269</v>
      </c>
      <c r="B5553" t="s">
        <v>6</v>
      </c>
      <c r="C5553" s="123">
        <v>1930</v>
      </c>
      <c r="D5553" s="2">
        <v>144</v>
      </c>
      <c r="E5553" t="s">
        <v>47</v>
      </c>
      <c r="F5553">
        <v>2021</v>
      </c>
      <c r="G5553" t="s">
        <v>51</v>
      </c>
      <c r="H5553" s="21">
        <v>26.77</v>
      </c>
    </row>
    <row r="5554" spans="1:8">
      <c r="A5554">
        <v>348</v>
      </c>
      <c r="B5554" t="s">
        <v>6</v>
      </c>
      <c r="C5554" s="123">
        <v>1930</v>
      </c>
      <c r="D5554" s="2">
        <v>144</v>
      </c>
      <c r="E5554" t="s">
        <v>47</v>
      </c>
      <c r="F5554">
        <v>2021</v>
      </c>
      <c r="G5554" t="s">
        <v>51</v>
      </c>
      <c r="H5554" s="21">
        <v>31.58</v>
      </c>
    </row>
    <row r="5555" spans="1:8">
      <c r="A5555">
        <v>365</v>
      </c>
      <c r="B5555" t="s">
        <v>6</v>
      </c>
      <c r="C5555" s="123">
        <v>1930</v>
      </c>
      <c r="D5555" s="2">
        <v>144</v>
      </c>
      <c r="E5555" t="s">
        <v>47</v>
      </c>
      <c r="F5555">
        <v>2021</v>
      </c>
      <c r="G5555" t="s">
        <v>51</v>
      </c>
      <c r="H5555" s="21">
        <v>35.4</v>
      </c>
    </row>
    <row r="5556" spans="1:8">
      <c r="A5556">
        <v>379</v>
      </c>
      <c r="B5556" t="s">
        <v>6</v>
      </c>
      <c r="C5556" s="123">
        <v>1930</v>
      </c>
      <c r="D5556" s="2">
        <v>144</v>
      </c>
      <c r="E5556" t="s">
        <v>47</v>
      </c>
      <c r="F5556">
        <v>2021</v>
      </c>
      <c r="G5556" t="s">
        <v>51</v>
      </c>
      <c r="H5556" s="21">
        <v>26.76</v>
      </c>
    </row>
    <row r="5557" spans="1:8">
      <c r="A5557">
        <v>400</v>
      </c>
      <c r="B5557" t="s">
        <v>6</v>
      </c>
      <c r="C5557" s="123">
        <v>1930</v>
      </c>
      <c r="D5557" s="2">
        <v>144</v>
      </c>
      <c r="E5557" t="s">
        <v>47</v>
      </c>
      <c r="F5557">
        <v>2021</v>
      </c>
      <c r="G5557" t="s">
        <v>51</v>
      </c>
      <c r="H5557" s="21">
        <v>26.77</v>
      </c>
    </row>
    <row r="5558" spans="1:8">
      <c r="A5558">
        <v>515</v>
      </c>
      <c r="B5558" t="s">
        <v>6</v>
      </c>
      <c r="C5558" s="123">
        <v>1930</v>
      </c>
      <c r="D5558" s="2">
        <v>144</v>
      </c>
      <c r="E5558" t="s">
        <v>47</v>
      </c>
      <c r="F5558">
        <v>2021</v>
      </c>
      <c r="G5558" t="s">
        <v>51</v>
      </c>
      <c r="H5558" s="21">
        <v>26.76</v>
      </c>
    </row>
    <row r="5559" spans="1:8">
      <c r="A5559">
        <v>576</v>
      </c>
      <c r="B5559" t="s">
        <v>6</v>
      </c>
      <c r="C5559" s="123">
        <v>1930</v>
      </c>
      <c r="D5559" s="2">
        <v>144</v>
      </c>
      <c r="E5559" t="s">
        <v>47</v>
      </c>
      <c r="F5559">
        <v>2021</v>
      </c>
      <c r="G5559" t="s">
        <v>51</v>
      </c>
      <c r="H5559" s="21">
        <v>31.59</v>
      </c>
    </row>
    <row r="5560" spans="1:8">
      <c r="A5560">
        <v>580</v>
      </c>
      <c r="B5560" t="s">
        <v>6</v>
      </c>
      <c r="C5560" s="123">
        <v>1930</v>
      </c>
      <c r="D5560" s="2">
        <v>144</v>
      </c>
      <c r="E5560" t="s">
        <v>47</v>
      </c>
      <c r="F5560">
        <v>2021</v>
      </c>
      <c r="G5560" t="s">
        <v>51</v>
      </c>
      <c r="H5560" s="21">
        <v>26.77</v>
      </c>
    </row>
    <row r="5561" spans="1:8">
      <c r="A5561">
        <v>618</v>
      </c>
      <c r="B5561" t="s">
        <v>7</v>
      </c>
      <c r="C5561" s="123">
        <v>1930</v>
      </c>
      <c r="D5561" s="2">
        <v>133</v>
      </c>
      <c r="E5561" t="s">
        <v>47</v>
      </c>
      <c r="F5561">
        <v>2021</v>
      </c>
      <c r="G5561" t="s">
        <v>54</v>
      </c>
      <c r="H5561" s="21">
        <v>19.63</v>
      </c>
    </row>
    <row r="5562" spans="1:8">
      <c r="A5562">
        <v>660</v>
      </c>
      <c r="B5562" t="s">
        <v>7</v>
      </c>
      <c r="C5562" s="123">
        <v>1930</v>
      </c>
      <c r="D5562" s="2">
        <v>133</v>
      </c>
      <c r="E5562" t="s">
        <v>47</v>
      </c>
      <c r="F5562">
        <v>2021</v>
      </c>
      <c r="G5562" t="s">
        <v>54</v>
      </c>
      <c r="H5562" s="21">
        <v>19.63</v>
      </c>
    </row>
    <row r="5563" spans="1:8">
      <c r="A5563">
        <v>670</v>
      </c>
      <c r="B5563" t="s">
        <v>7</v>
      </c>
      <c r="C5563" s="123">
        <v>1930</v>
      </c>
      <c r="D5563" s="2">
        <v>133</v>
      </c>
      <c r="E5563" t="s">
        <v>47</v>
      </c>
      <c r="F5563">
        <v>2021</v>
      </c>
      <c r="G5563" t="s">
        <v>54</v>
      </c>
      <c r="H5563" s="21">
        <v>20.02</v>
      </c>
    </row>
    <row r="5564" spans="1:8">
      <c r="A5564">
        <v>735</v>
      </c>
      <c r="B5564" t="s">
        <v>7</v>
      </c>
      <c r="C5564" s="123">
        <v>1930</v>
      </c>
      <c r="D5564" s="2">
        <v>133</v>
      </c>
      <c r="E5564" t="s">
        <v>47</v>
      </c>
      <c r="F5564">
        <v>2021</v>
      </c>
      <c r="G5564" t="s">
        <v>54</v>
      </c>
      <c r="H5564" s="21">
        <v>19.63</v>
      </c>
    </row>
    <row r="5565" spans="1:8">
      <c r="A5565">
        <v>758</v>
      </c>
      <c r="B5565" t="s">
        <v>7</v>
      </c>
      <c r="C5565" s="123">
        <v>1930</v>
      </c>
      <c r="D5565" s="2">
        <v>133</v>
      </c>
      <c r="E5565" t="s">
        <v>47</v>
      </c>
      <c r="F5565">
        <v>2021</v>
      </c>
      <c r="G5565" t="s">
        <v>54</v>
      </c>
      <c r="H5565" s="21">
        <v>20.02</v>
      </c>
    </row>
    <row r="5566" spans="1:8">
      <c r="A5566">
        <v>776</v>
      </c>
      <c r="B5566" t="s">
        <v>7</v>
      </c>
      <c r="C5566" s="123">
        <v>1930</v>
      </c>
      <c r="D5566" s="2">
        <v>133</v>
      </c>
      <c r="E5566" t="s">
        <v>47</v>
      </c>
      <c r="F5566">
        <v>2021</v>
      </c>
      <c r="G5566" t="s">
        <v>54</v>
      </c>
      <c r="H5566" s="21">
        <v>19.62</v>
      </c>
    </row>
    <row r="5567" spans="1:8">
      <c r="A5567">
        <v>783</v>
      </c>
      <c r="B5567" t="s">
        <v>7</v>
      </c>
      <c r="C5567" s="123">
        <v>1930</v>
      </c>
      <c r="D5567" s="2">
        <v>133</v>
      </c>
      <c r="E5567" t="s">
        <v>47</v>
      </c>
      <c r="F5567">
        <v>2021</v>
      </c>
      <c r="G5567" t="s">
        <v>54</v>
      </c>
      <c r="H5567" s="21">
        <v>20.03</v>
      </c>
    </row>
    <row r="5568" spans="1:8">
      <c r="A5568">
        <v>787</v>
      </c>
      <c r="B5568" t="s">
        <v>7</v>
      </c>
      <c r="C5568" s="123">
        <v>1930</v>
      </c>
      <c r="D5568" s="2">
        <v>133</v>
      </c>
      <c r="E5568" t="s">
        <v>47</v>
      </c>
      <c r="F5568">
        <v>2021</v>
      </c>
      <c r="G5568" t="s">
        <v>54</v>
      </c>
      <c r="H5568" s="21">
        <v>20.02</v>
      </c>
    </row>
    <row r="5569" spans="1:8">
      <c r="A5569">
        <v>843</v>
      </c>
      <c r="B5569" t="s">
        <v>7</v>
      </c>
      <c r="C5569" s="123">
        <v>1930</v>
      </c>
      <c r="D5569" s="2">
        <v>133</v>
      </c>
      <c r="E5569" t="s">
        <v>47</v>
      </c>
      <c r="F5569">
        <v>2021</v>
      </c>
      <c r="G5569" t="s">
        <v>54</v>
      </c>
      <c r="H5569" s="21">
        <v>19.93</v>
      </c>
    </row>
    <row r="5570" spans="1:8">
      <c r="A5570">
        <v>896</v>
      </c>
      <c r="B5570" t="s">
        <v>7</v>
      </c>
      <c r="C5570" s="123">
        <v>1930</v>
      </c>
      <c r="D5570" s="2">
        <v>133</v>
      </c>
      <c r="E5570" t="s">
        <v>47</v>
      </c>
      <c r="F5570">
        <v>2021</v>
      </c>
      <c r="G5570" t="s">
        <v>54</v>
      </c>
      <c r="H5570" s="21">
        <v>19.63</v>
      </c>
    </row>
    <row r="5571" spans="1:8">
      <c r="A5571">
        <v>930</v>
      </c>
      <c r="B5571" t="s">
        <v>7</v>
      </c>
      <c r="C5571" s="123">
        <v>1930</v>
      </c>
      <c r="D5571" s="2">
        <v>133</v>
      </c>
      <c r="E5571" t="s">
        <v>47</v>
      </c>
      <c r="F5571">
        <v>2021</v>
      </c>
      <c r="G5571" t="s">
        <v>54</v>
      </c>
      <c r="H5571" s="21">
        <v>19.63</v>
      </c>
    </row>
    <row r="5572" spans="1:8">
      <c r="A5572">
        <v>952</v>
      </c>
      <c r="B5572" t="s">
        <v>7</v>
      </c>
      <c r="C5572" s="123">
        <v>1930</v>
      </c>
      <c r="D5572" s="2">
        <v>133</v>
      </c>
      <c r="E5572" t="s">
        <v>47</v>
      </c>
      <c r="F5572">
        <v>2021</v>
      </c>
      <c r="G5572" t="s">
        <v>54</v>
      </c>
      <c r="H5572" s="21">
        <v>7.34</v>
      </c>
    </row>
    <row r="5573" spans="1:8">
      <c r="A5573">
        <v>953</v>
      </c>
      <c r="B5573" t="s">
        <v>7</v>
      </c>
      <c r="C5573" s="123">
        <v>1930</v>
      </c>
      <c r="D5573" s="2">
        <v>133</v>
      </c>
      <c r="E5573" t="s">
        <v>47</v>
      </c>
      <c r="F5573">
        <v>2021</v>
      </c>
      <c r="G5573" t="s">
        <v>54</v>
      </c>
      <c r="H5573" s="21">
        <v>20.02</v>
      </c>
    </row>
    <row r="5574" spans="1:8">
      <c r="A5574">
        <v>960</v>
      </c>
      <c r="B5574" t="s">
        <v>7</v>
      </c>
      <c r="C5574" s="123">
        <v>1930</v>
      </c>
      <c r="D5574" s="2">
        <v>144</v>
      </c>
      <c r="E5574" t="s">
        <v>47</v>
      </c>
      <c r="F5574">
        <v>2021</v>
      </c>
      <c r="G5574" t="s">
        <v>54</v>
      </c>
      <c r="H5574" s="21">
        <v>18.57</v>
      </c>
    </row>
    <row r="5575" spans="1:8">
      <c r="A5575">
        <v>961</v>
      </c>
      <c r="B5575" t="s">
        <v>7</v>
      </c>
      <c r="C5575" s="123">
        <v>1930</v>
      </c>
      <c r="D5575" s="2">
        <v>144</v>
      </c>
      <c r="E5575" t="s">
        <v>47</v>
      </c>
      <c r="F5575">
        <v>2021</v>
      </c>
      <c r="G5575" t="s">
        <v>54</v>
      </c>
      <c r="H5575" s="21">
        <v>16.07</v>
      </c>
    </row>
    <row r="5576" spans="1:8">
      <c r="A5576">
        <v>1156</v>
      </c>
      <c r="B5576" t="s">
        <v>7</v>
      </c>
      <c r="C5576" s="123">
        <v>1930</v>
      </c>
      <c r="D5576" s="2">
        <v>144</v>
      </c>
      <c r="E5576" t="s">
        <v>47</v>
      </c>
      <c r="F5576">
        <v>2021</v>
      </c>
      <c r="G5576" t="s">
        <v>54</v>
      </c>
      <c r="H5576" s="21">
        <v>18.71</v>
      </c>
    </row>
    <row r="5577" spans="1:8">
      <c r="A5577">
        <v>1171</v>
      </c>
      <c r="B5577" t="s">
        <v>7</v>
      </c>
      <c r="C5577" s="123">
        <v>1930</v>
      </c>
      <c r="D5577" s="2">
        <v>144</v>
      </c>
      <c r="E5577" t="s">
        <v>47</v>
      </c>
      <c r="F5577">
        <v>2021</v>
      </c>
      <c r="G5577" t="s">
        <v>54</v>
      </c>
      <c r="H5577" s="21">
        <v>17.82</v>
      </c>
    </row>
    <row r="5578" spans="1:8">
      <c r="A5578">
        <v>1182</v>
      </c>
      <c r="B5578" t="s">
        <v>7</v>
      </c>
      <c r="C5578" s="123">
        <v>1930</v>
      </c>
      <c r="D5578" s="2">
        <v>144</v>
      </c>
      <c r="E5578" t="s">
        <v>47</v>
      </c>
      <c r="F5578">
        <v>2021</v>
      </c>
      <c r="G5578" t="s">
        <v>54</v>
      </c>
      <c r="H5578" s="21">
        <v>16.07</v>
      </c>
    </row>
    <row r="5579" spans="1:8">
      <c r="A5579">
        <v>1188</v>
      </c>
      <c r="B5579" t="s">
        <v>7</v>
      </c>
      <c r="C5579" s="123">
        <v>1930</v>
      </c>
      <c r="D5579" s="2">
        <v>144</v>
      </c>
      <c r="E5579" t="s">
        <v>47</v>
      </c>
      <c r="F5579">
        <v>2021</v>
      </c>
      <c r="G5579" t="s">
        <v>54</v>
      </c>
      <c r="H5579" s="21">
        <v>18.72</v>
      </c>
    </row>
    <row r="5580" spans="1:8">
      <c r="A5580">
        <v>1287</v>
      </c>
      <c r="B5580" t="s">
        <v>7</v>
      </c>
      <c r="C5580" s="123">
        <v>1930</v>
      </c>
      <c r="D5580" s="2">
        <v>144</v>
      </c>
      <c r="E5580" t="s">
        <v>47</v>
      </c>
      <c r="F5580">
        <v>2021</v>
      </c>
      <c r="G5580" t="s">
        <v>54</v>
      </c>
      <c r="H5580" s="21">
        <v>18.72</v>
      </c>
    </row>
    <row r="5581" spans="1:8">
      <c r="A5581">
        <v>1335</v>
      </c>
      <c r="B5581" t="s">
        <v>7</v>
      </c>
      <c r="C5581" s="123">
        <v>1930</v>
      </c>
      <c r="D5581" s="2">
        <v>144</v>
      </c>
      <c r="E5581" t="s">
        <v>47</v>
      </c>
      <c r="F5581">
        <v>2021</v>
      </c>
      <c r="G5581" t="s">
        <v>54</v>
      </c>
      <c r="H5581" s="21">
        <v>16.059999999999999</v>
      </c>
    </row>
    <row r="5582" spans="1:8">
      <c r="A5582">
        <v>1438</v>
      </c>
      <c r="B5582" t="s">
        <v>7</v>
      </c>
      <c r="C5582" s="123">
        <v>1930</v>
      </c>
      <c r="D5582" s="2">
        <v>144</v>
      </c>
      <c r="E5582" t="s">
        <v>47</v>
      </c>
      <c r="F5582">
        <v>2021</v>
      </c>
      <c r="G5582" t="s">
        <v>54</v>
      </c>
      <c r="H5582" s="21">
        <v>20.02</v>
      </c>
    </row>
    <row r="5583" spans="1:8">
      <c r="A5583">
        <v>1479</v>
      </c>
      <c r="B5583" t="s">
        <v>8</v>
      </c>
      <c r="C5583" s="123">
        <v>1930</v>
      </c>
      <c r="D5583" s="2">
        <v>133</v>
      </c>
      <c r="E5583" t="s">
        <v>47</v>
      </c>
      <c r="F5583">
        <v>2021</v>
      </c>
      <c r="G5583" t="s">
        <v>51</v>
      </c>
      <c r="H5583" s="21">
        <v>95.39</v>
      </c>
    </row>
    <row r="5584" spans="1:8">
      <c r="A5584">
        <v>1504</v>
      </c>
      <c r="B5584" t="s">
        <v>8</v>
      </c>
      <c r="C5584" s="123">
        <v>1930</v>
      </c>
      <c r="D5584" s="2">
        <v>133</v>
      </c>
      <c r="E5584" t="s">
        <v>47</v>
      </c>
      <c r="F5584">
        <v>2021</v>
      </c>
      <c r="G5584" t="s">
        <v>51</v>
      </c>
      <c r="H5584" s="21">
        <v>97.48</v>
      </c>
    </row>
    <row r="5585" spans="1:8">
      <c r="A5585">
        <v>1556</v>
      </c>
      <c r="B5585" t="s">
        <v>8</v>
      </c>
      <c r="C5585" s="123">
        <v>1930</v>
      </c>
      <c r="D5585" s="2">
        <v>133</v>
      </c>
      <c r="E5585" t="s">
        <v>47</v>
      </c>
      <c r="F5585">
        <v>2021</v>
      </c>
      <c r="G5585" t="s">
        <v>51</v>
      </c>
      <c r="H5585" s="21">
        <v>101.63</v>
      </c>
    </row>
    <row r="5586" spans="1:8">
      <c r="A5586">
        <v>1567</v>
      </c>
      <c r="B5586" t="s">
        <v>8</v>
      </c>
      <c r="C5586" s="123">
        <v>1930</v>
      </c>
      <c r="D5586" s="2">
        <v>133</v>
      </c>
      <c r="E5586" t="s">
        <v>47</v>
      </c>
      <c r="F5586">
        <v>2021</v>
      </c>
      <c r="G5586" t="s">
        <v>54</v>
      </c>
      <c r="H5586" s="21">
        <v>20.81</v>
      </c>
    </row>
    <row r="5587" spans="1:8">
      <c r="A5587">
        <v>1569</v>
      </c>
      <c r="B5587" t="s">
        <v>8</v>
      </c>
      <c r="C5587" s="123">
        <v>1930</v>
      </c>
      <c r="D5587" s="2">
        <v>133</v>
      </c>
      <c r="E5587" t="s">
        <v>47</v>
      </c>
      <c r="F5587">
        <v>2021</v>
      </c>
      <c r="G5587" t="s">
        <v>54</v>
      </c>
      <c r="H5587" s="21">
        <v>36.020000000000003</v>
      </c>
    </row>
    <row r="5588" spans="1:8">
      <c r="A5588">
        <v>1584</v>
      </c>
      <c r="B5588" t="s">
        <v>8</v>
      </c>
      <c r="C5588" s="123">
        <v>1930</v>
      </c>
      <c r="D5588" s="2">
        <v>133</v>
      </c>
      <c r="E5588" t="s">
        <v>47</v>
      </c>
      <c r="F5588">
        <v>2021</v>
      </c>
      <c r="G5588" t="s">
        <v>51</v>
      </c>
      <c r="H5588" s="21">
        <v>110.87</v>
      </c>
    </row>
    <row r="5589" spans="1:8">
      <c r="A5589">
        <v>1585</v>
      </c>
      <c r="B5589" t="s">
        <v>8</v>
      </c>
      <c r="C5589" s="123">
        <v>1930</v>
      </c>
      <c r="D5589" s="2">
        <v>133</v>
      </c>
      <c r="E5589" t="s">
        <v>47</v>
      </c>
      <c r="F5589">
        <v>2021</v>
      </c>
      <c r="G5589" t="s">
        <v>51</v>
      </c>
      <c r="H5589" s="21">
        <v>99.38</v>
      </c>
    </row>
    <row r="5590" spans="1:8">
      <c r="A5590">
        <v>1586</v>
      </c>
      <c r="B5590" t="s">
        <v>8</v>
      </c>
      <c r="C5590" s="123">
        <v>1930</v>
      </c>
      <c r="D5590" s="2">
        <v>133</v>
      </c>
      <c r="E5590" t="s">
        <v>47</v>
      </c>
      <c r="F5590">
        <v>2021</v>
      </c>
      <c r="G5590" t="s">
        <v>51</v>
      </c>
      <c r="H5590" s="21">
        <v>138.44999999999999</v>
      </c>
    </row>
    <row r="5591" spans="1:8">
      <c r="A5591">
        <v>1588</v>
      </c>
      <c r="B5591" t="s">
        <v>8</v>
      </c>
      <c r="C5591" s="123">
        <v>1930</v>
      </c>
      <c r="D5591" s="2">
        <v>133</v>
      </c>
      <c r="E5591" t="s">
        <v>47</v>
      </c>
      <c r="F5591">
        <v>2021</v>
      </c>
      <c r="G5591" t="s">
        <v>51</v>
      </c>
      <c r="H5591" s="21">
        <v>123.39</v>
      </c>
    </row>
    <row r="5592" spans="1:8">
      <c r="A5592">
        <v>1597</v>
      </c>
      <c r="B5592" t="s">
        <v>8</v>
      </c>
      <c r="C5592" s="123">
        <v>1930</v>
      </c>
      <c r="D5592" s="2">
        <v>133</v>
      </c>
      <c r="E5592" t="s">
        <v>47</v>
      </c>
      <c r="F5592">
        <v>2021</v>
      </c>
      <c r="G5592" t="s">
        <v>51</v>
      </c>
      <c r="H5592" s="21">
        <v>107.73</v>
      </c>
    </row>
    <row r="5593" spans="1:8">
      <c r="A5593">
        <v>1614</v>
      </c>
      <c r="B5593" t="s">
        <v>8</v>
      </c>
      <c r="C5593" s="123">
        <v>1930</v>
      </c>
      <c r="D5593" s="2">
        <v>133</v>
      </c>
      <c r="E5593" t="s">
        <v>47</v>
      </c>
      <c r="F5593">
        <v>2021</v>
      </c>
      <c r="G5593" t="s">
        <v>51</v>
      </c>
      <c r="H5593" s="21">
        <v>99.27</v>
      </c>
    </row>
    <row r="5594" spans="1:8">
      <c r="A5594">
        <v>1620</v>
      </c>
      <c r="B5594" t="s">
        <v>8</v>
      </c>
      <c r="C5594" s="123">
        <v>1930</v>
      </c>
      <c r="D5594" s="2">
        <v>133</v>
      </c>
      <c r="E5594" t="s">
        <v>47</v>
      </c>
      <c r="F5594">
        <v>2021</v>
      </c>
      <c r="G5594" t="s">
        <v>54</v>
      </c>
      <c r="H5594" s="21">
        <v>12.01</v>
      </c>
    </row>
    <row r="5595" spans="1:8">
      <c r="A5595">
        <v>1625</v>
      </c>
      <c r="B5595" t="s">
        <v>8</v>
      </c>
      <c r="C5595" s="123">
        <v>1930</v>
      </c>
      <c r="D5595" s="2">
        <v>133</v>
      </c>
      <c r="E5595" t="s">
        <v>47</v>
      </c>
      <c r="F5595">
        <v>2021</v>
      </c>
      <c r="G5595" t="s">
        <v>51</v>
      </c>
      <c r="H5595" s="21">
        <v>67.23</v>
      </c>
    </row>
    <row r="5596" spans="1:8">
      <c r="A5596">
        <v>1641</v>
      </c>
      <c r="B5596" t="s">
        <v>8</v>
      </c>
      <c r="C5596" s="123">
        <v>1930</v>
      </c>
      <c r="D5596" s="2">
        <v>133</v>
      </c>
      <c r="E5596" t="s">
        <v>47</v>
      </c>
      <c r="F5596">
        <v>2021</v>
      </c>
      <c r="G5596" t="s">
        <v>51</v>
      </c>
      <c r="H5596" s="21">
        <v>43.39</v>
      </c>
    </row>
    <row r="5597" spans="1:8">
      <c r="A5597">
        <v>1700</v>
      </c>
      <c r="B5597" t="s">
        <v>8</v>
      </c>
      <c r="C5597" s="123">
        <v>1930</v>
      </c>
      <c r="D5597" s="2">
        <v>133</v>
      </c>
      <c r="E5597" t="s">
        <v>47</v>
      </c>
      <c r="F5597">
        <v>2021</v>
      </c>
      <c r="G5597" t="s">
        <v>51</v>
      </c>
      <c r="H5597" s="21">
        <v>109.69</v>
      </c>
    </row>
    <row r="5598" spans="1:8">
      <c r="A5598">
        <v>1714</v>
      </c>
      <c r="B5598" t="s">
        <v>8</v>
      </c>
      <c r="C5598" s="123">
        <v>1930</v>
      </c>
      <c r="D5598" s="2">
        <v>133</v>
      </c>
      <c r="E5598" t="s">
        <v>47</v>
      </c>
      <c r="F5598">
        <v>2021</v>
      </c>
      <c r="G5598" t="s">
        <v>51</v>
      </c>
      <c r="H5598" s="21">
        <v>106.2</v>
      </c>
    </row>
    <row r="5599" spans="1:8">
      <c r="A5599">
        <v>1723</v>
      </c>
      <c r="B5599" t="s">
        <v>8</v>
      </c>
      <c r="C5599" s="123">
        <v>1930</v>
      </c>
      <c r="D5599" s="2">
        <v>133</v>
      </c>
      <c r="E5599" t="s">
        <v>47</v>
      </c>
      <c r="F5599">
        <v>2021</v>
      </c>
      <c r="G5599" t="s">
        <v>54</v>
      </c>
      <c r="H5599" s="21">
        <v>2.17</v>
      </c>
    </row>
    <row r="5600" spans="1:8">
      <c r="A5600">
        <v>1751</v>
      </c>
      <c r="B5600" t="s">
        <v>8</v>
      </c>
      <c r="C5600" s="123">
        <v>1930</v>
      </c>
      <c r="D5600" s="2">
        <v>144</v>
      </c>
      <c r="E5600" t="s">
        <v>47</v>
      </c>
      <c r="F5600">
        <v>2021</v>
      </c>
      <c r="G5600" t="s">
        <v>54</v>
      </c>
      <c r="H5600" s="21">
        <v>81.22</v>
      </c>
    </row>
    <row r="5601" spans="1:8">
      <c r="A5601">
        <v>1805</v>
      </c>
      <c r="B5601" t="s">
        <v>8</v>
      </c>
      <c r="C5601" s="123">
        <v>1930</v>
      </c>
      <c r="D5601" s="2">
        <v>144</v>
      </c>
      <c r="E5601" t="s">
        <v>47</v>
      </c>
      <c r="F5601">
        <v>2021</v>
      </c>
      <c r="G5601" t="s">
        <v>54</v>
      </c>
      <c r="H5601" s="21">
        <v>29</v>
      </c>
    </row>
    <row r="5602" spans="1:8">
      <c r="A5602">
        <v>1809</v>
      </c>
      <c r="B5602" t="s">
        <v>8</v>
      </c>
      <c r="C5602" s="123">
        <v>1930</v>
      </c>
      <c r="D5602" s="2">
        <v>144</v>
      </c>
      <c r="E5602" t="s">
        <v>47</v>
      </c>
      <c r="F5602">
        <v>2021</v>
      </c>
      <c r="G5602" t="s">
        <v>51</v>
      </c>
      <c r="H5602" s="21">
        <v>40.89</v>
      </c>
    </row>
    <row r="5603" spans="1:8">
      <c r="A5603">
        <v>1812</v>
      </c>
      <c r="B5603" t="s">
        <v>8</v>
      </c>
      <c r="C5603" s="123">
        <v>1930</v>
      </c>
      <c r="D5603" s="2">
        <v>144</v>
      </c>
      <c r="E5603" t="s">
        <v>47</v>
      </c>
      <c r="F5603">
        <v>2021</v>
      </c>
      <c r="G5603" t="s">
        <v>54</v>
      </c>
      <c r="H5603" s="21">
        <v>17.489999999999998</v>
      </c>
    </row>
    <row r="5604" spans="1:8">
      <c r="A5604">
        <v>1822</v>
      </c>
      <c r="B5604" t="s">
        <v>8</v>
      </c>
      <c r="C5604" s="123">
        <v>1930</v>
      </c>
      <c r="D5604" s="2">
        <v>144</v>
      </c>
      <c r="E5604" t="s">
        <v>47</v>
      </c>
      <c r="F5604">
        <v>2021</v>
      </c>
      <c r="G5604" t="s">
        <v>51</v>
      </c>
      <c r="H5604" s="21">
        <v>40.89</v>
      </c>
    </row>
    <row r="5605" spans="1:8">
      <c r="A5605">
        <v>1836</v>
      </c>
      <c r="B5605" t="s">
        <v>8</v>
      </c>
      <c r="C5605" s="123">
        <v>1930</v>
      </c>
      <c r="D5605" s="2">
        <v>144</v>
      </c>
      <c r="E5605" t="s">
        <v>47</v>
      </c>
      <c r="F5605">
        <v>2021</v>
      </c>
      <c r="G5605" t="s">
        <v>51</v>
      </c>
      <c r="H5605" s="21">
        <v>51.94</v>
      </c>
    </row>
    <row r="5606" spans="1:8">
      <c r="A5606">
        <v>1840</v>
      </c>
      <c r="B5606" t="s">
        <v>8</v>
      </c>
      <c r="C5606" s="123">
        <v>1930</v>
      </c>
      <c r="D5606" s="2">
        <v>144</v>
      </c>
      <c r="E5606" t="s">
        <v>47</v>
      </c>
      <c r="F5606">
        <v>2021</v>
      </c>
      <c r="G5606" t="s">
        <v>51</v>
      </c>
      <c r="H5606" s="21">
        <v>40.9</v>
      </c>
    </row>
    <row r="5607" spans="1:8">
      <c r="A5607">
        <v>1846</v>
      </c>
      <c r="B5607" t="s">
        <v>8</v>
      </c>
      <c r="C5607" s="123">
        <v>1930</v>
      </c>
      <c r="D5607" s="2">
        <v>144</v>
      </c>
      <c r="E5607" t="s">
        <v>47</v>
      </c>
      <c r="F5607">
        <v>2021</v>
      </c>
      <c r="G5607" t="s">
        <v>54</v>
      </c>
      <c r="H5607" s="21">
        <v>1.37</v>
      </c>
    </row>
    <row r="5608" spans="1:8">
      <c r="A5608">
        <v>1855</v>
      </c>
      <c r="B5608" t="s">
        <v>8</v>
      </c>
      <c r="C5608" s="123">
        <v>1930</v>
      </c>
      <c r="D5608" s="2">
        <v>144</v>
      </c>
      <c r="E5608" t="s">
        <v>47</v>
      </c>
      <c r="F5608">
        <v>2021</v>
      </c>
      <c r="G5608" t="s">
        <v>51</v>
      </c>
      <c r="H5608" s="21">
        <v>98.18</v>
      </c>
    </row>
    <row r="5609" spans="1:8">
      <c r="A5609">
        <v>1872</v>
      </c>
      <c r="B5609" t="s">
        <v>8</v>
      </c>
      <c r="C5609" s="123">
        <v>1930</v>
      </c>
      <c r="D5609" s="2">
        <v>144</v>
      </c>
      <c r="E5609" t="s">
        <v>47</v>
      </c>
      <c r="F5609">
        <v>2021</v>
      </c>
      <c r="G5609" t="s">
        <v>54</v>
      </c>
      <c r="H5609" s="21">
        <v>29</v>
      </c>
    </row>
    <row r="5610" spans="1:8">
      <c r="A5610">
        <v>1898</v>
      </c>
      <c r="B5610" t="s">
        <v>8</v>
      </c>
      <c r="C5610" s="123">
        <v>1930</v>
      </c>
      <c r="D5610" s="2">
        <v>144</v>
      </c>
      <c r="E5610" t="s">
        <v>47</v>
      </c>
      <c r="F5610">
        <v>2021</v>
      </c>
      <c r="G5610" t="s">
        <v>54</v>
      </c>
      <c r="H5610" s="21">
        <v>17.47</v>
      </c>
    </row>
    <row r="5611" spans="1:8">
      <c r="A5611">
        <v>1926</v>
      </c>
      <c r="B5611" t="s">
        <v>8</v>
      </c>
      <c r="C5611" s="123">
        <v>1930</v>
      </c>
      <c r="D5611" s="2">
        <v>144</v>
      </c>
      <c r="E5611" t="s">
        <v>47</v>
      </c>
      <c r="F5611">
        <v>2021</v>
      </c>
      <c r="G5611" t="s">
        <v>51</v>
      </c>
      <c r="H5611" s="21">
        <v>69.77</v>
      </c>
    </row>
    <row r="5612" spans="1:8">
      <c r="A5612">
        <v>1949</v>
      </c>
      <c r="B5612" t="s">
        <v>8</v>
      </c>
      <c r="C5612" s="123">
        <v>1930</v>
      </c>
      <c r="D5612" s="2">
        <v>144</v>
      </c>
      <c r="E5612" t="s">
        <v>47</v>
      </c>
      <c r="F5612">
        <v>2021</v>
      </c>
      <c r="G5612" t="s">
        <v>51</v>
      </c>
      <c r="H5612" s="21">
        <v>70.760000000000005</v>
      </c>
    </row>
    <row r="5613" spans="1:8">
      <c r="A5613">
        <v>1952</v>
      </c>
      <c r="B5613" t="s">
        <v>8</v>
      </c>
      <c r="C5613" s="123">
        <v>1930</v>
      </c>
      <c r="D5613" s="2">
        <v>144</v>
      </c>
      <c r="E5613" t="s">
        <v>47</v>
      </c>
      <c r="F5613">
        <v>2021</v>
      </c>
      <c r="G5613" t="s">
        <v>51</v>
      </c>
      <c r="H5613" s="21">
        <v>40.89</v>
      </c>
    </row>
    <row r="5614" spans="1:8">
      <c r="A5614">
        <v>1958</v>
      </c>
      <c r="B5614" t="s">
        <v>8</v>
      </c>
      <c r="C5614" s="123">
        <v>1930</v>
      </c>
      <c r="D5614" s="2">
        <v>144</v>
      </c>
      <c r="E5614" t="s">
        <v>47</v>
      </c>
      <c r="F5614">
        <v>2021</v>
      </c>
      <c r="G5614" t="s">
        <v>51</v>
      </c>
      <c r="H5614" s="21">
        <v>51.09</v>
      </c>
    </row>
    <row r="5615" spans="1:8">
      <c r="A5615">
        <v>1992</v>
      </c>
      <c r="B5615" t="s">
        <v>8</v>
      </c>
      <c r="C5615" s="123">
        <v>1930</v>
      </c>
      <c r="D5615" s="2">
        <v>144</v>
      </c>
      <c r="E5615" t="s">
        <v>47</v>
      </c>
      <c r="F5615">
        <v>2021</v>
      </c>
      <c r="G5615" t="s">
        <v>54</v>
      </c>
      <c r="H5615" s="21">
        <v>15.4</v>
      </c>
    </row>
    <row r="5616" spans="1:8">
      <c r="A5616">
        <v>1993</v>
      </c>
      <c r="B5616" t="s">
        <v>8</v>
      </c>
      <c r="C5616" s="123">
        <v>1930</v>
      </c>
      <c r="D5616" s="2">
        <v>144</v>
      </c>
      <c r="E5616" t="s">
        <v>47</v>
      </c>
      <c r="F5616">
        <v>2021</v>
      </c>
      <c r="G5616" t="s">
        <v>54</v>
      </c>
      <c r="H5616" s="21">
        <v>10.01</v>
      </c>
    </row>
    <row r="5617" spans="1:8">
      <c r="A5617">
        <v>2026</v>
      </c>
      <c r="B5617" t="s">
        <v>8</v>
      </c>
      <c r="C5617" s="123">
        <v>1930</v>
      </c>
      <c r="D5617" s="2">
        <v>144</v>
      </c>
      <c r="E5617" t="s">
        <v>47</v>
      </c>
      <c r="F5617">
        <v>2021</v>
      </c>
      <c r="G5617" t="s">
        <v>54</v>
      </c>
      <c r="H5617" s="21">
        <v>58</v>
      </c>
    </row>
    <row r="5618" spans="1:8">
      <c r="A5618">
        <v>2098</v>
      </c>
      <c r="B5618" t="s">
        <v>8</v>
      </c>
      <c r="C5618" s="123">
        <v>1930</v>
      </c>
      <c r="D5618" s="2">
        <v>144</v>
      </c>
      <c r="E5618" t="s">
        <v>47</v>
      </c>
      <c r="F5618">
        <v>2021</v>
      </c>
      <c r="G5618" t="s">
        <v>54</v>
      </c>
      <c r="H5618" s="21">
        <v>18.89</v>
      </c>
    </row>
    <row r="5619" spans="1:8">
      <c r="A5619">
        <v>2138</v>
      </c>
      <c r="B5619" t="s">
        <v>8</v>
      </c>
      <c r="C5619" s="123">
        <v>1930</v>
      </c>
      <c r="D5619" s="2">
        <v>144</v>
      </c>
      <c r="E5619" t="s">
        <v>47</v>
      </c>
      <c r="F5619">
        <v>2021</v>
      </c>
      <c r="G5619" t="s">
        <v>54</v>
      </c>
      <c r="H5619" s="21">
        <v>17.489999999999998</v>
      </c>
    </row>
    <row r="5620" spans="1:8">
      <c r="A5620">
        <v>2160</v>
      </c>
      <c r="B5620" t="s">
        <v>8</v>
      </c>
      <c r="C5620" s="123">
        <v>1930</v>
      </c>
      <c r="D5620" s="2">
        <v>144</v>
      </c>
      <c r="E5620" t="s">
        <v>47</v>
      </c>
      <c r="F5620">
        <v>2021</v>
      </c>
      <c r="G5620" t="s">
        <v>54</v>
      </c>
      <c r="H5620" s="21">
        <v>0.7</v>
      </c>
    </row>
    <row r="5621" spans="1:8">
      <c r="A5621">
        <v>2206</v>
      </c>
      <c r="B5621" t="s">
        <v>8</v>
      </c>
      <c r="C5621" s="123">
        <v>1930</v>
      </c>
      <c r="D5621" s="2">
        <v>144</v>
      </c>
      <c r="E5621" t="s">
        <v>47</v>
      </c>
      <c r="F5621">
        <v>2021</v>
      </c>
      <c r="G5621" t="s">
        <v>51</v>
      </c>
      <c r="H5621" s="21">
        <v>70.22</v>
      </c>
    </row>
    <row r="5622" spans="1:8">
      <c r="A5622">
        <v>2209</v>
      </c>
      <c r="B5622" t="s">
        <v>8</v>
      </c>
      <c r="C5622" s="123">
        <v>1930</v>
      </c>
      <c r="D5622" s="2">
        <v>144</v>
      </c>
      <c r="E5622" t="s">
        <v>47</v>
      </c>
      <c r="F5622">
        <v>2021</v>
      </c>
      <c r="G5622" t="s">
        <v>51</v>
      </c>
      <c r="H5622" s="21">
        <v>58.16</v>
      </c>
    </row>
    <row r="5623" spans="1:8">
      <c r="A5623">
        <v>2224</v>
      </c>
      <c r="B5623" t="s">
        <v>8</v>
      </c>
      <c r="C5623" s="123">
        <v>1930</v>
      </c>
      <c r="D5623" s="2">
        <v>144</v>
      </c>
      <c r="E5623" t="s">
        <v>47</v>
      </c>
      <c r="F5623">
        <v>2021</v>
      </c>
      <c r="G5623" t="s">
        <v>51</v>
      </c>
      <c r="H5623" s="21">
        <v>100.4</v>
      </c>
    </row>
    <row r="5624" spans="1:8">
      <c r="A5624">
        <v>3488</v>
      </c>
      <c r="B5624" t="s">
        <v>11</v>
      </c>
      <c r="C5624" s="123">
        <v>1930</v>
      </c>
      <c r="D5624" s="2">
        <v>144</v>
      </c>
      <c r="E5624" t="s">
        <v>47</v>
      </c>
      <c r="F5624">
        <v>2021</v>
      </c>
      <c r="G5624" t="s">
        <v>51</v>
      </c>
      <c r="H5624" s="21">
        <v>41.61</v>
      </c>
    </row>
    <row r="5625" spans="1:8">
      <c r="A5625">
        <v>3554</v>
      </c>
      <c r="B5625" t="s">
        <v>11</v>
      </c>
      <c r="C5625" s="123">
        <v>1930</v>
      </c>
      <c r="D5625" s="2">
        <v>144</v>
      </c>
      <c r="E5625" t="s">
        <v>47</v>
      </c>
      <c r="F5625">
        <v>2021</v>
      </c>
      <c r="G5625" t="s">
        <v>51</v>
      </c>
      <c r="H5625" s="21">
        <v>18.04</v>
      </c>
    </row>
    <row r="5626" spans="1:8">
      <c r="A5626">
        <v>3555</v>
      </c>
      <c r="B5626" t="s">
        <v>11</v>
      </c>
      <c r="C5626" s="123">
        <v>1930</v>
      </c>
      <c r="D5626" s="2">
        <v>144</v>
      </c>
      <c r="E5626" t="s">
        <v>47</v>
      </c>
      <c r="F5626">
        <v>2021</v>
      </c>
      <c r="G5626" t="s">
        <v>51</v>
      </c>
      <c r="H5626" s="21">
        <v>42.21</v>
      </c>
    </row>
    <row r="5627" spans="1:8">
      <c r="A5627">
        <v>3626</v>
      </c>
      <c r="B5627" t="s">
        <v>11</v>
      </c>
      <c r="C5627" s="123">
        <v>1930</v>
      </c>
      <c r="D5627" s="2">
        <v>144</v>
      </c>
      <c r="E5627" t="s">
        <v>47</v>
      </c>
      <c r="F5627">
        <v>2021</v>
      </c>
      <c r="G5627" t="s">
        <v>51</v>
      </c>
      <c r="H5627" s="21">
        <v>42.2</v>
      </c>
    </row>
    <row r="5628" spans="1:8">
      <c r="A5628">
        <v>3682</v>
      </c>
      <c r="B5628" t="s">
        <v>11</v>
      </c>
      <c r="C5628" s="123">
        <v>1930</v>
      </c>
      <c r="D5628" s="2">
        <v>144</v>
      </c>
      <c r="E5628" t="s">
        <v>47</v>
      </c>
      <c r="F5628">
        <v>2021</v>
      </c>
      <c r="G5628" t="s">
        <v>51</v>
      </c>
      <c r="H5628" s="21">
        <v>42.21</v>
      </c>
    </row>
    <row r="5629" spans="1:8">
      <c r="A5629">
        <v>3696</v>
      </c>
      <c r="B5629" t="s">
        <v>11</v>
      </c>
      <c r="C5629" s="123">
        <v>1930</v>
      </c>
      <c r="D5629" s="2">
        <v>144</v>
      </c>
      <c r="E5629" t="s">
        <v>47</v>
      </c>
      <c r="F5629">
        <v>2021</v>
      </c>
      <c r="G5629" t="s">
        <v>51</v>
      </c>
      <c r="H5629" s="21">
        <v>42.21</v>
      </c>
    </row>
    <row r="5630" spans="1:8">
      <c r="A5630">
        <v>3700</v>
      </c>
      <c r="B5630" t="s">
        <v>11</v>
      </c>
      <c r="C5630" s="123">
        <v>1930</v>
      </c>
      <c r="D5630" s="2">
        <v>144</v>
      </c>
      <c r="E5630" t="s">
        <v>47</v>
      </c>
      <c r="F5630">
        <v>2021</v>
      </c>
      <c r="G5630" t="s">
        <v>51</v>
      </c>
      <c r="H5630" s="21">
        <v>42.21</v>
      </c>
    </row>
    <row r="5631" spans="1:8">
      <c r="A5631">
        <v>3749</v>
      </c>
      <c r="B5631" t="s">
        <v>11</v>
      </c>
      <c r="C5631" s="123">
        <v>1930</v>
      </c>
      <c r="D5631" s="2">
        <v>144</v>
      </c>
      <c r="E5631" t="s">
        <v>47</v>
      </c>
      <c r="F5631">
        <v>2021</v>
      </c>
      <c r="G5631" t="s">
        <v>51</v>
      </c>
      <c r="H5631" s="21">
        <v>42.21</v>
      </c>
    </row>
    <row r="5632" spans="1:8">
      <c r="A5632">
        <v>3769</v>
      </c>
      <c r="B5632" t="s">
        <v>11</v>
      </c>
      <c r="C5632" s="123">
        <v>1930</v>
      </c>
      <c r="D5632" s="2">
        <v>144</v>
      </c>
      <c r="E5632" t="s">
        <v>47</v>
      </c>
      <c r="F5632">
        <v>2021</v>
      </c>
      <c r="G5632" t="s">
        <v>51</v>
      </c>
      <c r="H5632" s="21">
        <v>42.21</v>
      </c>
    </row>
    <row r="5633" spans="1:8">
      <c r="A5633">
        <v>3876</v>
      </c>
      <c r="B5633" t="s">
        <v>12</v>
      </c>
      <c r="C5633" s="123">
        <v>1930</v>
      </c>
      <c r="D5633" s="2">
        <v>133</v>
      </c>
      <c r="E5633" t="s">
        <v>47</v>
      </c>
      <c r="F5633">
        <v>2021</v>
      </c>
      <c r="G5633" t="s">
        <v>51</v>
      </c>
      <c r="H5633" s="21">
        <v>64.25</v>
      </c>
    </row>
    <row r="5634" spans="1:8">
      <c r="A5634">
        <v>3926</v>
      </c>
      <c r="B5634" t="s">
        <v>12</v>
      </c>
      <c r="C5634" s="123">
        <v>1930</v>
      </c>
      <c r="D5634" s="2">
        <v>133</v>
      </c>
      <c r="E5634" t="s">
        <v>47</v>
      </c>
      <c r="F5634">
        <v>2021</v>
      </c>
      <c r="G5634" t="s">
        <v>51</v>
      </c>
      <c r="H5634" s="21">
        <v>63.52</v>
      </c>
    </row>
    <row r="5635" spans="1:8">
      <c r="A5635">
        <v>3931</v>
      </c>
      <c r="B5635" t="s">
        <v>12</v>
      </c>
      <c r="C5635" s="123">
        <v>1930</v>
      </c>
      <c r="D5635" s="2">
        <v>133</v>
      </c>
      <c r="E5635" t="s">
        <v>47</v>
      </c>
      <c r="F5635">
        <v>2021</v>
      </c>
      <c r="G5635" t="s">
        <v>51</v>
      </c>
      <c r="H5635" s="21">
        <v>64.25</v>
      </c>
    </row>
    <row r="5636" spans="1:8">
      <c r="A5636">
        <v>3948</v>
      </c>
      <c r="B5636" t="s">
        <v>12</v>
      </c>
      <c r="C5636" s="123">
        <v>1930</v>
      </c>
      <c r="D5636" s="2">
        <v>133</v>
      </c>
      <c r="E5636" t="s">
        <v>47</v>
      </c>
      <c r="F5636">
        <v>2021</v>
      </c>
      <c r="G5636" t="s">
        <v>51</v>
      </c>
      <c r="H5636" s="21">
        <v>65.7</v>
      </c>
    </row>
    <row r="5637" spans="1:8">
      <c r="A5637">
        <v>3953</v>
      </c>
      <c r="B5637" t="s">
        <v>12</v>
      </c>
      <c r="C5637" s="123">
        <v>1930</v>
      </c>
      <c r="D5637" s="2">
        <v>133</v>
      </c>
      <c r="E5637" t="s">
        <v>47</v>
      </c>
      <c r="F5637">
        <v>2021</v>
      </c>
      <c r="G5637" t="s">
        <v>51</v>
      </c>
      <c r="H5637" s="21">
        <v>64.25</v>
      </c>
    </row>
    <row r="5638" spans="1:8">
      <c r="A5638">
        <v>3980</v>
      </c>
      <c r="B5638" t="s">
        <v>12</v>
      </c>
      <c r="C5638" s="123">
        <v>1930</v>
      </c>
      <c r="D5638" s="2">
        <v>133</v>
      </c>
      <c r="E5638" t="s">
        <v>47</v>
      </c>
      <c r="F5638">
        <v>2021</v>
      </c>
      <c r="G5638" t="s">
        <v>51</v>
      </c>
      <c r="H5638" s="21">
        <v>64.25</v>
      </c>
    </row>
    <row r="5639" spans="1:8">
      <c r="A5639">
        <v>4994</v>
      </c>
      <c r="B5639" t="s">
        <v>14</v>
      </c>
      <c r="C5639" s="123">
        <v>1930</v>
      </c>
      <c r="D5639" s="2">
        <v>133</v>
      </c>
      <c r="E5639" t="s">
        <v>47</v>
      </c>
      <c r="F5639">
        <v>2021</v>
      </c>
      <c r="G5639" t="s">
        <v>54</v>
      </c>
      <c r="H5639" s="21">
        <v>165.09</v>
      </c>
    </row>
    <row r="5640" spans="1:8">
      <c r="A5640">
        <v>5005</v>
      </c>
      <c r="B5640" t="s">
        <v>14</v>
      </c>
      <c r="C5640" s="123">
        <v>1930</v>
      </c>
      <c r="D5640" s="2">
        <v>133</v>
      </c>
      <c r="E5640" t="s">
        <v>47</v>
      </c>
      <c r="F5640">
        <v>2021</v>
      </c>
      <c r="G5640" t="s">
        <v>51</v>
      </c>
      <c r="H5640" s="21">
        <v>-70.400000000000006</v>
      </c>
    </row>
    <row r="5641" spans="1:8">
      <c r="A5641">
        <v>5042</v>
      </c>
      <c r="B5641" t="s">
        <v>14</v>
      </c>
      <c r="C5641" s="123">
        <v>1930</v>
      </c>
      <c r="D5641" s="2">
        <v>133</v>
      </c>
      <c r="E5641" t="s">
        <v>47</v>
      </c>
      <c r="F5641">
        <v>2021</v>
      </c>
      <c r="G5641" t="s">
        <v>54</v>
      </c>
      <c r="H5641" s="21">
        <v>37.61</v>
      </c>
    </row>
    <row r="5642" spans="1:8">
      <c r="A5642">
        <v>5094</v>
      </c>
      <c r="B5642" t="s">
        <v>14</v>
      </c>
      <c r="C5642" s="123">
        <v>1930</v>
      </c>
      <c r="D5642" s="2">
        <v>133</v>
      </c>
      <c r="E5642" t="s">
        <v>47</v>
      </c>
      <c r="F5642">
        <v>2021</v>
      </c>
      <c r="G5642" t="s">
        <v>54</v>
      </c>
      <c r="H5642" s="21">
        <v>80.489999999999995</v>
      </c>
    </row>
    <row r="5643" spans="1:8">
      <c r="A5643">
        <v>5099</v>
      </c>
      <c r="B5643" t="s">
        <v>14</v>
      </c>
      <c r="C5643" s="123">
        <v>1930</v>
      </c>
      <c r="D5643" s="2">
        <v>133</v>
      </c>
      <c r="E5643" t="s">
        <v>47</v>
      </c>
      <c r="F5643">
        <v>2021</v>
      </c>
      <c r="G5643" t="s">
        <v>54</v>
      </c>
      <c r="H5643" s="21">
        <v>40.380000000000003</v>
      </c>
    </row>
    <row r="5644" spans="1:8">
      <c r="A5644">
        <v>5119</v>
      </c>
      <c r="B5644" t="s">
        <v>14</v>
      </c>
      <c r="C5644" s="123">
        <v>1930</v>
      </c>
      <c r="D5644" s="2">
        <v>133</v>
      </c>
      <c r="E5644" t="s">
        <v>47</v>
      </c>
      <c r="F5644">
        <v>2021</v>
      </c>
      <c r="G5644" t="s">
        <v>54</v>
      </c>
      <c r="H5644" s="21">
        <v>13.9</v>
      </c>
    </row>
    <row r="5645" spans="1:8">
      <c r="A5645">
        <v>5162</v>
      </c>
      <c r="B5645" t="s">
        <v>14</v>
      </c>
      <c r="C5645" s="123">
        <v>1930</v>
      </c>
      <c r="D5645" s="2">
        <v>133</v>
      </c>
      <c r="E5645" t="s">
        <v>47</v>
      </c>
      <c r="F5645">
        <v>2021</v>
      </c>
      <c r="G5645" t="s">
        <v>54</v>
      </c>
      <c r="H5645" s="21">
        <v>21.15</v>
      </c>
    </row>
    <row r="5646" spans="1:8">
      <c r="A5646">
        <v>5163</v>
      </c>
      <c r="B5646" t="s">
        <v>14</v>
      </c>
      <c r="C5646" s="123">
        <v>1930</v>
      </c>
      <c r="D5646" s="2">
        <v>133</v>
      </c>
      <c r="E5646" t="s">
        <v>47</v>
      </c>
      <c r="F5646">
        <v>2021</v>
      </c>
      <c r="G5646" t="s">
        <v>54</v>
      </c>
      <c r="H5646" s="21">
        <v>0.7</v>
      </c>
    </row>
    <row r="5647" spans="1:8">
      <c r="A5647">
        <v>5297</v>
      </c>
      <c r="B5647" t="s">
        <v>14</v>
      </c>
      <c r="C5647" s="123">
        <v>1930</v>
      </c>
      <c r="D5647" s="2">
        <v>144</v>
      </c>
      <c r="E5647" t="s">
        <v>47</v>
      </c>
      <c r="F5647">
        <v>2021</v>
      </c>
      <c r="G5647" t="s">
        <v>51</v>
      </c>
      <c r="H5647" s="21">
        <v>33.770000000000003</v>
      </c>
    </row>
    <row r="5648" spans="1:8">
      <c r="A5648">
        <v>5298</v>
      </c>
      <c r="B5648" t="s">
        <v>14</v>
      </c>
      <c r="C5648" s="123">
        <v>1930</v>
      </c>
      <c r="D5648" s="2">
        <v>144</v>
      </c>
      <c r="E5648" t="s">
        <v>47</v>
      </c>
      <c r="F5648">
        <v>2021</v>
      </c>
      <c r="G5648" t="s">
        <v>54</v>
      </c>
      <c r="H5648" s="21">
        <v>-15.93</v>
      </c>
    </row>
    <row r="5649" spans="1:8">
      <c r="A5649">
        <v>5301</v>
      </c>
      <c r="B5649" t="s">
        <v>14</v>
      </c>
      <c r="C5649" s="123">
        <v>1930</v>
      </c>
      <c r="D5649" s="2">
        <v>144</v>
      </c>
      <c r="E5649" t="s">
        <v>47</v>
      </c>
      <c r="F5649">
        <v>2021</v>
      </c>
      <c r="G5649" t="s">
        <v>54</v>
      </c>
      <c r="H5649" s="21">
        <v>4.5</v>
      </c>
    </row>
    <row r="5650" spans="1:8">
      <c r="A5650">
        <v>5313</v>
      </c>
      <c r="B5650" t="s">
        <v>14</v>
      </c>
      <c r="C5650" s="123">
        <v>1930</v>
      </c>
      <c r="D5650" s="2">
        <v>144</v>
      </c>
      <c r="E5650" t="s">
        <v>47</v>
      </c>
      <c r="F5650">
        <v>2021</v>
      </c>
      <c r="G5650" t="s">
        <v>51</v>
      </c>
      <c r="H5650" s="21">
        <v>163.66</v>
      </c>
    </row>
    <row r="5651" spans="1:8">
      <c r="A5651">
        <v>5316</v>
      </c>
      <c r="B5651" t="s">
        <v>14</v>
      </c>
      <c r="C5651" s="123">
        <v>1930</v>
      </c>
      <c r="D5651" s="2">
        <v>144</v>
      </c>
      <c r="E5651" t="s">
        <v>47</v>
      </c>
      <c r="F5651">
        <v>2021</v>
      </c>
      <c r="G5651" t="s">
        <v>51</v>
      </c>
      <c r="H5651" s="21">
        <v>33.729999999999997</v>
      </c>
    </row>
    <row r="5652" spans="1:8">
      <c r="A5652">
        <v>5344</v>
      </c>
      <c r="B5652" t="s">
        <v>14</v>
      </c>
      <c r="C5652" s="123">
        <v>1930</v>
      </c>
      <c r="D5652" s="2">
        <v>144</v>
      </c>
      <c r="E5652" t="s">
        <v>47</v>
      </c>
      <c r="F5652">
        <v>2021</v>
      </c>
      <c r="G5652" t="s">
        <v>54</v>
      </c>
      <c r="H5652" s="21">
        <v>21.02</v>
      </c>
    </row>
    <row r="5653" spans="1:8">
      <c r="A5653">
        <v>5358</v>
      </c>
      <c r="B5653" t="s">
        <v>14</v>
      </c>
      <c r="C5653" s="123">
        <v>1930</v>
      </c>
      <c r="D5653" s="2">
        <v>144</v>
      </c>
      <c r="E5653" t="s">
        <v>47</v>
      </c>
      <c r="F5653">
        <v>2021</v>
      </c>
      <c r="G5653" t="s">
        <v>51</v>
      </c>
      <c r="H5653" s="21">
        <v>34.78</v>
      </c>
    </row>
    <row r="5654" spans="1:8">
      <c r="A5654">
        <v>5407</v>
      </c>
      <c r="B5654" t="s">
        <v>14</v>
      </c>
      <c r="C5654" s="123">
        <v>1930</v>
      </c>
      <c r="D5654" s="2">
        <v>144</v>
      </c>
      <c r="E5654" t="s">
        <v>47</v>
      </c>
      <c r="F5654">
        <v>2021</v>
      </c>
      <c r="G5654" t="s">
        <v>54</v>
      </c>
      <c r="H5654" s="21">
        <v>4.51</v>
      </c>
    </row>
    <row r="5655" spans="1:8">
      <c r="A5655">
        <v>5417</v>
      </c>
      <c r="B5655" t="s">
        <v>14</v>
      </c>
      <c r="C5655" s="123">
        <v>1930</v>
      </c>
      <c r="D5655" s="2">
        <v>144</v>
      </c>
      <c r="E5655" t="s">
        <v>47</v>
      </c>
      <c r="F5655">
        <v>2021</v>
      </c>
      <c r="G5655" t="s">
        <v>54</v>
      </c>
      <c r="H5655" s="21">
        <v>4.38</v>
      </c>
    </row>
    <row r="5656" spans="1:8">
      <c r="A5656">
        <v>5441</v>
      </c>
      <c r="B5656" t="s">
        <v>14</v>
      </c>
      <c r="C5656" s="123">
        <v>1930</v>
      </c>
      <c r="D5656" s="2">
        <v>144</v>
      </c>
      <c r="E5656" t="s">
        <v>47</v>
      </c>
      <c r="F5656">
        <v>2021</v>
      </c>
      <c r="G5656" t="s">
        <v>51</v>
      </c>
      <c r="H5656" s="21">
        <v>-96.13</v>
      </c>
    </row>
    <row r="5657" spans="1:8">
      <c r="A5657">
        <v>5471</v>
      </c>
      <c r="B5657" t="s">
        <v>14</v>
      </c>
      <c r="C5657" s="123">
        <v>1930</v>
      </c>
      <c r="D5657" s="2">
        <v>144</v>
      </c>
      <c r="E5657" t="s">
        <v>47</v>
      </c>
      <c r="F5657">
        <v>2021</v>
      </c>
      <c r="G5657" t="s">
        <v>51</v>
      </c>
      <c r="H5657" s="21">
        <v>33.770000000000003</v>
      </c>
    </row>
    <row r="5658" spans="1:8">
      <c r="A5658">
        <v>5486</v>
      </c>
      <c r="B5658" t="s">
        <v>14</v>
      </c>
      <c r="C5658" s="123">
        <v>1930</v>
      </c>
      <c r="D5658" s="2">
        <v>144</v>
      </c>
      <c r="E5658" t="s">
        <v>47</v>
      </c>
      <c r="F5658">
        <v>2021</v>
      </c>
      <c r="G5658" t="s">
        <v>54</v>
      </c>
      <c r="H5658" s="21">
        <v>21.02</v>
      </c>
    </row>
    <row r="5659" spans="1:8">
      <c r="A5659">
        <v>5490</v>
      </c>
      <c r="B5659" t="s">
        <v>14</v>
      </c>
      <c r="C5659" s="123">
        <v>1930</v>
      </c>
      <c r="D5659" s="2">
        <v>144</v>
      </c>
      <c r="E5659" t="s">
        <v>47</v>
      </c>
      <c r="F5659">
        <v>2021</v>
      </c>
      <c r="G5659" t="s">
        <v>51</v>
      </c>
      <c r="H5659" s="21">
        <v>33.729999999999997</v>
      </c>
    </row>
    <row r="5660" spans="1:8">
      <c r="A5660">
        <v>5491</v>
      </c>
      <c r="B5660" t="s">
        <v>14</v>
      </c>
      <c r="C5660" s="123">
        <v>1930</v>
      </c>
      <c r="D5660" s="2">
        <v>144</v>
      </c>
      <c r="E5660" t="s">
        <v>47</v>
      </c>
      <c r="F5660">
        <v>2021</v>
      </c>
      <c r="G5660" t="s">
        <v>51</v>
      </c>
      <c r="H5660" s="21">
        <v>33.72</v>
      </c>
    </row>
    <row r="5661" spans="1:8">
      <c r="A5661">
        <v>5497</v>
      </c>
      <c r="B5661" t="s">
        <v>14</v>
      </c>
      <c r="C5661" s="123">
        <v>1930</v>
      </c>
      <c r="D5661" s="2">
        <v>144</v>
      </c>
      <c r="E5661" t="s">
        <v>47</v>
      </c>
      <c r="F5661">
        <v>2021</v>
      </c>
      <c r="G5661" t="s">
        <v>51</v>
      </c>
      <c r="H5661" s="21">
        <v>50.59</v>
      </c>
    </row>
    <row r="5662" spans="1:8">
      <c r="A5662">
        <v>5505</v>
      </c>
      <c r="B5662" t="s">
        <v>14</v>
      </c>
      <c r="C5662" s="123">
        <v>1930</v>
      </c>
      <c r="D5662" s="2">
        <v>144</v>
      </c>
      <c r="E5662" t="s">
        <v>47</v>
      </c>
      <c r="F5662">
        <v>2021</v>
      </c>
      <c r="G5662" t="s">
        <v>51</v>
      </c>
      <c r="H5662" s="21">
        <v>33.729999999999997</v>
      </c>
    </row>
    <row r="5663" spans="1:8">
      <c r="A5663">
        <v>5512</v>
      </c>
      <c r="B5663" t="s">
        <v>14</v>
      </c>
      <c r="C5663" s="123">
        <v>1930</v>
      </c>
      <c r="D5663" s="2">
        <v>144</v>
      </c>
      <c r="E5663" t="s">
        <v>47</v>
      </c>
      <c r="F5663">
        <v>2021</v>
      </c>
      <c r="G5663" t="s">
        <v>54</v>
      </c>
      <c r="H5663" s="21">
        <v>83.05</v>
      </c>
    </row>
    <row r="5664" spans="1:8">
      <c r="A5664">
        <v>5527</v>
      </c>
      <c r="B5664" t="s">
        <v>14</v>
      </c>
      <c r="C5664" s="123">
        <v>1930</v>
      </c>
      <c r="D5664" s="2">
        <v>144</v>
      </c>
      <c r="E5664" t="s">
        <v>47</v>
      </c>
      <c r="F5664">
        <v>2021</v>
      </c>
      <c r="G5664" t="s">
        <v>54</v>
      </c>
      <c r="H5664" s="21">
        <v>4.6399999999999997</v>
      </c>
    </row>
    <row r="5665" spans="1:8">
      <c r="A5665">
        <v>5529</v>
      </c>
      <c r="B5665" t="s">
        <v>14</v>
      </c>
      <c r="C5665" s="123">
        <v>1930</v>
      </c>
      <c r="D5665" s="2">
        <v>144</v>
      </c>
      <c r="E5665" t="s">
        <v>47</v>
      </c>
      <c r="F5665">
        <v>2021</v>
      </c>
      <c r="G5665" t="s">
        <v>54</v>
      </c>
      <c r="H5665" s="21">
        <v>1.83</v>
      </c>
    </row>
    <row r="5666" spans="1:8">
      <c r="A5666">
        <v>5552</v>
      </c>
      <c r="B5666" t="s">
        <v>14</v>
      </c>
      <c r="C5666" s="123">
        <v>1930</v>
      </c>
      <c r="D5666" s="2">
        <v>144</v>
      </c>
      <c r="E5666" t="s">
        <v>47</v>
      </c>
      <c r="F5666">
        <v>2021</v>
      </c>
      <c r="G5666" t="s">
        <v>54</v>
      </c>
      <c r="H5666" s="21">
        <v>4.37</v>
      </c>
    </row>
    <row r="5667" spans="1:8">
      <c r="A5667">
        <v>5576</v>
      </c>
      <c r="B5667" t="s">
        <v>14</v>
      </c>
      <c r="C5667" s="123">
        <v>1930</v>
      </c>
      <c r="D5667" s="2">
        <v>144</v>
      </c>
      <c r="E5667" t="s">
        <v>47</v>
      </c>
      <c r="F5667">
        <v>2021</v>
      </c>
      <c r="G5667" t="s">
        <v>54</v>
      </c>
      <c r="H5667" s="21">
        <v>4.37</v>
      </c>
    </row>
    <row r="5668" spans="1:8">
      <c r="A5668">
        <v>5583</v>
      </c>
      <c r="B5668" t="s">
        <v>14</v>
      </c>
      <c r="C5668" s="123">
        <v>1930</v>
      </c>
      <c r="D5668" s="2">
        <v>144</v>
      </c>
      <c r="E5668" t="s">
        <v>47</v>
      </c>
      <c r="F5668">
        <v>2021</v>
      </c>
      <c r="G5668" t="s">
        <v>54</v>
      </c>
      <c r="H5668" s="21">
        <v>39.340000000000003</v>
      </c>
    </row>
    <row r="5669" spans="1:8">
      <c r="A5669">
        <v>5593</v>
      </c>
      <c r="B5669" t="s">
        <v>14</v>
      </c>
      <c r="C5669" s="123">
        <v>1930</v>
      </c>
      <c r="D5669" s="2">
        <v>144</v>
      </c>
      <c r="E5669" t="s">
        <v>47</v>
      </c>
      <c r="F5669">
        <v>2021</v>
      </c>
      <c r="G5669" t="s">
        <v>51</v>
      </c>
      <c r="H5669" s="21">
        <v>33.729999999999997</v>
      </c>
    </row>
    <row r="5670" spans="1:8">
      <c r="A5670">
        <v>5605</v>
      </c>
      <c r="B5670" t="s">
        <v>14</v>
      </c>
      <c r="C5670" s="123">
        <v>1930</v>
      </c>
      <c r="D5670" s="2">
        <v>144</v>
      </c>
      <c r="E5670" t="s">
        <v>47</v>
      </c>
      <c r="F5670">
        <v>2021</v>
      </c>
      <c r="G5670" t="s">
        <v>54</v>
      </c>
      <c r="H5670" s="21">
        <v>6.36</v>
      </c>
    </row>
    <row r="5671" spans="1:8">
      <c r="A5671">
        <v>5613</v>
      </c>
      <c r="B5671" t="s">
        <v>14</v>
      </c>
      <c r="C5671" s="123">
        <v>1930</v>
      </c>
      <c r="D5671" s="2">
        <v>144</v>
      </c>
      <c r="E5671" t="s">
        <v>47</v>
      </c>
      <c r="F5671">
        <v>2021</v>
      </c>
      <c r="G5671" t="s">
        <v>54</v>
      </c>
      <c r="H5671" s="21">
        <v>4.6399999999999997</v>
      </c>
    </row>
    <row r="5672" spans="1:8">
      <c r="A5672">
        <v>5657</v>
      </c>
      <c r="B5672" t="s">
        <v>14</v>
      </c>
      <c r="C5672" s="123">
        <v>1930</v>
      </c>
      <c r="D5672" s="2">
        <v>144</v>
      </c>
      <c r="E5672" t="s">
        <v>47</v>
      </c>
      <c r="F5672">
        <v>2021</v>
      </c>
      <c r="G5672" t="s">
        <v>54</v>
      </c>
      <c r="H5672" s="21">
        <v>4.5</v>
      </c>
    </row>
    <row r="5673" spans="1:8">
      <c r="A5673">
        <v>5677</v>
      </c>
      <c r="B5673" t="s">
        <v>14</v>
      </c>
      <c r="C5673" s="123">
        <v>1930</v>
      </c>
      <c r="D5673" s="2">
        <v>144</v>
      </c>
      <c r="E5673" t="s">
        <v>47</v>
      </c>
      <c r="F5673">
        <v>2021</v>
      </c>
      <c r="G5673" t="s">
        <v>54</v>
      </c>
      <c r="H5673" s="21">
        <v>184.42</v>
      </c>
    </row>
    <row r="5674" spans="1:8">
      <c r="A5674">
        <v>5681</v>
      </c>
      <c r="B5674" t="s">
        <v>14</v>
      </c>
      <c r="C5674" s="123">
        <v>1930</v>
      </c>
      <c r="D5674" s="2">
        <v>144</v>
      </c>
      <c r="E5674" t="s">
        <v>47</v>
      </c>
      <c r="F5674">
        <v>2021</v>
      </c>
      <c r="G5674" t="s">
        <v>54</v>
      </c>
      <c r="H5674" s="21">
        <v>4.6399999999999997</v>
      </c>
    </row>
    <row r="5675" spans="1:8">
      <c r="A5675">
        <v>5688</v>
      </c>
      <c r="B5675" t="s">
        <v>14</v>
      </c>
      <c r="C5675" s="123">
        <v>1930</v>
      </c>
      <c r="D5675" s="2">
        <v>144</v>
      </c>
      <c r="E5675" t="s">
        <v>47</v>
      </c>
      <c r="F5675">
        <v>2021</v>
      </c>
      <c r="G5675" t="s">
        <v>54</v>
      </c>
      <c r="H5675" s="21">
        <v>4.74</v>
      </c>
    </row>
    <row r="5676" spans="1:8">
      <c r="A5676">
        <v>5692</v>
      </c>
      <c r="B5676" t="s">
        <v>14</v>
      </c>
      <c r="C5676" s="123">
        <v>1930</v>
      </c>
      <c r="D5676" s="2">
        <v>144</v>
      </c>
      <c r="E5676" t="s">
        <v>47</v>
      </c>
      <c r="F5676">
        <v>2021</v>
      </c>
      <c r="G5676" t="s">
        <v>54</v>
      </c>
      <c r="H5676" s="21">
        <v>10.48</v>
      </c>
    </row>
    <row r="5677" spans="1:8">
      <c r="A5677">
        <v>5696</v>
      </c>
      <c r="B5677" t="s">
        <v>14</v>
      </c>
      <c r="C5677" s="123">
        <v>1930</v>
      </c>
      <c r="D5677" s="2">
        <v>144</v>
      </c>
      <c r="E5677" t="s">
        <v>47</v>
      </c>
      <c r="F5677">
        <v>2021</v>
      </c>
      <c r="G5677" t="s">
        <v>51</v>
      </c>
      <c r="H5677" s="21">
        <v>53.86</v>
      </c>
    </row>
    <row r="5678" spans="1:8">
      <c r="A5678">
        <v>5732</v>
      </c>
      <c r="B5678" t="s">
        <v>14</v>
      </c>
      <c r="C5678" s="123">
        <v>1930</v>
      </c>
      <c r="D5678" s="2">
        <v>144</v>
      </c>
      <c r="E5678" t="s">
        <v>47</v>
      </c>
      <c r="F5678">
        <v>2021</v>
      </c>
      <c r="G5678" t="s">
        <v>54</v>
      </c>
      <c r="H5678" s="21">
        <v>21.03</v>
      </c>
    </row>
    <row r="5679" spans="1:8">
      <c r="A5679">
        <v>5737</v>
      </c>
      <c r="B5679" t="s">
        <v>14</v>
      </c>
      <c r="C5679" s="123">
        <v>1930</v>
      </c>
      <c r="D5679" s="2">
        <v>144</v>
      </c>
      <c r="E5679" t="s">
        <v>47</v>
      </c>
      <c r="F5679">
        <v>2021</v>
      </c>
      <c r="G5679" t="s">
        <v>54</v>
      </c>
      <c r="H5679" s="21">
        <v>7.91</v>
      </c>
    </row>
    <row r="5680" spans="1:8">
      <c r="A5680">
        <v>5749</v>
      </c>
      <c r="B5680" t="s">
        <v>14</v>
      </c>
      <c r="C5680" s="123">
        <v>1930</v>
      </c>
      <c r="D5680" s="2">
        <v>144</v>
      </c>
      <c r="E5680" t="s">
        <v>47</v>
      </c>
      <c r="F5680">
        <v>2021</v>
      </c>
      <c r="G5680" t="s">
        <v>54</v>
      </c>
      <c r="H5680" s="21">
        <v>21.03</v>
      </c>
    </row>
    <row r="5681" spans="1:8">
      <c r="A5681">
        <v>5771</v>
      </c>
      <c r="B5681" t="s">
        <v>15</v>
      </c>
      <c r="C5681" s="123">
        <v>1930</v>
      </c>
      <c r="D5681" s="2">
        <v>133</v>
      </c>
      <c r="E5681" t="s">
        <v>47</v>
      </c>
      <c r="F5681">
        <v>2021</v>
      </c>
      <c r="G5681" t="s">
        <v>51</v>
      </c>
      <c r="H5681" s="21">
        <v>42.83</v>
      </c>
    </row>
    <row r="5682" spans="1:8">
      <c r="A5682">
        <v>5781</v>
      </c>
      <c r="B5682" t="s">
        <v>15</v>
      </c>
      <c r="C5682" s="123">
        <v>1930</v>
      </c>
      <c r="D5682" s="2">
        <v>133</v>
      </c>
      <c r="E5682" t="s">
        <v>47</v>
      </c>
      <c r="F5682">
        <v>2021</v>
      </c>
      <c r="G5682" t="s">
        <v>51</v>
      </c>
      <c r="H5682" s="21">
        <v>42.82</v>
      </c>
    </row>
    <row r="5683" spans="1:8">
      <c r="A5683">
        <v>5798</v>
      </c>
      <c r="B5683" t="s">
        <v>15</v>
      </c>
      <c r="C5683" s="123">
        <v>1930</v>
      </c>
      <c r="D5683" s="2">
        <v>133</v>
      </c>
      <c r="E5683" t="s">
        <v>47</v>
      </c>
      <c r="F5683">
        <v>2021</v>
      </c>
      <c r="G5683" t="s">
        <v>51</v>
      </c>
      <c r="H5683" s="21">
        <v>42.76</v>
      </c>
    </row>
    <row r="5684" spans="1:8">
      <c r="A5684">
        <v>5816</v>
      </c>
      <c r="B5684" t="s">
        <v>15</v>
      </c>
      <c r="C5684" s="123">
        <v>1930</v>
      </c>
      <c r="D5684" s="2">
        <v>133</v>
      </c>
      <c r="E5684" t="s">
        <v>47</v>
      </c>
      <c r="F5684">
        <v>2021</v>
      </c>
      <c r="G5684" t="s">
        <v>51</v>
      </c>
      <c r="H5684" s="21">
        <v>42.77</v>
      </c>
    </row>
    <row r="5685" spans="1:8">
      <c r="A5685">
        <v>5844</v>
      </c>
      <c r="B5685" t="s">
        <v>15</v>
      </c>
      <c r="C5685" s="123">
        <v>1930</v>
      </c>
      <c r="D5685" s="2">
        <v>133</v>
      </c>
      <c r="E5685" t="s">
        <v>47</v>
      </c>
      <c r="F5685">
        <v>2021</v>
      </c>
      <c r="G5685" t="s">
        <v>51</v>
      </c>
      <c r="H5685" s="21">
        <v>20.8</v>
      </c>
    </row>
    <row r="5686" spans="1:8">
      <c r="A5686">
        <v>5876</v>
      </c>
      <c r="B5686" t="s">
        <v>15</v>
      </c>
      <c r="C5686" s="123">
        <v>1930</v>
      </c>
      <c r="D5686" s="2">
        <v>133</v>
      </c>
      <c r="E5686" t="s">
        <v>47</v>
      </c>
      <c r="F5686">
        <v>2021</v>
      </c>
      <c r="G5686" t="s">
        <v>51</v>
      </c>
      <c r="H5686" s="21">
        <v>42.77</v>
      </c>
    </row>
    <row r="5687" spans="1:8">
      <c r="A5687">
        <v>5884</v>
      </c>
      <c r="B5687" t="s">
        <v>15</v>
      </c>
      <c r="C5687" s="123">
        <v>1930</v>
      </c>
      <c r="D5687" s="2">
        <v>133</v>
      </c>
      <c r="E5687" t="s">
        <v>47</v>
      </c>
      <c r="F5687">
        <v>2021</v>
      </c>
      <c r="G5687" t="s">
        <v>51</v>
      </c>
      <c r="H5687" s="21">
        <v>42.82</v>
      </c>
    </row>
    <row r="5688" spans="1:8">
      <c r="A5688">
        <v>5891</v>
      </c>
      <c r="B5688" t="s">
        <v>15</v>
      </c>
      <c r="C5688" s="123">
        <v>1930</v>
      </c>
      <c r="D5688" s="2">
        <v>133</v>
      </c>
      <c r="E5688" t="s">
        <v>47</v>
      </c>
      <c r="F5688">
        <v>2021</v>
      </c>
      <c r="G5688" t="s">
        <v>51</v>
      </c>
      <c r="H5688" s="21">
        <v>42.98</v>
      </c>
    </row>
    <row r="5689" spans="1:8">
      <c r="A5689">
        <v>5903</v>
      </c>
      <c r="B5689" t="s">
        <v>15</v>
      </c>
      <c r="C5689" s="123">
        <v>1930</v>
      </c>
      <c r="D5689" s="2">
        <v>133</v>
      </c>
      <c r="E5689" t="s">
        <v>47</v>
      </c>
      <c r="F5689">
        <v>2021</v>
      </c>
      <c r="G5689" t="s">
        <v>51</v>
      </c>
      <c r="H5689" s="21">
        <v>-90.45</v>
      </c>
    </row>
    <row r="5690" spans="1:8">
      <c r="A5690">
        <v>5929</v>
      </c>
      <c r="B5690" t="s">
        <v>15</v>
      </c>
      <c r="C5690" s="123">
        <v>1930</v>
      </c>
      <c r="D5690" s="2">
        <v>133</v>
      </c>
      <c r="E5690" t="s">
        <v>47</v>
      </c>
      <c r="F5690">
        <v>2021</v>
      </c>
      <c r="G5690" t="s">
        <v>51</v>
      </c>
      <c r="H5690" s="21">
        <v>42.77</v>
      </c>
    </row>
    <row r="5691" spans="1:8">
      <c r="A5691">
        <v>5933</v>
      </c>
      <c r="B5691" t="s">
        <v>15</v>
      </c>
      <c r="C5691" s="123">
        <v>1930</v>
      </c>
      <c r="D5691" s="2">
        <v>133</v>
      </c>
      <c r="E5691" t="s">
        <v>47</v>
      </c>
      <c r="F5691">
        <v>2021</v>
      </c>
      <c r="G5691" t="s">
        <v>51</v>
      </c>
      <c r="H5691" s="21">
        <v>42.76</v>
      </c>
    </row>
    <row r="5692" spans="1:8">
      <c r="A5692">
        <v>7088</v>
      </c>
      <c r="B5692" t="s">
        <v>17</v>
      </c>
      <c r="C5692" s="123">
        <v>1930</v>
      </c>
      <c r="D5692" s="2">
        <v>144</v>
      </c>
      <c r="E5692" t="s">
        <v>47</v>
      </c>
      <c r="F5692">
        <v>2021</v>
      </c>
      <c r="G5692" t="s">
        <v>51</v>
      </c>
      <c r="H5692" s="21">
        <v>96.91</v>
      </c>
    </row>
    <row r="5693" spans="1:8">
      <c r="A5693">
        <v>7090</v>
      </c>
      <c r="B5693" t="s">
        <v>17</v>
      </c>
      <c r="C5693" s="123">
        <v>1930</v>
      </c>
      <c r="D5693" s="2">
        <v>144</v>
      </c>
      <c r="E5693" t="s">
        <v>47</v>
      </c>
      <c r="F5693">
        <v>2021</v>
      </c>
      <c r="G5693" t="s">
        <v>51</v>
      </c>
      <c r="H5693" s="21">
        <v>96.74</v>
      </c>
    </row>
    <row r="5694" spans="1:8">
      <c r="A5694">
        <v>7115</v>
      </c>
      <c r="B5694" t="s">
        <v>17</v>
      </c>
      <c r="C5694" s="123">
        <v>1930</v>
      </c>
      <c r="D5694" s="2">
        <v>144</v>
      </c>
      <c r="E5694" t="s">
        <v>47</v>
      </c>
      <c r="F5694">
        <v>2021</v>
      </c>
      <c r="G5694" t="s">
        <v>51</v>
      </c>
      <c r="H5694" s="21">
        <v>96.91</v>
      </c>
    </row>
    <row r="5695" spans="1:8">
      <c r="A5695">
        <v>7116</v>
      </c>
      <c r="B5695" t="s">
        <v>17</v>
      </c>
      <c r="C5695" s="123">
        <v>1930</v>
      </c>
      <c r="D5695" s="2">
        <v>144</v>
      </c>
      <c r="E5695" t="s">
        <v>47</v>
      </c>
      <c r="F5695">
        <v>2021</v>
      </c>
      <c r="G5695" t="s">
        <v>51</v>
      </c>
      <c r="H5695" s="21">
        <v>96.74</v>
      </c>
    </row>
    <row r="5696" spans="1:8">
      <c r="A5696">
        <v>7163</v>
      </c>
      <c r="B5696" t="s">
        <v>17</v>
      </c>
      <c r="C5696" s="123">
        <v>1930</v>
      </c>
      <c r="D5696" s="2">
        <v>144</v>
      </c>
      <c r="E5696" t="s">
        <v>47</v>
      </c>
      <c r="F5696">
        <v>2021</v>
      </c>
      <c r="G5696" t="s">
        <v>51</v>
      </c>
      <c r="H5696" s="21">
        <v>96.75</v>
      </c>
    </row>
    <row r="5697" spans="1:8">
      <c r="A5697">
        <v>7164</v>
      </c>
      <c r="B5697" t="s">
        <v>17</v>
      </c>
      <c r="C5697" s="123">
        <v>1930</v>
      </c>
      <c r="D5697" s="2">
        <v>144</v>
      </c>
      <c r="E5697" t="s">
        <v>47</v>
      </c>
      <c r="F5697">
        <v>2021</v>
      </c>
      <c r="G5697" t="s">
        <v>51</v>
      </c>
      <c r="H5697" s="21">
        <v>96.74</v>
      </c>
    </row>
    <row r="5698" spans="1:8">
      <c r="A5698">
        <v>7232</v>
      </c>
      <c r="B5698" t="s">
        <v>17</v>
      </c>
      <c r="C5698" s="123">
        <v>1930</v>
      </c>
      <c r="D5698" s="2">
        <v>144</v>
      </c>
      <c r="E5698" t="s">
        <v>47</v>
      </c>
      <c r="F5698">
        <v>2021</v>
      </c>
      <c r="G5698" t="s">
        <v>51</v>
      </c>
      <c r="H5698" s="21">
        <v>96.9</v>
      </c>
    </row>
    <row r="5699" spans="1:8">
      <c r="A5699">
        <v>7249</v>
      </c>
      <c r="B5699" t="s">
        <v>17</v>
      </c>
      <c r="C5699" s="123">
        <v>1930</v>
      </c>
      <c r="D5699" s="2">
        <v>144</v>
      </c>
      <c r="E5699" t="s">
        <v>47</v>
      </c>
      <c r="F5699">
        <v>2021</v>
      </c>
      <c r="G5699" t="s">
        <v>54</v>
      </c>
      <c r="H5699" s="21">
        <v>11.15</v>
      </c>
    </row>
    <row r="5700" spans="1:8">
      <c r="A5700">
        <v>7295</v>
      </c>
      <c r="B5700" t="s">
        <v>17</v>
      </c>
      <c r="C5700" s="123">
        <v>1930</v>
      </c>
      <c r="D5700" s="2">
        <v>144</v>
      </c>
      <c r="E5700" t="s">
        <v>47</v>
      </c>
      <c r="F5700">
        <v>2021</v>
      </c>
      <c r="G5700" t="s">
        <v>51</v>
      </c>
      <c r="H5700" s="21">
        <v>96.74</v>
      </c>
    </row>
    <row r="5701" spans="1:8">
      <c r="A5701">
        <v>7897</v>
      </c>
      <c r="B5701" t="s">
        <v>6</v>
      </c>
      <c r="C5701" s="123">
        <v>1930</v>
      </c>
      <c r="D5701" s="2">
        <v>144</v>
      </c>
      <c r="E5701" t="s">
        <v>47</v>
      </c>
      <c r="F5701">
        <v>2023</v>
      </c>
      <c r="G5701" t="s">
        <v>20</v>
      </c>
      <c r="H5701" s="1">
        <v>2.94</v>
      </c>
    </row>
    <row r="5702" spans="1:8">
      <c r="A5702">
        <v>7953</v>
      </c>
      <c r="B5702" t="s">
        <v>7</v>
      </c>
      <c r="C5702" s="123">
        <v>1930</v>
      </c>
      <c r="D5702" s="2">
        <v>133</v>
      </c>
      <c r="E5702" t="s">
        <v>47</v>
      </c>
      <c r="F5702">
        <v>2023</v>
      </c>
      <c r="G5702" t="s">
        <v>20</v>
      </c>
      <c r="H5702" s="1">
        <v>14.8</v>
      </c>
    </row>
    <row r="5703" spans="1:8">
      <c r="A5703">
        <v>7954</v>
      </c>
      <c r="B5703" t="s">
        <v>7</v>
      </c>
      <c r="C5703" s="123">
        <v>1930</v>
      </c>
      <c r="D5703" s="2">
        <v>144</v>
      </c>
      <c r="E5703" t="s">
        <v>47</v>
      </c>
      <c r="F5703">
        <v>2023</v>
      </c>
      <c r="G5703" t="s">
        <v>20</v>
      </c>
      <c r="H5703" s="1">
        <v>24.11</v>
      </c>
    </row>
    <row r="5704" spans="1:8">
      <c r="A5704">
        <v>8018</v>
      </c>
      <c r="B5704" t="s">
        <v>8</v>
      </c>
      <c r="C5704" s="123">
        <v>1930</v>
      </c>
      <c r="D5704" s="2">
        <v>133</v>
      </c>
      <c r="E5704" t="s">
        <v>47</v>
      </c>
      <c r="F5704">
        <v>2023</v>
      </c>
      <c r="G5704" t="s">
        <v>21</v>
      </c>
      <c r="H5704" s="1">
        <v>366.82</v>
      </c>
    </row>
    <row r="5705" spans="1:8">
      <c r="A5705">
        <v>8019</v>
      </c>
      <c r="B5705" t="s">
        <v>8</v>
      </c>
      <c r="C5705" s="123">
        <v>1930</v>
      </c>
      <c r="D5705" s="2">
        <v>144</v>
      </c>
      <c r="E5705" t="s">
        <v>47</v>
      </c>
      <c r="F5705">
        <v>2023</v>
      </c>
      <c r="G5705" t="s">
        <v>20</v>
      </c>
      <c r="H5705" s="1">
        <v>71.89</v>
      </c>
    </row>
    <row r="5706" spans="1:8">
      <c r="A5706">
        <v>8020</v>
      </c>
      <c r="B5706" t="s">
        <v>8</v>
      </c>
      <c r="C5706" s="123">
        <v>1930</v>
      </c>
      <c r="D5706" s="2">
        <v>144</v>
      </c>
      <c r="E5706" t="s">
        <v>47</v>
      </c>
      <c r="F5706">
        <v>2023</v>
      </c>
      <c r="G5706" t="s">
        <v>21</v>
      </c>
      <c r="H5706" s="1">
        <v>395.27</v>
      </c>
    </row>
    <row r="5707" spans="1:8">
      <c r="A5707">
        <v>8072</v>
      </c>
      <c r="B5707" t="s">
        <v>9</v>
      </c>
      <c r="C5707" s="123">
        <v>1930</v>
      </c>
      <c r="D5707" s="2">
        <v>133</v>
      </c>
      <c r="E5707" t="s">
        <v>47</v>
      </c>
      <c r="F5707">
        <v>2023</v>
      </c>
      <c r="G5707" t="s">
        <v>20</v>
      </c>
      <c r="H5707" s="1">
        <v>1.66</v>
      </c>
    </row>
    <row r="5708" spans="1:8">
      <c r="A5708">
        <v>8073</v>
      </c>
      <c r="B5708" t="s">
        <v>9</v>
      </c>
      <c r="C5708" s="123">
        <v>1930</v>
      </c>
      <c r="D5708" s="2">
        <v>144</v>
      </c>
      <c r="E5708" t="s">
        <v>47</v>
      </c>
      <c r="F5708">
        <v>2023</v>
      </c>
      <c r="G5708" t="s">
        <v>20</v>
      </c>
      <c r="H5708" s="1">
        <v>22.31</v>
      </c>
    </row>
    <row r="5709" spans="1:8">
      <c r="A5709">
        <v>8220</v>
      </c>
      <c r="B5709" t="s">
        <v>12</v>
      </c>
      <c r="C5709" s="123">
        <v>1930</v>
      </c>
      <c r="D5709" s="2">
        <v>144</v>
      </c>
      <c r="E5709" t="s">
        <v>47</v>
      </c>
      <c r="F5709">
        <v>2023</v>
      </c>
      <c r="G5709" t="s">
        <v>21</v>
      </c>
      <c r="H5709" s="1">
        <v>107.47</v>
      </c>
    </row>
    <row r="5710" spans="1:8">
      <c r="A5710">
        <v>8254</v>
      </c>
      <c r="B5710" t="s">
        <v>13</v>
      </c>
      <c r="C5710" s="123">
        <v>1930</v>
      </c>
      <c r="D5710" s="2">
        <v>144</v>
      </c>
      <c r="E5710" t="s">
        <v>47</v>
      </c>
      <c r="F5710">
        <v>2023</v>
      </c>
      <c r="G5710" t="s">
        <v>20</v>
      </c>
      <c r="H5710" s="1">
        <v>71.66</v>
      </c>
    </row>
    <row r="5711" spans="1:8">
      <c r="A5711">
        <v>8311</v>
      </c>
      <c r="B5711" t="s">
        <v>14</v>
      </c>
      <c r="C5711" s="123">
        <v>1930</v>
      </c>
      <c r="D5711" s="2">
        <v>133</v>
      </c>
      <c r="E5711" t="s">
        <v>47</v>
      </c>
      <c r="F5711">
        <v>2023</v>
      </c>
      <c r="G5711" t="s">
        <v>21</v>
      </c>
      <c r="H5711" s="1">
        <v>286.15999999999997</v>
      </c>
    </row>
    <row r="5712" spans="1:8">
      <c r="A5712">
        <v>8312</v>
      </c>
      <c r="B5712" t="s">
        <v>14</v>
      </c>
      <c r="C5712" s="123">
        <v>1930</v>
      </c>
      <c r="D5712" s="2">
        <v>144</v>
      </c>
      <c r="E5712" t="s">
        <v>47</v>
      </c>
      <c r="F5712">
        <v>2023</v>
      </c>
      <c r="G5712" t="s">
        <v>20</v>
      </c>
      <c r="H5712" s="1">
        <v>108.19999999999999</v>
      </c>
    </row>
    <row r="5713" spans="1:8">
      <c r="A5713">
        <v>8313</v>
      </c>
      <c r="B5713" t="s">
        <v>14</v>
      </c>
      <c r="C5713" s="123">
        <v>1930</v>
      </c>
      <c r="D5713" s="2">
        <v>144</v>
      </c>
      <c r="E5713" t="s">
        <v>47</v>
      </c>
      <c r="F5713">
        <v>2023</v>
      </c>
      <c r="G5713" t="s">
        <v>21</v>
      </c>
      <c r="H5713" s="1">
        <v>1126.3999999999999</v>
      </c>
    </row>
    <row r="5714" spans="1:8">
      <c r="A5714">
        <v>8367</v>
      </c>
      <c r="B5714" t="s">
        <v>15</v>
      </c>
      <c r="C5714" s="123">
        <v>1930</v>
      </c>
      <c r="D5714" s="2">
        <v>133</v>
      </c>
      <c r="E5714" t="s">
        <v>47</v>
      </c>
      <c r="F5714">
        <v>2023</v>
      </c>
      <c r="G5714" t="s">
        <v>21</v>
      </c>
      <c r="H5714" s="1">
        <v>1.0000000000001563E-2</v>
      </c>
    </row>
    <row r="5715" spans="1:8">
      <c r="A5715">
        <v>8441</v>
      </c>
      <c r="B5715" t="s">
        <v>17</v>
      </c>
      <c r="C5715" s="123">
        <v>1930</v>
      </c>
      <c r="D5715" s="2">
        <v>133</v>
      </c>
      <c r="E5715" t="s">
        <v>47</v>
      </c>
      <c r="F5715">
        <v>2023</v>
      </c>
      <c r="G5715" t="s">
        <v>20</v>
      </c>
      <c r="H5715" s="1">
        <v>0</v>
      </c>
    </row>
    <row r="5716" spans="1:8">
      <c r="A5716">
        <v>8442</v>
      </c>
      <c r="B5716" t="s">
        <v>17</v>
      </c>
      <c r="C5716" s="123">
        <v>1930</v>
      </c>
      <c r="D5716" s="2">
        <v>133</v>
      </c>
      <c r="E5716" t="s">
        <v>47</v>
      </c>
      <c r="F5716">
        <v>2023</v>
      </c>
      <c r="G5716" t="s">
        <v>21</v>
      </c>
      <c r="H5716" s="1">
        <v>389.12</v>
      </c>
    </row>
    <row r="5717" spans="1:8">
      <c r="A5717">
        <v>8443</v>
      </c>
      <c r="B5717" t="s">
        <v>17</v>
      </c>
      <c r="C5717" s="123">
        <v>1930</v>
      </c>
      <c r="D5717" s="2">
        <v>144</v>
      </c>
      <c r="E5717" t="s">
        <v>47</v>
      </c>
      <c r="F5717">
        <v>2023</v>
      </c>
      <c r="G5717" t="s">
        <v>20</v>
      </c>
      <c r="H5717" s="1">
        <v>73.279999999999987</v>
      </c>
    </row>
    <row r="5718" spans="1:8">
      <c r="A5718">
        <v>493</v>
      </c>
      <c r="B5718" t="s">
        <v>6</v>
      </c>
      <c r="C5718" s="123">
        <v>1931</v>
      </c>
      <c r="D5718" s="2">
        <v>144</v>
      </c>
      <c r="E5718" t="s">
        <v>138</v>
      </c>
      <c r="F5718">
        <v>2021</v>
      </c>
      <c r="G5718" t="s">
        <v>22</v>
      </c>
      <c r="H5718" s="21">
        <v>9.2799999999999994</v>
      </c>
    </row>
    <row r="5719" spans="1:8">
      <c r="A5719">
        <v>4629</v>
      </c>
      <c r="B5719" t="s">
        <v>13</v>
      </c>
      <c r="C5719" s="123">
        <v>1931</v>
      </c>
      <c r="D5719" s="2">
        <v>144</v>
      </c>
      <c r="E5719" t="s">
        <v>138</v>
      </c>
      <c r="F5719">
        <v>2021</v>
      </c>
      <c r="G5719" t="s">
        <v>22</v>
      </c>
      <c r="H5719" s="21">
        <v>148.76</v>
      </c>
    </row>
    <row r="5720" spans="1:8">
      <c r="A5720">
        <v>7356</v>
      </c>
      <c r="B5720" t="s">
        <v>6</v>
      </c>
      <c r="C5720" s="123">
        <v>1931</v>
      </c>
      <c r="D5720" s="2" t="s">
        <v>223</v>
      </c>
      <c r="E5720" t="str">
        <f>VLOOKUP(C5720,C$2:E5719,3,FALSE)</f>
        <v>Health insurance</v>
      </c>
      <c r="F5720">
        <v>2022</v>
      </c>
      <c r="G5720" t="s">
        <v>22</v>
      </c>
      <c r="H5720" s="1">
        <v>-9.2799999999999994</v>
      </c>
    </row>
    <row r="5721" spans="1:8">
      <c r="A5721">
        <v>7838</v>
      </c>
      <c r="B5721" t="s">
        <v>17</v>
      </c>
      <c r="C5721" s="123">
        <v>1931</v>
      </c>
      <c r="D5721" s="2" t="s">
        <v>224</v>
      </c>
      <c r="E5721" t="str">
        <f>VLOOKUP(C5721,C$2:E5720,3,FALSE)</f>
        <v>Health insurance</v>
      </c>
      <c r="F5721">
        <v>2022</v>
      </c>
      <c r="G5721" t="s">
        <v>19</v>
      </c>
      <c r="H5721" s="1">
        <v>0</v>
      </c>
    </row>
    <row r="5722" spans="1:8">
      <c r="A5722">
        <v>7898</v>
      </c>
      <c r="B5722" t="s">
        <v>6</v>
      </c>
      <c r="C5722" s="123">
        <v>1931</v>
      </c>
      <c r="D5722" s="2">
        <v>144</v>
      </c>
      <c r="E5722" t="s">
        <v>52</v>
      </c>
      <c r="F5722">
        <v>2023</v>
      </c>
      <c r="G5722" t="s">
        <v>22</v>
      </c>
      <c r="H5722" s="1">
        <v>83.33</v>
      </c>
    </row>
    <row r="5723" spans="1:8">
      <c r="A5723">
        <v>8074</v>
      </c>
      <c r="B5723" t="s">
        <v>9</v>
      </c>
      <c r="C5723" s="123">
        <v>1931</v>
      </c>
      <c r="D5723" s="2">
        <v>144</v>
      </c>
      <c r="E5723" t="s">
        <v>52</v>
      </c>
      <c r="F5723">
        <v>2023</v>
      </c>
      <c r="G5723" t="s">
        <v>22</v>
      </c>
      <c r="H5723" s="1">
        <v>79.7</v>
      </c>
    </row>
    <row r="5724" spans="1:8">
      <c r="A5724">
        <v>1489</v>
      </c>
      <c r="B5724" t="s">
        <v>8</v>
      </c>
      <c r="C5724" s="123">
        <v>1932</v>
      </c>
      <c r="D5724" s="2">
        <v>133</v>
      </c>
      <c r="E5724" t="s">
        <v>138</v>
      </c>
      <c r="F5724">
        <v>2021</v>
      </c>
      <c r="G5724" t="s">
        <v>51</v>
      </c>
      <c r="H5724" s="21">
        <v>2247.71</v>
      </c>
    </row>
    <row r="5725" spans="1:8">
      <c r="A5725">
        <v>1498</v>
      </c>
      <c r="B5725" t="s">
        <v>8</v>
      </c>
      <c r="C5725" s="123">
        <v>1932</v>
      </c>
      <c r="D5725" s="2">
        <v>133</v>
      </c>
      <c r="E5725" t="s">
        <v>138</v>
      </c>
      <c r="F5725">
        <v>2021</v>
      </c>
      <c r="G5725" t="s">
        <v>51</v>
      </c>
      <c r="H5725" s="21">
        <v>1543.42</v>
      </c>
    </row>
    <row r="5726" spans="1:8">
      <c r="A5726">
        <v>1505</v>
      </c>
      <c r="B5726" t="s">
        <v>8</v>
      </c>
      <c r="C5726" s="123">
        <v>1932</v>
      </c>
      <c r="D5726" s="2">
        <v>133</v>
      </c>
      <c r="E5726" t="s">
        <v>138</v>
      </c>
      <c r="F5726">
        <v>2021</v>
      </c>
      <c r="G5726" t="s">
        <v>51</v>
      </c>
      <c r="H5726" s="21">
        <v>4450.88</v>
      </c>
    </row>
    <row r="5727" spans="1:8">
      <c r="A5727">
        <v>1512</v>
      </c>
      <c r="B5727" t="s">
        <v>8</v>
      </c>
      <c r="C5727" s="123">
        <v>1932</v>
      </c>
      <c r="D5727" s="2">
        <v>133</v>
      </c>
      <c r="E5727" t="s">
        <v>138</v>
      </c>
      <c r="F5727">
        <v>2021</v>
      </c>
      <c r="G5727" t="s">
        <v>51</v>
      </c>
      <c r="H5727" s="21">
        <v>2410.35</v>
      </c>
    </row>
    <row r="5728" spans="1:8">
      <c r="A5728">
        <v>1543</v>
      </c>
      <c r="B5728" t="s">
        <v>8</v>
      </c>
      <c r="C5728" s="123">
        <v>1932</v>
      </c>
      <c r="D5728" s="2">
        <v>133</v>
      </c>
      <c r="E5728" t="s">
        <v>138</v>
      </c>
      <c r="F5728">
        <v>2021</v>
      </c>
      <c r="G5728" t="s">
        <v>51</v>
      </c>
      <c r="H5728" s="21">
        <v>2530.17</v>
      </c>
    </row>
    <row r="5729" spans="1:8">
      <c r="A5729">
        <v>1554</v>
      </c>
      <c r="B5729" t="s">
        <v>8</v>
      </c>
      <c r="C5729" s="123">
        <v>1932</v>
      </c>
      <c r="D5729" s="2">
        <v>133</v>
      </c>
      <c r="E5729" t="s">
        <v>138</v>
      </c>
      <c r="F5729">
        <v>2021</v>
      </c>
      <c r="G5729" t="s">
        <v>51</v>
      </c>
      <c r="H5729" s="21">
        <v>2493.61</v>
      </c>
    </row>
    <row r="5730" spans="1:8">
      <c r="A5730">
        <v>1582</v>
      </c>
      <c r="B5730" t="s">
        <v>8</v>
      </c>
      <c r="C5730" s="123">
        <v>1932</v>
      </c>
      <c r="D5730" s="2">
        <v>133</v>
      </c>
      <c r="E5730" t="s">
        <v>138</v>
      </c>
      <c r="F5730">
        <v>2021</v>
      </c>
      <c r="G5730" t="s">
        <v>51</v>
      </c>
      <c r="H5730" s="21">
        <v>2053.94</v>
      </c>
    </row>
    <row r="5731" spans="1:8">
      <c r="A5731">
        <v>1696</v>
      </c>
      <c r="B5731" t="s">
        <v>8</v>
      </c>
      <c r="C5731" s="123">
        <v>1932</v>
      </c>
      <c r="D5731" s="2">
        <v>133</v>
      </c>
      <c r="E5731" t="s">
        <v>138</v>
      </c>
      <c r="F5731">
        <v>2021</v>
      </c>
      <c r="G5731" t="s">
        <v>51</v>
      </c>
      <c r="H5731" s="21">
        <v>2467.98</v>
      </c>
    </row>
    <row r="5732" spans="1:8">
      <c r="A5732">
        <v>1709</v>
      </c>
      <c r="B5732" t="s">
        <v>8</v>
      </c>
      <c r="C5732" s="123">
        <v>1932</v>
      </c>
      <c r="D5732" s="2">
        <v>133</v>
      </c>
      <c r="E5732" t="s">
        <v>138</v>
      </c>
      <c r="F5732">
        <v>2021</v>
      </c>
      <c r="G5732" t="s">
        <v>51</v>
      </c>
      <c r="H5732" s="21">
        <v>2113.9699999999998</v>
      </c>
    </row>
    <row r="5733" spans="1:8">
      <c r="A5733">
        <v>1717</v>
      </c>
      <c r="B5733" t="s">
        <v>8</v>
      </c>
      <c r="C5733" s="123">
        <v>1932</v>
      </c>
      <c r="D5733" s="2">
        <v>133</v>
      </c>
      <c r="E5733" t="s">
        <v>138</v>
      </c>
      <c r="F5733">
        <v>2021</v>
      </c>
      <c r="G5733" t="s">
        <v>51</v>
      </c>
      <c r="H5733" s="21">
        <v>2513.92</v>
      </c>
    </row>
    <row r="5734" spans="1:8">
      <c r="A5734">
        <v>1724</v>
      </c>
      <c r="B5734" t="s">
        <v>8</v>
      </c>
      <c r="C5734" s="123">
        <v>1932</v>
      </c>
      <c r="D5734" s="2">
        <v>133</v>
      </c>
      <c r="E5734" t="s">
        <v>138</v>
      </c>
      <c r="F5734">
        <v>2021</v>
      </c>
      <c r="G5734" t="s">
        <v>51</v>
      </c>
      <c r="H5734" s="21">
        <v>2507.3200000000002</v>
      </c>
    </row>
    <row r="5735" spans="1:8">
      <c r="A5735">
        <v>1731</v>
      </c>
      <c r="B5735" t="s">
        <v>8</v>
      </c>
      <c r="C5735" s="123">
        <v>1932</v>
      </c>
      <c r="D5735" s="2">
        <v>133</v>
      </c>
      <c r="E5735" t="s">
        <v>138</v>
      </c>
      <c r="F5735">
        <v>2021</v>
      </c>
      <c r="G5735" t="s">
        <v>51</v>
      </c>
      <c r="H5735" s="21">
        <v>1547.46</v>
      </c>
    </row>
    <row r="5736" spans="1:8">
      <c r="A5736">
        <v>1947</v>
      </c>
      <c r="B5736" t="s">
        <v>8</v>
      </c>
      <c r="C5736" s="123">
        <v>1932</v>
      </c>
      <c r="D5736" s="2">
        <v>144</v>
      </c>
      <c r="E5736" t="s">
        <v>138</v>
      </c>
      <c r="F5736">
        <v>2021</v>
      </c>
      <c r="G5736" t="s">
        <v>51</v>
      </c>
      <c r="H5736" s="21">
        <v>393.35</v>
      </c>
    </row>
    <row r="5737" spans="1:8">
      <c r="A5737">
        <v>3548</v>
      </c>
      <c r="B5737" t="s">
        <v>11</v>
      </c>
      <c r="C5737" s="123">
        <v>1932</v>
      </c>
      <c r="D5737" s="2">
        <v>144</v>
      </c>
      <c r="E5737" t="s">
        <v>138</v>
      </c>
      <c r="F5737">
        <v>2021</v>
      </c>
      <c r="G5737" t="s">
        <v>51</v>
      </c>
      <c r="H5737" s="21">
        <v>464.26</v>
      </c>
    </row>
    <row r="5738" spans="1:8">
      <c r="A5738">
        <v>3631</v>
      </c>
      <c r="B5738" t="s">
        <v>11</v>
      </c>
      <c r="C5738" s="123">
        <v>1932</v>
      </c>
      <c r="D5738" s="2">
        <v>144</v>
      </c>
      <c r="E5738" t="s">
        <v>138</v>
      </c>
      <c r="F5738">
        <v>2021</v>
      </c>
      <c r="G5738" t="s">
        <v>51</v>
      </c>
      <c r="H5738" s="21">
        <v>464.26</v>
      </c>
    </row>
    <row r="5739" spans="1:8">
      <c r="A5739">
        <v>3640</v>
      </c>
      <c r="B5739" t="s">
        <v>11</v>
      </c>
      <c r="C5739" s="123">
        <v>1932</v>
      </c>
      <c r="D5739" s="2">
        <v>144</v>
      </c>
      <c r="E5739" t="s">
        <v>138</v>
      </c>
      <c r="F5739">
        <v>2021</v>
      </c>
      <c r="G5739" t="s">
        <v>51</v>
      </c>
      <c r="H5739" s="21">
        <v>464.26</v>
      </c>
    </row>
    <row r="5740" spans="1:8">
      <c r="A5740">
        <v>3691</v>
      </c>
      <c r="B5740" t="s">
        <v>11</v>
      </c>
      <c r="C5740" s="123">
        <v>1932</v>
      </c>
      <c r="D5740" s="2">
        <v>144</v>
      </c>
      <c r="E5740" t="s">
        <v>138</v>
      </c>
      <c r="F5740">
        <v>2021</v>
      </c>
      <c r="G5740" t="s">
        <v>51</v>
      </c>
      <c r="H5740" s="21">
        <v>464.26</v>
      </c>
    </row>
    <row r="5741" spans="1:8">
      <c r="A5741">
        <v>3735</v>
      </c>
      <c r="B5741" t="s">
        <v>11</v>
      </c>
      <c r="C5741" s="123">
        <v>1932</v>
      </c>
      <c r="D5741" s="2">
        <v>144</v>
      </c>
      <c r="E5741" t="s">
        <v>138</v>
      </c>
      <c r="F5741">
        <v>2021</v>
      </c>
      <c r="G5741" t="s">
        <v>51</v>
      </c>
      <c r="H5741" s="21">
        <v>913.4</v>
      </c>
    </row>
    <row r="5742" spans="1:8">
      <c r="A5742">
        <v>3775</v>
      </c>
      <c r="B5742" t="s">
        <v>11</v>
      </c>
      <c r="C5742" s="123">
        <v>1932</v>
      </c>
      <c r="D5742" s="2">
        <v>144</v>
      </c>
      <c r="E5742" t="s">
        <v>138</v>
      </c>
      <c r="F5742">
        <v>2021</v>
      </c>
      <c r="G5742" t="s">
        <v>51</v>
      </c>
      <c r="H5742" s="21">
        <v>464.26</v>
      </c>
    </row>
    <row r="5743" spans="1:8">
      <c r="A5743">
        <v>3783</v>
      </c>
      <c r="B5743" t="s">
        <v>11</v>
      </c>
      <c r="C5743" s="123">
        <v>1932</v>
      </c>
      <c r="D5743" s="2">
        <v>144</v>
      </c>
      <c r="E5743" t="s">
        <v>138</v>
      </c>
      <c r="F5743">
        <v>2021</v>
      </c>
      <c r="G5743" t="s">
        <v>51</v>
      </c>
      <c r="H5743" s="21">
        <v>464.26</v>
      </c>
    </row>
    <row r="5744" spans="1:8">
      <c r="A5744">
        <v>3802</v>
      </c>
      <c r="B5744" t="s">
        <v>12</v>
      </c>
      <c r="C5744" s="123">
        <v>1932</v>
      </c>
      <c r="D5744" s="2">
        <v>133</v>
      </c>
      <c r="E5744" t="s">
        <v>138</v>
      </c>
      <c r="F5744">
        <v>2021</v>
      </c>
      <c r="G5744" t="s">
        <v>51</v>
      </c>
      <c r="H5744" s="21">
        <v>486.14</v>
      </c>
    </row>
    <row r="5745" spans="1:8">
      <c r="A5745">
        <v>3891</v>
      </c>
      <c r="B5745" t="s">
        <v>12</v>
      </c>
      <c r="C5745" s="123">
        <v>1932</v>
      </c>
      <c r="D5745" s="2">
        <v>133</v>
      </c>
      <c r="E5745" t="s">
        <v>138</v>
      </c>
      <c r="F5745">
        <v>2021</v>
      </c>
      <c r="G5745" t="s">
        <v>51</v>
      </c>
      <c r="H5745" s="21">
        <v>-972.28</v>
      </c>
    </row>
    <row r="5746" spans="1:8">
      <c r="A5746">
        <v>4991</v>
      </c>
      <c r="B5746" t="s">
        <v>14</v>
      </c>
      <c r="C5746" s="123">
        <v>1932</v>
      </c>
      <c r="D5746" s="2">
        <v>133</v>
      </c>
      <c r="E5746" t="s">
        <v>138</v>
      </c>
      <c r="F5746">
        <v>2021</v>
      </c>
      <c r="G5746" t="s">
        <v>51</v>
      </c>
      <c r="H5746" s="21">
        <v>-145.46</v>
      </c>
    </row>
    <row r="5747" spans="1:8">
      <c r="A5747">
        <v>5100</v>
      </c>
      <c r="B5747" t="s">
        <v>14</v>
      </c>
      <c r="C5747" s="123">
        <v>1932</v>
      </c>
      <c r="D5747" s="2">
        <v>133</v>
      </c>
      <c r="E5747" t="s">
        <v>138</v>
      </c>
      <c r="F5747">
        <v>2021</v>
      </c>
      <c r="G5747" t="s">
        <v>51</v>
      </c>
      <c r="H5747" s="21">
        <v>967.56</v>
      </c>
    </row>
    <row r="5748" spans="1:8">
      <c r="A5748">
        <v>5174</v>
      </c>
      <c r="B5748" t="s">
        <v>14</v>
      </c>
      <c r="C5748" s="123">
        <v>1932</v>
      </c>
      <c r="D5748" s="2">
        <v>133</v>
      </c>
      <c r="E5748" t="s">
        <v>138</v>
      </c>
      <c r="F5748">
        <v>2021</v>
      </c>
      <c r="G5748" t="s">
        <v>51</v>
      </c>
      <c r="H5748" s="21">
        <v>-1935.12</v>
      </c>
    </row>
    <row r="5749" spans="1:8">
      <c r="A5749">
        <v>5381</v>
      </c>
      <c r="B5749" t="s">
        <v>14</v>
      </c>
      <c r="C5749" s="123">
        <v>1932</v>
      </c>
      <c r="D5749" s="2">
        <v>144</v>
      </c>
      <c r="E5749" t="s">
        <v>138</v>
      </c>
      <c r="F5749">
        <v>2021</v>
      </c>
      <c r="G5749" t="s">
        <v>51</v>
      </c>
      <c r="H5749" s="21">
        <v>713.36</v>
      </c>
    </row>
    <row r="5750" spans="1:8">
      <c r="A5750">
        <v>5382</v>
      </c>
      <c r="B5750" t="s">
        <v>14</v>
      </c>
      <c r="C5750" s="123">
        <v>1932</v>
      </c>
      <c r="D5750" s="2">
        <v>144</v>
      </c>
      <c r="E5750" t="s">
        <v>138</v>
      </c>
      <c r="F5750">
        <v>2021</v>
      </c>
      <c r="G5750" t="s">
        <v>51</v>
      </c>
      <c r="H5750" s="21">
        <v>1383.8</v>
      </c>
    </row>
    <row r="5751" spans="1:8">
      <c r="A5751">
        <v>5435</v>
      </c>
      <c r="B5751" t="s">
        <v>14</v>
      </c>
      <c r="C5751" s="123">
        <v>1932</v>
      </c>
      <c r="D5751" s="2">
        <v>144</v>
      </c>
      <c r="E5751" t="s">
        <v>138</v>
      </c>
      <c r="F5751">
        <v>2021</v>
      </c>
      <c r="G5751" t="s">
        <v>51</v>
      </c>
      <c r="H5751" s="21">
        <v>1426.72</v>
      </c>
    </row>
    <row r="5752" spans="1:8">
      <c r="A5752">
        <v>5461</v>
      </c>
      <c r="B5752" t="s">
        <v>14</v>
      </c>
      <c r="C5752" s="123">
        <v>1932</v>
      </c>
      <c r="D5752" s="2">
        <v>144</v>
      </c>
      <c r="E5752" t="s">
        <v>138</v>
      </c>
      <c r="F5752">
        <v>2021</v>
      </c>
      <c r="G5752" t="s">
        <v>51</v>
      </c>
      <c r="H5752" s="21">
        <v>1426.72</v>
      </c>
    </row>
    <row r="5753" spans="1:8">
      <c r="A5753">
        <v>5568</v>
      </c>
      <c r="B5753" t="s">
        <v>14</v>
      </c>
      <c r="C5753" s="123">
        <v>1932</v>
      </c>
      <c r="D5753" s="2">
        <v>144</v>
      </c>
      <c r="E5753" t="s">
        <v>138</v>
      </c>
      <c r="F5753">
        <v>2021</v>
      </c>
      <c r="G5753" t="s">
        <v>51</v>
      </c>
      <c r="H5753" s="21">
        <v>1426.72</v>
      </c>
    </row>
    <row r="5754" spans="1:8">
      <c r="A5754">
        <v>5575</v>
      </c>
      <c r="B5754" t="s">
        <v>14</v>
      </c>
      <c r="C5754" s="123">
        <v>1932</v>
      </c>
      <c r="D5754" s="2">
        <v>144</v>
      </c>
      <c r="E5754" t="s">
        <v>138</v>
      </c>
      <c r="F5754">
        <v>2021</v>
      </c>
      <c r="G5754" t="s">
        <v>51</v>
      </c>
      <c r="H5754" s="21">
        <v>1383.8</v>
      </c>
    </row>
    <row r="5755" spans="1:8">
      <c r="A5755">
        <v>5591</v>
      </c>
      <c r="B5755" t="s">
        <v>14</v>
      </c>
      <c r="C5755" s="123">
        <v>1932</v>
      </c>
      <c r="D5755" s="2">
        <v>144</v>
      </c>
      <c r="E5755" t="s">
        <v>138</v>
      </c>
      <c r="F5755">
        <v>2021</v>
      </c>
      <c r="G5755" t="s">
        <v>51</v>
      </c>
      <c r="H5755" s="21">
        <v>2140.08</v>
      </c>
    </row>
    <row r="5756" spans="1:8">
      <c r="A5756">
        <v>5600</v>
      </c>
      <c r="B5756" t="s">
        <v>14</v>
      </c>
      <c r="C5756" s="123">
        <v>1932</v>
      </c>
      <c r="D5756" s="2">
        <v>144</v>
      </c>
      <c r="E5756" t="s">
        <v>138</v>
      </c>
      <c r="F5756">
        <v>2021</v>
      </c>
      <c r="G5756" t="s">
        <v>51</v>
      </c>
      <c r="H5756" s="21">
        <v>1383.8</v>
      </c>
    </row>
    <row r="5757" spans="1:8">
      <c r="A5757">
        <v>5660</v>
      </c>
      <c r="B5757" t="s">
        <v>14</v>
      </c>
      <c r="C5757" s="123">
        <v>1932</v>
      </c>
      <c r="D5757" s="2">
        <v>144</v>
      </c>
      <c r="E5757" t="s">
        <v>138</v>
      </c>
      <c r="F5757">
        <v>2021</v>
      </c>
      <c r="G5757" t="s">
        <v>51</v>
      </c>
      <c r="H5757" s="21">
        <v>1426.72</v>
      </c>
    </row>
    <row r="5758" spans="1:8">
      <c r="A5758">
        <v>5698</v>
      </c>
      <c r="B5758" t="s">
        <v>14</v>
      </c>
      <c r="C5758" s="123">
        <v>1932</v>
      </c>
      <c r="D5758" s="2">
        <v>144</v>
      </c>
      <c r="E5758" t="s">
        <v>138</v>
      </c>
      <c r="F5758">
        <v>2021</v>
      </c>
      <c r="G5758" t="s">
        <v>51</v>
      </c>
      <c r="H5758" s="21">
        <v>1383.8</v>
      </c>
    </row>
    <row r="5759" spans="1:8">
      <c r="A5759">
        <v>5727</v>
      </c>
      <c r="B5759" t="s">
        <v>14</v>
      </c>
      <c r="C5759" s="123">
        <v>1932</v>
      </c>
      <c r="D5759" s="2">
        <v>144</v>
      </c>
      <c r="E5759" t="s">
        <v>138</v>
      </c>
      <c r="F5759">
        <v>2021</v>
      </c>
      <c r="G5759" t="s">
        <v>51</v>
      </c>
      <c r="H5759" s="21">
        <v>3463.08</v>
      </c>
    </row>
    <row r="5760" spans="1:8">
      <c r="A5760">
        <v>6986</v>
      </c>
      <c r="B5760" t="s">
        <v>17</v>
      </c>
      <c r="C5760" s="123">
        <v>1932</v>
      </c>
      <c r="D5760" s="2">
        <v>144</v>
      </c>
      <c r="E5760" t="s">
        <v>138</v>
      </c>
      <c r="F5760">
        <v>2021</v>
      </c>
      <c r="G5760" t="s">
        <v>51</v>
      </c>
      <c r="H5760" s="21">
        <v>456.7</v>
      </c>
    </row>
    <row r="5761" spans="1:8">
      <c r="A5761">
        <v>7042</v>
      </c>
      <c r="B5761" t="s">
        <v>17</v>
      </c>
      <c r="C5761" s="123">
        <v>1932</v>
      </c>
      <c r="D5761" s="2">
        <v>144</v>
      </c>
      <c r="E5761" t="s">
        <v>138</v>
      </c>
      <c r="F5761">
        <v>2021</v>
      </c>
      <c r="G5761" t="s">
        <v>51</v>
      </c>
      <c r="H5761" s="21">
        <v>464.26</v>
      </c>
    </row>
    <row r="5762" spans="1:8">
      <c r="A5762">
        <v>7059</v>
      </c>
      <c r="B5762" t="s">
        <v>17</v>
      </c>
      <c r="C5762" s="123">
        <v>1932</v>
      </c>
      <c r="D5762" s="2">
        <v>144</v>
      </c>
      <c r="E5762" t="s">
        <v>138</v>
      </c>
      <c r="F5762">
        <v>2021</v>
      </c>
      <c r="G5762" t="s">
        <v>51</v>
      </c>
      <c r="H5762" s="21">
        <v>464.26</v>
      </c>
    </row>
    <row r="5763" spans="1:8">
      <c r="A5763">
        <v>7101</v>
      </c>
      <c r="B5763" t="s">
        <v>17</v>
      </c>
      <c r="C5763" s="123">
        <v>1932</v>
      </c>
      <c r="D5763" s="2">
        <v>144</v>
      </c>
      <c r="E5763" t="s">
        <v>138</v>
      </c>
      <c r="F5763">
        <v>2021</v>
      </c>
      <c r="G5763" t="s">
        <v>51</v>
      </c>
      <c r="H5763" s="21">
        <v>456.7</v>
      </c>
    </row>
    <row r="5764" spans="1:8">
      <c r="A5764">
        <v>7103</v>
      </c>
      <c r="B5764" t="s">
        <v>17</v>
      </c>
      <c r="C5764" s="123">
        <v>1932</v>
      </c>
      <c r="D5764" s="2">
        <v>144</v>
      </c>
      <c r="E5764" t="s">
        <v>138</v>
      </c>
      <c r="F5764">
        <v>2021</v>
      </c>
      <c r="G5764" t="s">
        <v>51</v>
      </c>
      <c r="H5764" s="21">
        <v>913.4</v>
      </c>
    </row>
    <row r="5765" spans="1:8">
      <c r="A5765">
        <v>7185</v>
      </c>
      <c r="B5765" t="s">
        <v>17</v>
      </c>
      <c r="C5765" s="123">
        <v>1932</v>
      </c>
      <c r="D5765" s="2">
        <v>144</v>
      </c>
      <c r="E5765" t="s">
        <v>138</v>
      </c>
      <c r="F5765">
        <v>2021</v>
      </c>
      <c r="G5765" t="s">
        <v>51</v>
      </c>
      <c r="H5765" s="21">
        <v>456.7</v>
      </c>
    </row>
    <row r="5766" spans="1:8">
      <c r="A5766">
        <v>7269</v>
      </c>
      <c r="B5766" t="s">
        <v>17</v>
      </c>
      <c r="C5766" s="123">
        <v>1932</v>
      </c>
      <c r="D5766" s="2">
        <v>144</v>
      </c>
      <c r="E5766" t="s">
        <v>138</v>
      </c>
      <c r="F5766">
        <v>2021</v>
      </c>
      <c r="G5766" t="s">
        <v>51</v>
      </c>
      <c r="H5766" s="21">
        <v>456.7</v>
      </c>
    </row>
    <row r="5767" spans="1:8">
      <c r="A5767">
        <v>8021</v>
      </c>
      <c r="B5767" t="s">
        <v>8</v>
      </c>
      <c r="C5767" s="123">
        <v>1932</v>
      </c>
      <c r="D5767" s="2">
        <v>133</v>
      </c>
      <c r="E5767" t="s">
        <v>52</v>
      </c>
      <c r="F5767">
        <v>2023</v>
      </c>
      <c r="G5767" t="s">
        <v>21</v>
      </c>
      <c r="H5767" s="1">
        <v>10335.9</v>
      </c>
    </row>
    <row r="5768" spans="1:8">
      <c r="A5768">
        <v>8022</v>
      </c>
      <c r="B5768" t="s">
        <v>8</v>
      </c>
      <c r="C5768" s="123">
        <v>1932</v>
      </c>
      <c r="D5768" s="2">
        <v>144</v>
      </c>
      <c r="E5768" t="s">
        <v>52</v>
      </c>
      <c r="F5768">
        <v>2023</v>
      </c>
      <c r="G5768" t="s">
        <v>21</v>
      </c>
      <c r="H5768" s="1">
        <v>3472.42</v>
      </c>
    </row>
    <row r="5769" spans="1:8">
      <c r="A5769">
        <v>8314</v>
      </c>
      <c r="B5769" t="s">
        <v>14</v>
      </c>
      <c r="C5769" s="123">
        <v>1932</v>
      </c>
      <c r="D5769" s="2">
        <v>133</v>
      </c>
      <c r="E5769" t="s">
        <v>52</v>
      </c>
      <c r="F5769">
        <v>2023</v>
      </c>
      <c r="G5769" t="s">
        <v>21</v>
      </c>
      <c r="H5769" s="1">
        <v>7299.5699999999988</v>
      </c>
    </row>
    <row r="5770" spans="1:8">
      <c r="A5770">
        <v>8315</v>
      </c>
      <c r="B5770" t="s">
        <v>14</v>
      </c>
      <c r="C5770" s="123">
        <v>1932</v>
      </c>
      <c r="D5770" s="2">
        <v>144</v>
      </c>
      <c r="E5770" t="s">
        <v>52</v>
      </c>
      <c r="F5770">
        <v>2023</v>
      </c>
      <c r="G5770" t="s">
        <v>21</v>
      </c>
      <c r="H5770" s="1">
        <v>17057.61</v>
      </c>
    </row>
    <row r="5771" spans="1:8">
      <c r="A5771">
        <v>8368</v>
      </c>
      <c r="B5771" t="s">
        <v>15</v>
      </c>
      <c r="C5771" s="123">
        <v>1932</v>
      </c>
      <c r="D5771" s="2">
        <v>133</v>
      </c>
      <c r="E5771" t="s">
        <v>52</v>
      </c>
      <c r="F5771">
        <v>2023</v>
      </c>
      <c r="G5771" t="s">
        <v>21</v>
      </c>
      <c r="H5771" s="1">
        <v>168.75</v>
      </c>
    </row>
    <row r="5772" spans="1:8">
      <c r="A5772">
        <v>8444</v>
      </c>
      <c r="B5772" t="s">
        <v>17</v>
      </c>
      <c r="C5772" s="123">
        <v>1932</v>
      </c>
      <c r="D5772" s="2">
        <v>133</v>
      </c>
      <c r="E5772" t="s">
        <v>52</v>
      </c>
      <c r="F5772">
        <v>2023</v>
      </c>
      <c r="G5772" t="s">
        <v>21</v>
      </c>
      <c r="H5772" s="1">
        <v>2002.0599999999997</v>
      </c>
    </row>
    <row r="5773" spans="1:8">
      <c r="A5773">
        <v>1057</v>
      </c>
      <c r="B5773" t="s">
        <v>7</v>
      </c>
      <c r="C5773" s="123">
        <v>1934</v>
      </c>
      <c r="D5773" s="2">
        <v>144</v>
      </c>
      <c r="E5773" t="s">
        <v>138</v>
      </c>
      <c r="F5773">
        <v>2021</v>
      </c>
      <c r="G5773" t="s">
        <v>54</v>
      </c>
      <c r="H5773" s="21">
        <v>2287.7199999999998</v>
      </c>
    </row>
    <row r="5774" spans="1:8">
      <c r="A5774">
        <v>1066</v>
      </c>
      <c r="B5774" t="s">
        <v>7</v>
      </c>
      <c r="C5774" s="123">
        <v>1934</v>
      </c>
      <c r="D5774" s="2">
        <v>144</v>
      </c>
      <c r="E5774" t="s">
        <v>138</v>
      </c>
      <c r="F5774">
        <v>2021</v>
      </c>
      <c r="G5774" t="s">
        <v>54</v>
      </c>
      <c r="H5774" s="21">
        <v>1287.71</v>
      </c>
    </row>
    <row r="5775" spans="1:8">
      <c r="A5775">
        <v>1146</v>
      </c>
      <c r="B5775" t="s">
        <v>7</v>
      </c>
      <c r="C5775" s="123">
        <v>1934</v>
      </c>
      <c r="D5775" s="2">
        <v>144</v>
      </c>
      <c r="E5775" t="s">
        <v>138</v>
      </c>
      <c r="F5775">
        <v>2021</v>
      </c>
      <c r="G5775" t="s">
        <v>54</v>
      </c>
      <c r="H5775" s="21">
        <v>643.86</v>
      </c>
    </row>
    <row r="5776" spans="1:8">
      <c r="A5776">
        <v>1179</v>
      </c>
      <c r="B5776" t="s">
        <v>7</v>
      </c>
      <c r="C5776" s="123">
        <v>1934</v>
      </c>
      <c r="D5776" s="2">
        <v>144</v>
      </c>
      <c r="E5776" t="s">
        <v>138</v>
      </c>
      <c r="F5776">
        <v>2021</v>
      </c>
      <c r="G5776" t="s">
        <v>54</v>
      </c>
      <c r="H5776" s="21">
        <v>643.86</v>
      </c>
    </row>
    <row r="5777" spans="1:8">
      <c r="A5777">
        <v>1184</v>
      </c>
      <c r="B5777" t="s">
        <v>7</v>
      </c>
      <c r="C5777" s="123">
        <v>1934</v>
      </c>
      <c r="D5777" s="2">
        <v>144</v>
      </c>
      <c r="E5777" t="s">
        <v>138</v>
      </c>
      <c r="F5777">
        <v>2021</v>
      </c>
      <c r="G5777" t="s">
        <v>54</v>
      </c>
      <c r="H5777" s="21">
        <v>1490.42</v>
      </c>
    </row>
    <row r="5778" spans="1:8">
      <c r="A5778">
        <v>1267</v>
      </c>
      <c r="B5778" t="s">
        <v>7</v>
      </c>
      <c r="C5778" s="123">
        <v>1934</v>
      </c>
      <c r="D5778" s="2">
        <v>144</v>
      </c>
      <c r="E5778" t="s">
        <v>138</v>
      </c>
      <c r="F5778">
        <v>2021</v>
      </c>
      <c r="G5778" t="s">
        <v>54</v>
      </c>
      <c r="H5778" s="21">
        <v>1490.42</v>
      </c>
    </row>
    <row r="5779" spans="1:8">
      <c r="A5779">
        <v>1371</v>
      </c>
      <c r="B5779" t="s">
        <v>7</v>
      </c>
      <c r="C5779" s="123">
        <v>1934</v>
      </c>
      <c r="D5779" s="2">
        <v>144</v>
      </c>
      <c r="E5779" t="s">
        <v>138</v>
      </c>
      <c r="F5779">
        <v>2021</v>
      </c>
      <c r="G5779" t="s">
        <v>54</v>
      </c>
      <c r="H5779" s="21">
        <v>949.96</v>
      </c>
    </row>
    <row r="5780" spans="1:8">
      <c r="A5780">
        <v>1408</v>
      </c>
      <c r="B5780" t="s">
        <v>7</v>
      </c>
      <c r="C5780" s="123">
        <v>1934</v>
      </c>
      <c r="D5780" s="2">
        <v>144</v>
      </c>
      <c r="E5780" t="s">
        <v>138</v>
      </c>
      <c r="F5780">
        <v>2021</v>
      </c>
      <c r="G5780" t="s">
        <v>54</v>
      </c>
      <c r="H5780" s="21">
        <v>1490.42</v>
      </c>
    </row>
    <row r="5781" spans="1:8">
      <c r="A5781">
        <v>1441</v>
      </c>
      <c r="B5781" t="s">
        <v>7</v>
      </c>
      <c r="C5781" s="123">
        <v>1934</v>
      </c>
      <c r="D5781" s="2">
        <v>144</v>
      </c>
      <c r="E5781" t="s">
        <v>138</v>
      </c>
      <c r="F5781">
        <v>2021</v>
      </c>
      <c r="G5781" t="s">
        <v>54</v>
      </c>
      <c r="H5781" s="21">
        <v>-266.22000000000003</v>
      </c>
    </row>
    <row r="5782" spans="1:8">
      <c r="A5782">
        <v>1446</v>
      </c>
      <c r="B5782" t="s">
        <v>7</v>
      </c>
      <c r="C5782" s="123">
        <v>1934</v>
      </c>
      <c r="D5782" s="2">
        <v>144</v>
      </c>
      <c r="E5782" t="s">
        <v>138</v>
      </c>
      <c r="F5782">
        <v>2021</v>
      </c>
      <c r="G5782" t="s">
        <v>54</v>
      </c>
      <c r="H5782" s="21">
        <v>693.46</v>
      </c>
    </row>
    <row r="5783" spans="1:8">
      <c r="A5783">
        <v>1756</v>
      </c>
      <c r="B5783" t="s">
        <v>8</v>
      </c>
      <c r="C5783" s="123">
        <v>1934</v>
      </c>
      <c r="D5783" s="2">
        <v>144</v>
      </c>
      <c r="E5783" t="s">
        <v>138</v>
      </c>
      <c r="F5783">
        <v>2021</v>
      </c>
      <c r="G5783" t="s">
        <v>54</v>
      </c>
      <c r="H5783" s="21">
        <v>1157.78</v>
      </c>
    </row>
    <row r="5784" spans="1:8">
      <c r="A5784">
        <v>1874</v>
      </c>
      <c r="B5784" t="s">
        <v>8</v>
      </c>
      <c r="C5784" s="123">
        <v>1934</v>
      </c>
      <c r="D5784" s="2">
        <v>144</v>
      </c>
      <c r="E5784" t="s">
        <v>138</v>
      </c>
      <c r="F5784">
        <v>2021</v>
      </c>
      <c r="G5784" t="s">
        <v>54</v>
      </c>
      <c r="H5784" s="21">
        <v>572.9</v>
      </c>
    </row>
    <row r="5785" spans="1:8">
      <c r="A5785">
        <v>1885</v>
      </c>
      <c r="B5785" t="s">
        <v>8</v>
      </c>
      <c r="C5785" s="123">
        <v>1934</v>
      </c>
      <c r="D5785" s="2">
        <v>144</v>
      </c>
      <c r="E5785" t="s">
        <v>138</v>
      </c>
      <c r="F5785">
        <v>2021</v>
      </c>
      <c r="G5785" t="s">
        <v>54</v>
      </c>
      <c r="H5785" s="21">
        <v>1127.52</v>
      </c>
    </row>
    <row r="5786" spans="1:8">
      <c r="A5786">
        <v>1950</v>
      </c>
      <c r="B5786" t="s">
        <v>8</v>
      </c>
      <c r="C5786" s="123">
        <v>1934</v>
      </c>
      <c r="D5786" s="2">
        <v>144</v>
      </c>
      <c r="E5786" t="s">
        <v>138</v>
      </c>
      <c r="F5786">
        <v>2021</v>
      </c>
      <c r="G5786" t="s">
        <v>54</v>
      </c>
      <c r="H5786" s="21">
        <v>1157.78</v>
      </c>
    </row>
    <row r="5787" spans="1:8">
      <c r="A5787">
        <v>2037</v>
      </c>
      <c r="B5787" t="s">
        <v>8</v>
      </c>
      <c r="C5787" s="123">
        <v>1934</v>
      </c>
      <c r="D5787" s="2">
        <v>144</v>
      </c>
      <c r="E5787" t="s">
        <v>138</v>
      </c>
      <c r="F5787">
        <v>2021</v>
      </c>
      <c r="G5787" t="s">
        <v>54</v>
      </c>
      <c r="H5787" s="21">
        <v>2327.54</v>
      </c>
    </row>
    <row r="5788" spans="1:8">
      <c r="A5788">
        <v>2102</v>
      </c>
      <c r="B5788" t="s">
        <v>8</v>
      </c>
      <c r="C5788" s="123">
        <v>1934</v>
      </c>
      <c r="D5788" s="2">
        <v>144</v>
      </c>
      <c r="E5788" t="s">
        <v>138</v>
      </c>
      <c r="F5788">
        <v>2021</v>
      </c>
      <c r="G5788" t="s">
        <v>54</v>
      </c>
      <c r="H5788" s="21">
        <v>563.76</v>
      </c>
    </row>
    <row r="5789" spans="1:8">
      <c r="A5789">
        <v>2139</v>
      </c>
      <c r="B5789" t="s">
        <v>8</v>
      </c>
      <c r="C5789" s="123">
        <v>1934</v>
      </c>
      <c r="D5789" s="2">
        <v>144</v>
      </c>
      <c r="E5789" t="s">
        <v>138</v>
      </c>
      <c r="F5789">
        <v>2021</v>
      </c>
      <c r="G5789" t="s">
        <v>54</v>
      </c>
      <c r="H5789" s="21">
        <v>-705.36</v>
      </c>
    </row>
    <row r="5790" spans="1:8">
      <c r="A5790">
        <v>2165</v>
      </c>
      <c r="B5790" t="s">
        <v>8</v>
      </c>
      <c r="C5790" s="123">
        <v>1934</v>
      </c>
      <c r="D5790" s="2">
        <v>144</v>
      </c>
      <c r="E5790" t="s">
        <v>138</v>
      </c>
      <c r="F5790">
        <v>2021</v>
      </c>
      <c r="G5790" t="s">
        <v>54</v>
      </c>
      <c r="H5790" s="21">
        <v>572.9</v>
      </c>
    </row>
    <row r="5791" spans="1:8">
      <c r="A5791">
        <v>2201</v>
      </c>
      <c r="B5791" t="s">
        <v>8</v>
      </c>
      <c r="C5791" s="123">
        <v>1934</v>
      </c>
      <c r="D5791" s="2">
        <v>144</v>
      </c>
      <c r="E5791" t="s">
        <v>138</v>
      </c>
      <c r="F5791">
        <v>2021</v>
      </c>
      <c r="G5791" t="s">
        <v>54</v>
      </c>
      <c r="H5791" s="21">
        <v>572.9</v>
      </c>
    </row>
    <row r="5792" spans="1:8">
      <c r="A5792">
        <v>2229</v>
      </c>
      <c r="B5792" t="s">
        <v>8</v>
      </c>
      <c r="C5792" s="123">
        <v>1934</v>
      </c>
      <c r="D5792" s="2">
        <v>144</v>
      </c>
      <c r="E5792" t="s">
        <v>138</v>
      </c>
      <c r="F5792">
        <v>2021</v>
      </c>
      <c r="G5792" t="s">
        <v>54</v>
      </c>
      <c r="H5792" s="21">
        <v>563.76</v>
      </c>
    </row>
    <row r="5793" spans="1:8">
      <c r="A5793">
        <v>4639</v>
      </c>
      <c r="B5793" t="s">
        <v>13</v>
      </c>
      <c r="C5793" s="123">
        <v>1934</v>
      </c>
      <c r="D5793" s="2">
        <v>144</v>
      </c>
      <c r="E5793" t="s">
        <v>138</v>
      </c>
      <c r="F5793">
        <v>2021</v>
      </c>
      <c r="G5793" t="s">
        <v>54</v>
      </c>
      <c r="H5793" s="21">
        <v>521.26</v>
      </c>
    </row>
    <row r="5794" spans="1:8">
      <c r="A5794">
        <v>4690</v>
      </c>
      <c r="B5794" t="s">
        <v>13</v>
      </c>
      <c r="C5794" s="123">
        <v>1934</v>
      </c>
      <c r="D5794" s="2">
        <v>144</v>
      </c>
      <c r="E5794" t="s">
        <v>138</v>
      </c>
      <c r="F5794">
        <v>2021</v>
      </c>
      <c r="G5794" t="s">
        <v>54</v>
      </c>
      <c r="H5794" s="21">
        <v>1042.52</v>
      </c>
    </row>
    <row r="5795" spans="1:8">
      <c r="A5795">
        <v>4873</v>
      </c>
      <c r="B5795" t="s">
        <v>13</v>
      </c>
      <c r="C5795" s="123">
        <v>1934</v>
      </c>
      <c r="D5795" s="2">
        <v>144</v>
      </c>
      <c r="E5795" t="s">
        <v>138</v>
      </c>
      <c r="F5795">
        <v>2021</v>
      </c>
      <c r="G5795" t="s">
        <v>54</v>
      </c>
      <c r="H5795" s="21">
        <v>521.26</v>
      </c>
    </row>
    <row r="5796" spans="1:8">
      <c r="A5796">
        <v>4880</v>
      </c>
      <c r="B5796" t="s">
        <v>13</v>
      </c>
      <c r="C5796" s="123">
        <v>1934</v>
      </c>
      <c r="D5796" s="2">
        <v>144</v>
      </c>
      <c r="E5796" t="s">
        <v>138</v>
      </c>
      <c r="F5796">
        <v>2021</v>
      </c>
      <c r="G5796" t="s">
        <v>54</v>
      </c>
      <c r="H5796" s="21">
        <v>558.38</v>
      </c>
    </row>
    <row r="5797" spans="1:8">
      <c r="A5797">
        <v>5030</v>
      </c>
      <c r="B5797" t="s">
        <v>14</v>
      </c>
      <c r="C5797" s="123">
        <v>1934</v>
      </c>
      <c r="D5797" s="2">
        <v>133</v>
      </c>
      <c r="E5797" t="s">
        <v>138</v>
      </c>
      <c r="F5797">
        <v>2021</v>
      </c>
      <c r="G5797" t="s">
        <v>54</v>
      </c>
      <c r="H5797" s="21">
        <v>3788.4</v>
      </c>
    </row>
    <row r="5798" spans="1:8">
      <c r="A5798">
        <v>5050</v>
      </c>
      <c r="B5798" t="s">
        <v>14</v>
      </c>
      <c r="C5798" s="123">
        <v>1934</v>
      </c>
      <c r="D5798" s="2">
        <v>133</v>
      </c>
      <c r="E5798" t="s">
        <v>138</v>
      </c>
      <c r="F5798">
        <v>2021</v>
      </c>
      <c r="G5798" t="s">
        <v>54</v>
      </c>
      <c r="H5798" s="21">
        <v>1773.6</v>
      </c>
    </row>
    <row r="5799" spans="1:8">
      <c r="A5799">
        <v>5062</v>
      </c>
      <c r="B5799" t="s">
        <v>14</v>
      </c>
      <c r="C5799" s="123">
        <v>1934</v>
      </c>
      <c r="D5799" s="2">
        <v>133</v>
      </c>
      <c r="E5799" t="s">
        <v>138</v>
      </c>
      <c r="F5799">
        <v>2021</v>
      </c>
      <c r="G5799" t="s">
        <v>54</v>
      </c>
      <c r="H5799" s="21">
        <v>-509.42</v>
      </c>
    </row>
    <row r="5800" spans="1:8">
      <c r="A5800">
        <v>5066</v>
      </c>
      <c r="B5800" t="s">
        <v>14</v>
      </c>
      <c r="C5800" s="123">
        <v>1934</v>
      </c>
      <c r="D5800" s="2">
        <v>133</v>
      </c>
      <c r="E5800" t="s">
        <v>138</v>
      </c>
      <c r="F5800">
        <v>2021</v>
      </c>
      <c r="G5800" t="s">
        <v>54</v>
      </c>
      <c r="H5800" s="21">
        <v>509.42</v>
      </c>
    </row>
    <row r="5801" spans="1:8">
      <c r="A5801">
        <v>5093</v>
      </c>
      <c r="B5801" t="s">
        <v>14</v>
      </c>
      <c r="C5801" s="123">
        <v>1934</v>
      </c>
      <c r="D5801" s="2">
        <v>133</v>
      </c>
      <c r="E5801" t="s">
        <v>138</v>
      </c>
      <c r="F5801">
        <v>2021</v>
      </c>
      <c r="G5801" t="s">
        <v>54</v>
      </c>
      <c r="H5801" s="21">
        <v>3788.4</v>
      </c>
    </row>
    <row r="5802" spans="1:8">
      <c r="A5802">
        <v>5103</v>
      </c>
      <c r="B5802" t="s">
        <v>14</v>
      </c>
      <c r="C5802" s="123">
        <v>1934</v>
      </c>
      <c r="D5802" s="2">
        <v>133</v>
      </c>
      <c r="E5802" t="s">
        <v>138</v>
      </c>
      <c r="F5802">
        <v>2021</v>
      </c>
      <c r="G5802" t="s">
        <v>54</v>
      </c>
      <c r="H5802" s="21">
        <v>3788.4</v>
      </c>
    </row>
    <row r="5803" spans="1:8">
      <c r="A5803">
        <v>5118</v>
      </c>
      <c r="B5803" t="s">
        <v>14</v>
      </c>
      <c r="C5803" s="123">
        <v>1934</v>
      </c>
      <c r="D5803" s="2">
        <v>133</v>
      </c>
      <c r="E5803" t="s">
        <v>138</v>
      </c>
      <c r="F5803">
        <v>2021</v>
      </c>
      <c r="G5803" t="s">
        <v>54</v>
      </c>
      <c r="H5803" s="21">
        <v>2807.36</v>
      </c>
    </row>
    <row r="5804" spans="1:8">
      <c r="A5804">
        <v>5142</v>
      </c>
      <c r="B5804" t="s">
        <v>14</v>
      </c>
      <c r="C5804" s="123">
        <v>1934</v>
      </c>
      <c r="D5804" s="2">
        <v>133</v>
      </c>
      <c r="E5804" t="s">
        <v>138</v>
      </c>
      <c r="F5804">
        <v>2021</v>
      </c>
      <c r="G5804" t="s">
        <v>54</v>
      </c>
      <c r="H5804" s="21">
        <v>3324.24</v>
      </c>
    </row>
    <row r="5805" spans="1:8">
      <c r="A5805">
        <v>5144</v>
      </c>
      <c r="B5805" t="s">
        <v>14</v>
      </c>
      <c r="C5805" s="123">
        <v>1934</v>
      </c>
      <c r="D5805" s="2">
        <v>133</v>
      </c>
      <c r="E5805" t="s">
        <v>138</v>
      </c>
      <c r="F5805">
        <v>2021</v>
      </c>
      <c r="G5805" t="s">
        <v>54</v>
      </c>
      <c r="H5805" s="21">
        <v>930.56</v>
      </c>
    </row>
    <row r="5806" spans="1:8">
      <c r="A5806">
        <v>5150</v>
      </c>
      <c r="B5806" t="s">
        <v>14</v>
      </c>
      <c r="C5806" s="123">
        <v>1934</v>
      </c>
      <c r="D5806" s="2">
        <v>133</v>
      </c>
      <c r="E5806" t="s">
        <v>138</v>
      </c>
      <c r="F5806">
        <v>2021</v>
      </c>
      <c r="G5806" t="s">
        <v>54</v>
      </c>
      <c r="H5806" s="21">
        <v>3788.4</v>
      </c>
    </row>
    <row r="5807" spans="1:8">
      <c r="A5807">
        <v>5179</v>
      </c>
      <c r="B5807" t="s">
        <v>14</v>
      </c>
      <c r="C5807" s="123">
        <v>1934</v>
      </c>
      <c r="D5807" s="2">
        <v>133</v>
      </c>
      <c r="E5807" t="s">
        <v>138</v>
      </c>
      <c r="F5807">
        <v>2021</v>
      </c>
      <c r="G5807" t="s">
        <v>54</v>
      </c>
      <c r="H5807" s="21">
        <v>2807.36</v>
      </c>
    </row>
    <row r="5808" spans="1:8">
      <c r="A5808">
        <v>5185</v>
      </c>
      <c r="B5808" t="s">
        <v>14</v>
      </c>
      <c r="C5808" s="123">
        <v>1934</v>
      </c>
      <c r="D5808" s="2">
        <v>133</v>
      </c>
      <c r="E5808" t="s">
        <v>138</v>
      </c>
      <c r="F5808">
        <v>2021</v>
      </c>
      <c r="G5808" t="s">
        <v>54</v>
      </c>
      <c r="H5808" s="21">
        <v>566.41999999999996</v>
      </c>
    </row>
    <row r="5809" spans="1:8">
      <c r="A5809">
        <v>5244</v>
      </c>
      <c r="B5809" t="s">
        <v>14</v>
      </c>
      <c r="C5809" s="123">
        <v>1934</v>
      </c>
      <c r="D5809" s="2">
        <v>133</v>
      </c>
      <c r="E5809" t="s">
        <v>138</v>
      </c>
      <c r="F5809">
        <v>2021</v>
      </c>
      <c r="G5809" t="s">
        <v>54</v>
      </c>
      <c r="H5809" s="21">
        <v>8595.64</v>
      </c>
    </row>
    <row r="5810" spans="1:8">
      <c r="A5810">
        <v>5257</v>
      </c>
      <c r="B5810" t="s">
        <v>14</v>
      </c>
      <c r="C5810" s="123">
        <v>1934</v>
      </c>
      <c r="D5810" s="2">
        <v>133</v>
      </c>
      <c r="E5810" t="s">
        <v>138</v>
      </c>
      <c r="F5810">
        <v>2021</v>
      </c>
      <c r="G5810" t="s">
        <v>54</v>
      </c>
      <c r="H5810" s="21">
        <v>1256.72</v>
      </c>
    </row>
    <row r="5811" spans="1:8">
      <c r="A5811">
        <v>5261</v>
      </c>
      <c r="B5811" t="s">
        <v>14</v>
      </c>
      <c r="C5811" s="123">
        <v>1934</v>
      </c>
      <c r="D5811" s="2">
        <v>133</v>
      </c>
      <c r="E5811" t="s">
        <v>138</v>
      </c>
      <c r="F5811">
        <v>2021</v>
      </c>
      <c r="G5811" t="s">
        <v>54</v>
      </c>
      <c r="H5811" s="21">
        <v>2807.36</v>
      </c>
    </row>
    <row r="5812" spans="1:8">
      <c r="A5812">
        <v>5419</v>
      </c>
      <c r="B5812" t="s">
        <v>14</v>
      </c>
      <c r="C5812" s="123">
        <v>1934</v>
      </c>
      <c r="D5812" s="2">
        <v>144</v>
      </c>
      <c r="E5812" t="s">
        <v>138</v>
      </c>
      <c r="F5812">
        <v>2021</v>
      </c>
      <c r="G5812" t="s">
        <v>54</v>
      </c>
      <c r="H5812" s="21">
        <v>105.19</v>
      </c>
    </row>
    <row r="5813" spans="1:8">
      <c r="A5813">
        <v>5440</v>
      </c>
      <c r="B5813" t="s">
        <v>14</v>
      </c>
      <c r="C5813" s="123">
        <v>1934</v>
      </c>
      <c r="D5813" s="2">
        <v>144</v>
      </c>
      <c r="E5813" t="s">
        <v>138</v>
      </c>
      <c r="F5813">
        <v>2021</v>
      </c>
      <c r="G5813" t="s">
        <v>54</v>
      </c>
      <c r="H5813" s="21">
        <v>1018.84</v>
      </c>
    </row>
    <row r="5814" spans="1:8">
      <c r="A5814">
        <v>5470</v>
      </c>
      <c r="B5814" t="s">
        <v>14</v>
      </c>
      <c r="C5814" s="123">
        <v>1934</v>
      </c>
      <c r="D5814" s="2">
        <v>144</v>
      </c>
      <c r="E5814" t="s">
        <v>138</v>
      </c>
      <c r="F5814">
        <v>2021</v>
      </c>
      <c r="G5814" t="s">
        <v>54</v>
      </c>
      <c r="H5814" s="21">
        <v>105.19</v>
      </c>
    </row>
    <row r="5815" spans="1:8">
      <c r="A5815">
        <v>5481</v>
      </c>
      <c r="B5815" t="s">
        <v>14</v>
      </c>
      <c r="C5815" s="123">
        <v>1934</v>
      </c>
      <c r="D5815" s="2">
        <v>144</v>
      </c>
      <c r="E5815" t="s">
        <v>138</v>
      </c>
      <c r="F5815">
        <v>2021</v>
      </c>
      <c r="G5815" t="s">
        <v>54</v>
      </c>
      <c r="H5815" s="21">
        <v>105.19</v>
      </c>
    </row>
    <row r="5816" spans="1:8">
      <c r="A5816">
        <v>5531</v>
      </c>
      <c r="B5816" t="s">
        <v>14</v>
      </c>
      <c r="C5816" s="123">
        <v>1934</v>
      </c>
      <c r="D5816" s="2">
        <v>144</v>
      </c>
      <c r="E5816" t="s">
        <v>138</v>
      </c>
      <c r="F5816">
        <v>2021</v>
      </c>
      <c r="G5816" t="s">
        <v>54</v>
      </c>
      <c r="H5816" s="21">
        <v>105.19</v>
      </c>
    </row>
    <row r="5817" spans="1:8">
      <c r="A5817">
        <v>5533</v>
      </c>
      <c r="B5817" t="s">
        <v>14</v>
      </c>
      <c r="C5817" s="123">
        <v>1934</v>
      </c>
      <c r="D5817" s="2">
        <v>144</v>
      </c>
      <c r="E5817" t="s">
        <v>138</v>
      </c>
      <c r="F5817">
        <v>2021</v>
      </c>
      <c r="G5817" t="s">
        <v>54</v>
      </c>
      <c r="H5817" s="21">
        <v>1585.26</v>
      </c>
    </row>
    <row r="5818" spans="1:8">
      <c r="A5818">
        <v>5537</v>
      </c>
      <c r="B5818" t="s">
        <v>14</v>
      </c>
      <c r="C5818" s="123">
        <v>1934</v>
      </c>
      <c r="D5818" s="2">
        <v>144</v>
      </c>
      <c r="E5818" t="s">
        <v>138</v>
      </c>
      <c r="F5818">
        <v>2021</v>
      </c>
      <c r="G5818" t="s">
        <v>54</v>
      </c>
      <c r="H5818" s="21">
        <v>2223.8200000000002</v>
      </c>
    </row>
    <row r="5819" spans="1:8">
      <c r="A5819">
        <v>5549</v>
      </c>
      <c r="B5819" t="s">
        <v>14</v>
      </c>
      <c r="C5819" s="123">
        <v>1934</v>
      </c>
      <c r="D5819" s="2">
        <v>144</v>
      </c>
      <c r="E5819" t="s">
        <v>138</v>
      </c>
      <c r="F5819">
        <v>2021</v>
      </c>
      <c r="G5819" t="s">
        <v>54</v>
      </c>
      <c r="H5819" s="21">
        <v>1618.64</v>
      </c>
    </row>
    <row r="5820" spans="1:8">
      <c r="A5820">
        <v>5569</v>
      </c>
      <c r="B5820" t="s">
        <v>14</v>
      </c>
      <c r="C5820" s="123">
        <v>1934</v>
      </c>
      <c r="D5820" s="2">
        <v>144</v>
      </c>
      <c r="E5820" t="s">
        <v>138</v>
      </c>
      <c r="F5820">
        <v>2021</v>
      </c>
      <c r="G5820" t="s">
        <v>54</v>
      </c>
      <c r="H5820" s="21">
        <v>105.19</v>
      </c>
    </row>
    <row r="5821" spans="1:8">
      <c r="A5821">
        <v>5650</v>
      </c>
      <c r="B5821" t="s">
        <v>14</v>
      </c>
      <c r="C5821" s="123">
        <v>1934</v>
      </c>
      <c r="D5821" s="2">
        <v>144</v>
      </c>
      <c r="E5821" t="s">
        <v>138</v>
      </c>
      <c r="F5821">
        <v>2021</v>
      </c>
      <c r="G5821" t="s">
        <v>54</v>
      </c>
      <c r="H5821" s="21">
        <v>1585.26</v>
      </c>
    </row>
    <row r="5822" spans="1:8">
      <c r="A5822">
        <v>5653</v>
      </c>
      <c r="B5822" t="s">
        <v>14</v>
      </c>
      <c r="C5822" s="123">
        <v>1934</v>
      </c>
      <c r="D5822" s="2">
        <v>144</v>
      </c>
      <c r="E5822" t="s">
        <v>138</v>
      </c>
      <c r="F5822">
        <v>2021</v>
      </c>
      <c r="G5822" t="s">
        <v>54</v>
      </c>
      <c r="H5822" s="21">
        <v>2223.8200000000002</v>
      </c>
    </row>
    <row r="5823" spans="1:8">
      <c r="A5823">
        <v>5679</v>
      </c>
      <c r="B5823" t="s">
        <v>14</v>
      </c>
      <c r="C5823" s="123">
        <v>1934</v>
      </c>
      <c r="D5823" s="2">
        <v>144</v>
      </c>
      <c r="E5823" t="s">
        <v>138</v>
      </c>
      <c r="F5823">
        <v>2021</v>
      </c>
      <c r="G5823" t="s">
        <v>54</v>
      </c>
      <c r="H5823" s="21">
        <v>2223.8200000000002</v>
      </c>
    </row>
    <row r="5824" spans="1:8">
      <c r="A5824">
        <v>5680</v>
      </c>
      <c r="B5824" t="s">
        <v>14</v>
      </c>
      <c r="C5824" s="123">
        <v>1934</v>
      </c>
      <c r="D5824" s="2">
        <v>144</v>
      </c>
      <c r="E5824" t="s">
        <v>138</v>
      </c>
      <c r="F5824">
        <v>2021</v>
      </c>
      <c r="G5824" t="s">
        <v>54</v>
      </c>
      <c r="H5824" s="21">
        <v>105.19</v>
      </c>
    </row>
    <row r="5825" spans="1:8">
      <c r="A5825">
        <v>5728</v>
      </c>
      <c r="B5825" t="s">
        <v>14</v>
      </c>
      <c r="C5825" s="123">
        <v>1934</v>
      </c>
      <c r="D5825" s="2">
        <v>144</v>
      </c>
      <c r="E5825" t="s">
        <v>138</v>
      </c>
      <c r="F5825">
        <v>2021</v>
      </c>
      <c r="G5825" t="s">
        <v>54</v>
      </c>
      <c r="H5825" s="21">
        <v>2037.68</v>
      </c>
    </row>
    <row r="5826" spans="1:8">
      <c r="A5826">
        <v>5738</v>
      </c>
      <c r="B5826" t="s">
        <v>14</v>
      </c>
      <c r="C5826" s="123">
        <v>1934</v>
      </c>
      <c r="D5826" s="2">
        <v>144</v>
      </c>
      <c r="E5826" t="s">
        <v>138</v>
      </c>
      <c r="F5826">
        <v>2021</v>
      </c>
      <c r="G5826" t="s">
        <v>54</v>
      </c>
      <c r="H5826" s="21">
        <v>2223.8200000000002</v>
      </c>
    </row>
    <row r="5827" spans="1:8">
      <c r="A5827">
        <v>5741</v>
      </c>
      <c r="B5827" t="s">
        <v>14</v>
      </c>
      <c r="C5827" s="123">
        <v>1934</v>
      </c>
      <c r="D5827" s="2">
        <v>144</v>
      </c>
      <c r="E5827" t="s">
        <v>138</v>
      </c>
      <c r="F5827">
        <v>2021</v>
      </c>
      <c r="G5827" t="s">
        <v>54</v>
      </c>
      <c r="H5827" s="21">
        <v>2661.1</v>
      </c>
    </row>
    <row r="5828" spans="1:8">
      <c r="A5828">
        <v>5748</v>
      </c>
      <c r="B5828" t="s">
        <v>14</v>
      </c>
      <c r="C5828" s="123">
        <v>1934</v>
      </c>
      <c r="D5828" s="2">
        <v>144</v>
      </c>
      <c r="E5828" t="s">
        <v>138</v>
      </c>
      <c r="F5828">
        <v>2021</v>
      </c>
      <c r="G5828" t="s">
        <v>54</v>
      </c>
      <c r="H5828" s="21">
        <v>2223.8200000000002</v>
      </c>
    </row>
    <row r="5829" spans="1:8">
      <c r="A5829">
        <v>6437</v>
      </c>
      <c r="B5829" t="s">
        <v>16</v>
      </c>
      <c r="C5829" s="123">
        <v>1934</v>
      </c>
      <c r="D5829" s="2">
        <v>144</v>
      </c>
      <c r="E5829" t="s">
        <v>138</v>
      </c>
      <c r="F5829">
        <v>2021</v>
      </c>
      <c r="G5829" t="s">
        <v>54</v>
      </c>
      <c r="H5829" s="21">
        <v>260.56</v>
      </c>
    </row>
    <row r="5830" spans="1:8">
      <c r="A5830">
        <v>7126</v>
      </c>
      <c r="B5830" t="s">
        <v>17</v>
      </c>
      <c r="C5830" s="123">
        <v>1934</v>
      </c>
      <c r="D5830" s="2">
        <v>144</v>
      </c>
      <c r="E5830" t="s">
        <v>138</v>
      </c>
      <c r="F5830">
        <v>2021</v>
      </c>
      <c r="G5830" t="s">
        <v>54</v>
      </c>
      <c r="H5830" s="21">
        <v>432.1</v>
      </c>
    </row>
    <row r="5831" spans="1:8">
      <c r="A5831">
        <v>7899</v>
      </c>
      <c r="B5831" t="s">
        <v>6</v>
      </c>
      <c r="C5831" s="123">
        <v>1934</v>
      </c>
      <c r="D5831" s="2">
        <v>144</v>
      </c>
      <c r="E5831" t="s">
        <v>52</v>
      </c>
      <c r="F5831">
        <v>2023</v>
      </c>
      <c r="G5831" t="s">
        <v>20</v>
      </c>
      <c r="H5831" s="1">
        <v>15645.880000000001</v>
      </c>
    </row>
    <row r="5832" spans="1:8">
      <c r="A5832">
        <v>7955</v>
      </c>
      <c r="B5832" t="s">
        <v>7</v>
      </c>
      <c r="C5832" s="123">
        <v>1934</v>
      </c>
      <c r="D5832" s="2">
        <v>133</v>
      </c>
      <c r="E5832" t="s">
        <v>52</v>
      </c>
      <c r="F5832">
        <v>2023</v>
      </c>
      <c r="G5832" t="s">
        <v>20</v>
      </c>
      <c r="H5832" s="1">
        <v>9087.0400000000009</v>
      </c>
    </row>
    <row r="5833" spans="1:8">
      <c r="A5833">
        <v>7956</v>
      </c>
      <c r="B5833" t="s">
        <v>7</v>
      </c>
      <c r="C5833" s="123">
        <v>1934</v>
      </c>
      <c r="D5833" s="2">
        <v>144</v>
      </c>
      <c r="E5833" t="s">
        <v>52</v>
      </c>
      <c r="F5833">
        <v>2023</v>
      </c>
      <c r="G5833" t="s">
        <v>20</v>
      </c>
      <c r="H5833" s="1">
        <v>6520.4000000000005</v>
      </c>
    </row>
    <row r="5834" spans="1:8">
      <c r="A5834">
        <v>8023</v>
      </c>
      <c r="B5834" t="s">
        <v>8</v>
      </c>
      <c r="C5834" s="123">
        <v>1934</v>
      </c>
      <c r="D5834" s="2">
        <v>144</v>
      </c>
      <c r="E5834" t="s">
        <v>52</v>
      </c>
      <c r="F5834">
        <v>2023</v>
      </c>
      <c r="G5834" t="s">
        <v>20</v>
      </c>
      <c r="H5834" s="1">
        <v>3750.16</v>
      </c>
    </row>
    <row r="5835" spans="1:8">
      <c r="A5835">
        <v>8075</v>
      </c>
      <c r="B5835" t="s">
        <v>9</v>
      </c>
      <c r="C5835" s="123">
        <v>1934</v>
      </c>
      <c r="D5835" s="2">
        <v>144</v>
      </c>
      <c r="E5835" t="s">
        <v>52</v>
      </c>
      <c r="F5835">
        <v>2023</v>
      </c>
      <c r="G5835" t="s">
        <v>20</v>
      </c>
      <c r="H5835" s="1">
        <v>1396.08</v>
      </c>
    </row>
    <row r="5836" spans="1:8">
      <c r="A5836">
        <v>8316</v>
      </c>
      <c r="B5836" t="s">
        <v>14</v>
      </c>
      <c r="C5836" s="123">
        <v>1934</v>
      </c>
      <c r="D5836" s="2">
        <v>133</v>
      </c>
      <c r="E5836" t="s">
        <v>52</v>
      </c>
      <c r="F5836">
        <v>2023</v>
      </c>
      <c r="G5836" t="s">
        <v>20</v>
      </c>
      <c r="H5836" s="1">
        <v>10814.519999999999</v>
      </c>
    </row>
    <row r="5837" spans="1:8">
      <c r="A5837">
        <v>8317</v>
      </c>
      <c r="B5837" t="s">
        <v>14</v>
      </c>
      <c r="C5837" s="123">
        <v>1934</v>
      </c>
      <c r="D5837" s="2">
        <v>144</v>
      </c>
      <c r="E5837" t="s">
        <v>52</v>
      </c>
      <c r="F5837">
        <v>2023</v>
      </c>
      <c r="G5837" t="s">
        <v>20</v>
      </c>
      <c r="H5837" s="1">
        <v>28078.589999999997</v>
      </c>
    </row>
    <row r="5838" spans="1:8">
      <c r="A5838">
        <v>8445</v>
      </c>
      <c r="B5838" t="s">
        <v>17</v>
      </c>
      <c r="C5838" s="123">
        <v>1934</v>
      </c>
      <c r="D5838" s="2">
        <v>144</v>
      </c>
      <c r="E5838" t="s">
        <v>52</v>
      </c>
      <c r="F5838">
        <v>2023</v>
      </c>
      <c r="G5838" t="s">
        <v>20</v>
      </c>
      <c r="H5838" s="1">
        <v>-657.68</v>
      </c>
    </row>
    <row r="5839" spans="1:8">
      <c r="A5839">
        <v>11</v>
      </c>
      <c r="B5839" t="s">
        <v>6</v>
      </c>
      <c r="C5839" s="123">
        <v>1938</v>
      </c>
      <c r="D5839" s="2">
        <v>133</v>
      </c>
      <c r="E5839" t="s">
        <v>48</v>
      </c>
      <c r="F5839">
        <v>2021</v>
      </c>
      <c r="G5839" t="s">
        <v>5</v>
      </c>
      <c r="H5839" s="21">
        <v>255.16</v>
      </c>
    </row>
    <row r="5840" spans="1:8">
      <c r="A5840">
        <v>12</v>
      </c>
      <c r="B5840" t="s">
        <v>6</v>
      </c>
      <c r="C5840" s="123">
        <v>1938</v>
      </c>
      <c r="D5840" s="2">
        <v>133</v>
      </c>
      <c r="E5840" t="s">
        <v>48</v>
      </c>
      <c r="F5840">
        <v>2021</v>
      </c>
      <c r="G5840" t="s">
        <v>5</v>
      </c>
      <c r="H5840" s="21">
        <v>163.37</v>
      </c>
    </row>
    <row r="5841" spans="1:8">
      <c r="A5841">
        <v>26</v>
      </c>
      <c r="B5841" t="s">
        <v>6</v>
      </c>
      <c r="C5841" s="123">
        <v>1938</v>
      </c>
      <c r="D5841" s="2">
        <v>133</v>
      </c>
      <c r="E5841" t="s">
        <v>48</v>
      </c>
      <c r="F5841">
        <v>2021</v>
      </c>
      <c r="G5841" t="s">
        <v>5</v>
      </c>
      <c r="H5841" s="21">
        <v>164.28</v>
      </c>
    </row>
    <row r="5842" spans="1:8">
      <c r="A5842">
        <v>50</v>
      </c>
      <c r="B5842" t="s">
        <v>6</v>
      </c>
      <c r="C5842" s="123">
        <v>1938</v>
      </c>
      <c r="D5842" s="2">
        <v>133</v>
      </c>
      <c r="E5842" t="s">
        <v>48</v>
      </c>
      <c r="F5842">
        <v>2021</v>
      </c>
      <c r="G5842" t="s">
        <v>5</v>
      </c>
      <c r="H5842" s="21">
        <v>73.28</v>
      </c>
    </row>
    <row r="5843" spans="1:8">
      <c r="A5843">
        <v>64</v>
      </c>
      <c r="B5843" t="s">
        <v>6</v>
      </c>
      <c r="C5843" s="123">
        <v>1938</v>
      </c>
      <c r="D5843" s="2">
        <v>133</v>
      </c>
      <c r="E5843" t="s">
        <v>48</v>
      </c>
      <c r="F5843">
        <v>2021</v>
      </c>
      <c r="G5843" t="s">
        <v>5</v>
      </c>
      <c r="H5843" s="21">
        <v>161.37</v>
      </c>
    </row>
    <row r="5844" spans="1:8">
      <c r="A5844">
        <v>66</v>
      </c>
      <c r="B5844" t="s">
        <v>6</v>
      </c>
      <c r="C5844" s="123">
        <v>1938</v>
      </c>
      <c r="D5844" s="2">
        <v>133</v>
      </c>
      <c r="E5844" t="s">
        <v>48</v>
      </c>
      <c r="F5844">
        <v>2021</v>
      </c>
      <c r="G5844" t="s">
        <v>5</v>
      </c>
      <c r="H5844" s="21">
        <v>163.49</v>
      </c>
    </row>
    <row r="5845" spans="1:8">
      <c r="A5845">
        <v>81</v>
      </c>
      <c r="B5845" t="s">
        <v>6</v>
      </c>
      <c r="C5845" s="123">
        <v>1938</v>
      </c>
      <c r="D5845" s="2">
        <v>133</v>
      </c>
      <c r="E5845" t="s">
        <v>48</v>
      </c>
      <c r="F5845">
        <v>2021</v>
      </c>
      <c r="G5845" t="s">
        <v>5</v>
      </c>
      <c r="H5845" s="21">
        <v>165.98</v>
      </c>
    </row>
    <row r="5846" spans="1:8">
      <c r="A5846">
        <v>84</v>
      </c>
      <c r="B5846" t="s">
        <v>6</v>
      </c>
      <c r="C5846" s="123">
        <v>1938</v>
      </c>
      <c r="D5846" s="2">
        <v>133</v>
      </c>
      <c r="E5846" t="s">
        <v>48</v>
      </c>
      <c r="F5846">
        <v>2021</v>
      </c>
      <c r="G5846" t="s">
        <v>5</v>
      </c>
      <c r="H5846" s="21">
        <v>163.9</v>
      </c>
    </row>
    <row r="5847" spans="1:8">
      <c r="A5847">
        <v>88</v>
      </c>
      <c r="B5847" t="s">
        <v>6</v>
      </c>
      <c r="C5847" s="123">
        <v>1938</v>
      </c>
      <c r="D5847" s="2">
        <v>133</v>
      </c>
      <c r="E5847" t="s">
        <v>48</v>
      </c>
      <c r="F5847">
        <v>2021</v>
      </c>
      <c r="G5847" t="s">
        <v>5</v>
      </c>
      <c r="H5847" s="21">
        <v>258.87</v>
      </c>
    </row>
    <row r="5848" spans="1:8">
      <c r="A5848">
        <v>146</v>
      </c>
      <c r="B5848" t="s">
        <v>6</v>
      </c>
      <c r="C5848" s="123">
        <v>1938</v>
      </c>
      <c r="D5848" s="2">
        <v>133</v>
      </c>
      <c r="E5848" t="s">
        <v>48</v>
      </c>
      <c r="F5848">
        <v>2021</v>
      </c>
      <c r="G5848" t="s">
        <v>5</v>
      </c>
      <c r="H5848" s="21">
        <v>171.94</v>
      </c>
    </row>
    <row r="5849" spans="1:8">
      <c r="A5849">
        <v>191</v>
      </c>
      <c r="B5849" t="s">
        <v>6</v>
      </c>
      <c r="C5849" s="123">
        <v>1938</v>
      </c>
      <c r="D5849" s="2">
        <v>133</v>
      </c>
      <c r="E5849" t="s">
        <v>48</v>
      </c>
      <c r="F5849">
        <v>2021</v>
      </c>
      <c r="G5849" t="s">
        <v>5</v>
      </c>
      <c r="H5849" s="21">
        <v>159.97999999999999</v>
      </c>
    </row>
    <row r="5850" spans="1:8">
      <c r="A5850">
        <v>196</v>
      </c>
      <c r="B5850" t="s">
        <v>6</v>
      </c>
      <c r="C5850" s="123">
        <v>1938</v>
      </c>
      <c r="D5850" s="2">
        <v>133</v>
      </c>
      <c r="E5850" t="s">
        <v>48</v>
      </c>
      <c r="F5850">
        <v>2021</v>
      </c>
      <c r="G5850" t="s">
        <v>5</v>
      </c>
      <c r="H5850" s="21">
        <v>162.44</v>
      </c>
    </row>
    <row r="5851" spans="1:8">
      <c r="A5851">
        <v>207</v>
      </c>
      <c r="B5851" t="s">
        <v>6</v>
      </c>
      <c r="C5851" s="123">
        <v>1938</v>
      </c>
      <c r="D5851" s="2">
        <v>144</v>
      </c>
      <c r="E5851" t="s">
        <v>48</v>
      </c>
      <c r="F5851">
        <v>2021</v>
      </c>
      <c r="G5851" t="s">
        <v>5</v>
      </c>
      <c r="H5851" s="21">
        <v>942.76</v>
      </c>
    </row>
    <row r="5852" spans="1:8">
      <c r="A5852">
        <v>282</v>
      </c>
      <c r="B5852" t="s">
        <v>6</v>
      </c>
      <c r="C5852" s="123">
        <v>1938</v>
      </c>
      <c r="D5852" s="2">
        <v>144</v>
      </c>
      <c r="E5852" t="s">
        <v>48</v>
      </c>
      <c r="F5852">
        <v>2021</v>
      </c>
      <c r="G5852" t="s">
        <v>5</v>
      </c>
      <c r="H5852" s="21">
        <v>386.58</v>
      </c>
    </row>
    <row r="5853" spans="1:8">
      <c r="A5853">
        <v>284</v>
      </c>
      <c r="B5853" t="s">
        <v>6</v>
      </c>
      <c r="C5853" s="123">
        <v>1938</v>
      </c>
      <c r="D5853" s="2">
        <v>144</v>
      </c>
      <c r="E5853" t="s">
        <v>48</v>
      </c>
      <c r="F5853">
        <v>2021</v>
      </c>
      <c r="G5853" t="s">
        <v>5</v>
      </c>
      <c r="H5853" s="21">
        <v>328.11</v>
      </c>
    </row>
    <row r="5854" spans="1:8">
      <c r="A5854">
        <v>302</v>
      </c>
      <c r="B5854" t="s">
        <v>6</v>
      </c>
      <c r="C5854" s="123">
        <v>1938</v>
      </c>
      <c r="D5854" s="2">
        <v>144</v>
      </c>
      <c r="E5854" t="s">
        <v>48</v>
      </c>
      <c r="F5854">
        <v>2021</v>
      </c>
      <c r="G5854" t="s">
        <v>5</v>
      </c>
      <c r="H5854" s="21">
        <v>184.76</v>
      </c>
    </row>
    <row r="5855" spans="1:8">
      <c r="A5855">
        <v>404</v>
      </c>
      <c r="B5855" t="s">
        <v>6</v>
      </c>
      <c r="C5855" s="123">
        <v>1938</v>
      </c>
      <c r="D5855" s="2">
        <v>144</v>
      </c>
      <c r="E5855" t="s">
        <v>48</v>
      </c>
      <c r="F5855">
        <v>2021</v>
      </c>
      <c r="G5855" t="s">
        <v>5</v>
      </c>
      <c r="H5855" s="21">
        <v>17.649999999999999</v>
      </c>
    </row>
    <row r="5856" spans="1:8">
      <c r="A5856">
        <v>412</v>
      </c>
      <c r="B5856" t="s">
        <v>6</v>
      </c>
      <c r="C5856" s="123">
        <v>1938</v>
      </c>
      <c r="D5856" s="2">
        <v>144</v>
      </c>
      <c r="E5856" t="s">
        <v>48</v>
      </c>
      <c r="F5856">
        <v>2021</v>
      </c>
      <c r="G5856" t="s">
        <v>5</v>
      </c>
      <c r="H5856" s="21">
        <v>802.5</v>
      </c>
    </row>
    <row r="5857" spans="1:8">
      <c r="A5857">
        <v>418</v>
      </c>
      <c r="B5857" t="s">
        <v>6</v>
      </c>
      <c r="C5857" s="123">
        <v>1938</v>
      </c>
      <c r="D5857" s="2">
        <v>144</v>
      </c>
      <c r="E5857" t="s">
        <v>48</v>
      </c>
      <c r="F5857">
        <v>2021</v>
      </c>
      <c r="G5857" t="s">
        <v>5</v>
      </c>
      <c r="H5857" s="21">
        <v>50.05</v>
      </c>
    </row>
    <row r="5858" spans="1:8">
      <c r="A5858">
        <v>423</v>
      </c>
      <c r="B5858" t="s">
        <v>6</v>
      </c>
      <c r="C5858" s="123">
        <v>1938</v>
      </c>
      <c r="D5858" s="2">
        <v>144</v>
      </c>
      <c r="E5858" t="s">
        <v>48</v>
      </c>
      <c r="F5858">
        <v>2021</v>
      </c>
      <c r="G5858" t="s">
        <v>5</v>
      </c>
      <c r="H5858" s="21">
        <v>1470.16</v>
      </c>
    </row>
    <row r="5859" spans="1:8">
      <c r="A5859">
        <v>447</v>
      </c>
      <c r="B5859" t="s">
        <v>6</v>
      </c>
      <c r="C5859" s="123">
        <v>1938</v>
      </c>
      <c r="D5859" s="2">
        <v>144</v>
      </c>
      <c r="E5859" t="s">
        <v>48</v>
      </c>
      <c r="F5859">
        <v>2021</v>
      </c>
      <c r="G5859" t="s">
        <v>5</v>
      </c>
      <c r="H5859" s="21">
        <v>373</v>
      </c>
    </row>
    <row r="5860" spans="1:8">
      <c r="A5860">
        <v>479</v>
      </c>
      <c r="B5860" t="s">
        <v>6</v>
      </c>
      <c r="C5860" s="123">
        <v>1938</v>
      </c>
      <c r="D5860" s="2">
        <v>144</v>
      </c>
      <c r="E5860" t="s">
        <v>48</v>
      </c>
      <c r="F5860">
        <v>2021</v>
      </c>
      <c r="G5860" t="s">
        <v>5</v>
      </c>
      <c r="H5860" s="21">
        <v>530.78</v>
      </c>
    </row>
    <row r="5861" spans="1:8">
      <c r="A5861">
        <v>558</v>
      </c>
      <c r="B5861" t="s">
        <v>6</v>
      </c>
      <c r="C5861" s="123">
        <v>1938</v>
      </c>
      <c r="D5861" s="2">
        <v>144</v>
      </c>
      <c r="E5861" t="s">
        <v>48</v>
      </c>
      <c r="F5861">
        <v>2021</v>
      </c>
      <c r="G5861" t="s">
        <v>5</v>
      </c>
      <c r="H5861" s="21">
        <v>331.77</v>
      </c>
    </row>
    <row r="5862" spans="1:8">
      <c r="A5862">
        <v>594</v>
      </c>
      <c r="B5862" t="s">
        <v>6</v>
      </c>
      <c r="C5862" s="123">
        <v>1938</v>
      </c>
      <c r="D5862" s="2">
        <v>144</v>
      </c>
      <c r="E5862" t="s">
        <v>48</v>
      </c>
      <c r="F5862">
        <v>2021</v>
      </c>
      <c r="G5862" t="s">
        <v>5</v>
      </c>
      <c r="H5862" s="21">
        <v>423.53</v>
      </c>
    </row>
    <row r="5863" spans="1:8">
      <c r="A5863">
        <v>597</v>
      </c>
      <c r="B5863" t="s">
        <v>6</v>
      </c>
      <c r="C5863" s="123">
        <v>1938</v>
      </c>
      <c r="D5863" s="2">
        <v>144</v>
      </c>
      <c r="E5863" t="s">
        <v>48</v>
      </c>
      <c r="F5863">
        <v>2021</v>
      </c>
      <c r="G5863" t="s">
        <v>5</v>
      </c>
      <c r="H5863" s="21">
        <v>432.44</v>
      </c>
    </row>
    <row r="5864" spans="1:8">
      <c r="A5864">
        <v>605</v>
      </c>
      <c r="B5864" t="s">
        <v>6</v>
      </c>
      <c r="C5864" s="123">
        <v>1938</v>
      </c>
      <c r="D5864" s="2">
        <v>144</v>
      </c>
      <c r="E5864" t="s">
        <v>48</v>
      </c>
      <c r="F5864">
        <v>2021</v>
      </c>
      <c r="G5864" t="s">
        <v>5</v>
      </c>
      <c r="H5864" s="21">
        <v>344.45</v>
      </c>
    </row>
    <row r="5865" spans="1:8">
      <c r="A5865">
        <v>655</v>
      </c>
      <c r="B5865" t="s">
        <v>7</v>
      </c>
      <c r="C5865" s="123">
        <v>1938</v>
      </c>
      <c r="D5865" s="2">
        <v>133</v>
      </c>
      <c r="E5865" t="s">
        <v>48</v>
      </c>
      <c r="F5865">
        <v>2021</v>
      </c>
      <c r="G5865" t="s">
        <v>5</v>
      </c>
      <c r="H5865" s="21">
        <v>212.81</v>
      </c>
    </row>
    <row r="5866" spans="1:8">
      <c r="A5866">
        <v>706</v>
      </c>
      <c r="B5866" t="s">
        <v>7</v>
      </c>
      <c r="C5866" s="123">
        <v>1938</v>
      </c>
      <c r="D5866" s="2">
        <v>133</v>
      </c>
      <c r="E5866" t="s">
        <v>48</v>
      </c>
      <c r="F5866">
        <v>2021</v>
      </c>
      <c r="G5866" t="s">
        <v>5</v>
      </c>
      <c r="H5866" s="21">
        <v>203.31</v>
      </c>
    </row>
    <row r="5867" spans="1:8">
      <c r="A5867">
        <v>729</v>
      </c>
      <c r="B5867" t="s">
        <v>7</v>
      </c>
      <c r="C5867" s="123">
        <v>1938</v>
      </c>
      <c r="D5867" s="2">
        <v>133</v>
      </c>
      <c r="E5867" t="s">
        <v>48</v>
      </c>
      <c r="F5867">
        <v>2021</v>
      </c>
      <c r="G5867" t="s">
        <v>5</v>
      </c>
      <c r="H5867" s="21">
        <v>197.3</v>
      </c>
    </row>
    <row r="5868" spans="1:8">
      <c r="A5868">
        <v>757</v>
      </c>
      <c r="B5868" t="s">
        <v>7</v>
      </c>
      <c r="C5868" s="123">
        <v>1938</v>
      </c>
      <c r="D5868" s="2">
        <v>133</v>
      </c>
      <c r="E5868" t="s">
        <v>48</v>
      </c>
      <c r="F5868">
        <v>2021</v>
      </c>
      <c r="G5868" t="s">
        <v>5</v>
      </c>
      <c r="H5868" s="21">
        <v>135.80000000000001</v>
      </c>
    </row>
    <row r="5869" spans="1:8">
      <c r="A5869">
        <v>766</v>
      </c>
      <c r="B5869" t="s">
        <v>7</v>
      </c>
      <c r="C5869" s="123">
        <v>1938</v>
      </c>
      <c r="D5869" s="2">
        <v>133</v>
      </c>
      <c r="E5869" t="s">
        <v>48</v>
      </c>
      <c r="F5869">
        <v>2021</v>
      </c>
      <c r="G5869" t="s">
        <v>5</v>
      </c>
      <c r="H5869" s="21">
        <v>-85.17</v>
      </c>
    </row>
    <row r="5870" spans="1:8">
      <c r="A5870">
        <v>790</v>
      </c>
      <c r="B5870" t="s">
        <v>7</v>
      </c>
      <c r="C5870" s="123">
        <v>1938</v>
      </c>
      <c r="D5870" s="2">
        <v>133</v>
      </c>
      <c r="E5870" t="s">
        <v>48</v>
      </c>
      <c r="F5870">
        <v>2021</v>
      </c>
      <c r="G5870" t="s">
        <v>5</v>
      </c>
      <c r="H5870" s="21">
        <v>79.69</v>
      </c>
    </row>
    <row r="5871" spans="1:8">
      <c r="A5871">
        <v>811</v>
      </c>
      <c r="B5871" t="s">
        <v>7</v>
      </c>
      <c r="C5871" s="123">
        <v>1938</v>
      </c>
      <c r="D5871" s="2">
        <v>133</v>
      </c>
      <c r="E5871" t="s">
        <v>48</v>
      </c>
      <c r="F5871">
        <v>2021</v>
      </c>
      <c r="G5871" t="s">
        <v>5</v>
      </c>
      <c r="H5871" s="21">
        <v>142.41999999999999</v>
      </c>
    </row>
    <row r="5872" spans="1:8">
      <c r="A5872">
        <v>818</v>
      </c>
      <c r="B5872" t="s">
        <v>7</v>
      </c>
      <c r="C5872" s="123">
        <v>1938</v>
      </c>
      <c r="D5872" s="2">
        <v>133</v>
      </c>
      <c r="E5872" t="s">
        <v>48</v>
      </c>
      <c r="F5872">
        <v>2021</v>
      </c>
      <c r="G5872" t="s">
        <v>5</v>
      </c>
      <c r="H5872" s="21">
        <v>203.03</v>
      </c>
    </row>
    <row r="5873" spans="1:8">
      <c r="A5873">
        <v>830</v>
      </c>
      <c r="B5873" t="s">
        <v>7</v>
      </c>
      <c r="C5873" s="123">
        <v>1938</v>
      </c>
      <c r="D5873" s="2">
        <v>133</v>
      </c>
      <c r="E5873" t="s">
        <v>48</v>
      </c>
      <c r="F5873">
        <v>2021</v>
      </c>
      <c r="G5873" t="s">
        <v>5</v>
      </c>
      <c r="H5873" s="21">
        <v>141.1</v>
      </c>
    </row>
    <row r="5874" spans="1:8">
      <c r="A5874">
        <v>906</v>
      </c>
      <c r="B5874" t="s">
        <v>7</v>
      </c>
      <c r="C5874" s="123">
        <v>1938</v>
      </c>
      <c r="D5874" s="2">
        <v>133</v>
      </c>
      <c r="E5874" t="s">
        <v>48</v>
      </c>
      <c r="F5874">
        <v>2021</v>
      </c>
      <c r="G5874" t="s">
        <v>5</v>
      </c>
      <c r="H5874" s="21">
        <v>138.99</v>
      </c>
    </row>
    <row r="5875" spans="1:8">
      <c r="A5875">
        <v>920</v>
      </c>
      <c r="B5875" t="s">
        <v>7</v>
      </c>
      <c r="C5875" s="123">
        <v>1938</v>
      </c>
      <c r="D5875" s="2">
        <v>133</v>
      </c>
      <c r="E5875" t="s">
        <v>48</v>
      </c>
      <c r="F5875">
        <v>2021</v>
      </c>
      <c r="G5875" t="s">
        <v>5</v>
      </c>
      <c r="H5875" s="21">
        <v>209.45</v>
      </c>
    </row>
    <row r="5876" spans="1:8">
      <c r="A5876">
        <v>926</v>
      </c>
      <c r="B5876" t="s">
        <v>7</v>
      </c>
      <c r="C5876" s="123">
        <v>1938</v>
      </c>
      <c r="D5876" s="2">
        <v>133</v>
      </c>
      <c r="E5876" t="s">
        <v>48</v>
      </c>
      <c r="F5876">
        <v>2021</v>
      </c>
      <c r="G5876" t="s">
        <v>5</v>
      </c>
      <c r="H5876" s="21">
        <v>126.2</v>
      </c>
    </row>
    <row r="5877" spans="1:8">
      <c r="A5877">
        <v>980</v>
      </c>
      <c r="B5877" t="s">
        <v>7</v>
      </c>
      <c r="C5877" s="123">
        <v>1938</v>
      </c>
      <c r="D5877" s="2">
        <v>144</v>
      </c>
      <c r="E5877" t="s">
        <v>48</v>
      </c>
      <c r="F5877">
        <v>2021</v>
      </c>
      <c r="G5877" t="s">
        <v>5</v>
      </c>
      <c r="H5877" s="21">
        <v>707.78</v>
      </c>
    </row>
    <row r="5878" spans="1:8">
      <c r="A5878">
        <v>1050</v>
      </c>
      <c r="B5878" t="s">
        <v>7</v>
      </c>
      <c r="C5878" s="123">
        <v>1938</v>
      </c>
      <c r="D5878" s="2">
        <v>144</v>
      </c>
      <c r="E5878" t="s">
        <v>48</v>
      </c>
      <c r="F5878">
        <v>2021</v>
      </c>
      <c r="G5878" t="s">
        <v>5</v>
      </c>
      <c r="H5878" s="21">
        <v>147.72</v>
      </c>
    </row>
    <row r="5879" spans="1:8">
      <c r="A5879">
        <v>1076</v>
      </c>
      <c r="B5879" t="s">
        <v>7</v>
      </c>
      <c r="C5879" s="123">
        <v>1938</v>
      </c>
      <c r="D5879" s="2">
        <v>144</v>
      </c>
      <c r="E5879" t="s">
        <v>48</v>
      </c>
      <c r="F5879">
        <v>2021</v>
      </c>
      <c r="G5879" t="s">
        <v>5</v>
      </c>
      <c r="H5879" s="21">
        <v>40.92</v>
      </c>
    </row>
    <row r="5880" spans="1:8">
      <c r="A5880">
        <v>1084</v>
      </c>
      <c r="B5880" t="s">
        <v>7</v>
      </c>
      <c r="C5880" s="123">
        <v>1938</v>
      </c>
      <c r="D5880" s="2">
        <v>144</v>
      </c>
      <c r="E5880" t="s">
        <v>48</v>
      </c>
      <c r="F5880">
        <v>2021</v>
      </c>
      <c r="G5880" t="s">
        <v>5</v>
      </c>
      <c r="H5880" s="21">
        <v>147.57</v>
      </c>
    </row>
    <row r="5881" spans="1:8">
      <c r="A5881">
        <v>1114</v>
      </c>
      <c r="B5881" t="s">
        <v>7</v>
      </c>
      <c r="C5881" s="123">
        <v>1938</v>
      </c>
      <c r="D5881" s="2">
        <v>144</v>
      </c>
      <c r="E5881" t="s">
        <v>48</v>
      </c>
      <c r="F5881">
        <v>2021</v>
      </c>
      <c r="G5881" t="s">
        <v>5</v>
      </c>
      <c r="H5881" s="21">
        <v>147.71</v>
      </c>
    </row>
    <row r="5882" spans="1:8">
      <c r="A5882">
        <v>1140</v>
      </c>
      <c r="B5882" t="s">
        <v>7</v>
      </c>
      <c r="C5882" s="123">
        <v>1938</v>
      </c>
      <c r="D5882" s="2">
        <v>144</v>
      </c>
      <c r="E5882" t="s">
        <v>48</v>
      </c>
      <c r="F5882">
        <v>2021</v>
      </c>
      <c r="G5882" t="s">
        <v>5</v>
      </c>
      <c r="H5882" s="21">
        <v>342.14</v>
      </c>
    </row>
    <row r="5883" spans="1:8">
      <c r="A5883">
        <v>1141</v>
      </c>
      <c r="B5883" t="s">
        <v>7</v>
      </c>
      <c r="C5883" s="123">
        <v>1938</v>
      </c>
      <c r="D5883" s="2">
        <v>144</v>
      </c>
      <c r="E5883" t="s">
        <v>48</v>
      </c>
      <c r="F5883">
        <v>2021</v>
      </c>
      <c r="G5883" t="s">
        <v>5</v>
      </c>
      <c r="H5883" s="21">
        <v>224.61</v>
      </c>
    </row>
    <row r="5884" spans="1:8">
      <c r="A5884">
        <v>1158</v>
      </c>
      <c r="B5884" t="s">
        <v>7</v>
      </c>
      <c r="C5884" s="123">
        <v>1938</v>
      </c>
      <c r="D5884" s="2">
        <v>144</v>
      </c>
      <c r="E5884" t="s">
        <v>48</v>
      </c>
      <c r="F5884">
        <v>2021</v>
      </c>
      <c r="G5884" t="s">
        <v>5</v>
      </c>
      <c r="H5884" s="21">
        <v>337.75</v>
      </c>
    </row>
    <row r="5885" spans="1:8">
      <c r="A5885">
        <v>1168</v>
      </c>
      <c r="B5885" t="s">
        <v>7</v>
      </c>
      <c r="C5885" s="123">
        <v>1938</v>
      </c>
      <c r="D5885" s="2">
        <v>144</v>
      </c>
      <c r="E5885" t="s">
        <v>48</v>
      </c>
      <c r="F5885">
        <v>2021</v>
      </c>
      <c r="G5885" t="s">
        <v>5</v>
      </c>
      <c r="H5885" s="21">
        <v>445.69</v>
      </c>
    </row>
    <row r="5886" spans="1:8">
      <c r="A5886">
        <v>1186</v>
      </c>
      <c r="B5886" t="s">
        <v>7</v>
      </c>
      <c r="C5886" s="123">
        <v>1938</v>
      </c>
      <c r="D5886" s="2">
        <v>144</v>
      </c>
      <c r="E5886" t="s">
        <v>48</v>
      </c>
      <c r="F5886">
        <v>2021</v>
      </c>
      <c r="G5886" t="s">
        <v>5</v>
      </c>
      <c r="H5886" s="21">
        <v>499.02</v>
      </c>
    </row>
    <row r="5887" spans="1:8">
      <c r="A5887">
        <v>1206</v>
      </c>
      <c r="B5887" t="s">
        <v>7</v>
      </c>
      <c r="C5887" s="123">
        <v>1938</v>
      </c>
      <c r="D5887" s="2">
        <v>144</v>
      </c>
      <c r="E5887" t="s">
        <v>48</v>
      </c>
      <c r="F5887">
        <v>2021</v>
      </c>
      <c r="G5887" t="s">
        <v>5</v>
      </c>
      <c r="H5887" s="21">
        <v>-813.76</v>
      </c>
    </row>
    <row r="5888" spans="1:8">
      <c r="A5888">
        <v>1220</v>
      </c>
      <c r="B5888" t="s">
        <v>7</v>
      </c>
      <c r="C5888" s="123">
        <v>1938</v>
      </c>
      <c r="D5888" s="2">
        <v>144</v>
      </c>
      <c r="E5888" t="s">
        <v>48</v>
      </c>
      <c r="F5888">
        <v>2021</v>
      </c>
      <c r="G5888" t="s">
        <v>5</v>
      </c>
      <c r="H5888" s="21">
        <v>679.43</v>
      </c>
    </row>
    <row r="5889" spans="1:8">
      <c r="A5889">
        <v>1238</v>
      </c>
      <c r="B5889" t="s">
        <v>7</v>
      </c>
      <c r="C5889" s="123">
        <v>1938</v>
      </c>
      <c r="D5889" s="2">
        <v>144</v>
      </c>
      <c r="E5889" t="s">
        <v>48</v>
      </c>
      <c r="F5889">
        <v>2021</v>
      </c>
      <c r="G5889" t="s">
        <v>5</v>
      </c>
      <c r="H5889" s="21">
        <v>449.89</v>
      </c>
    </row>
    <row r="5890" spans="1:8">
      <c r="A5890">
        <v>1266</v>
      </c>
      <c r="B5890" t="s">
        <v>7</v>
      </c>
      <c r="C5890" s="123">
        <v>1938</v>
      </c>
      <c r="D5890" s="2">
        <v>144</v>
      </c>
      <c r="E5890" t="s">
        <v>48</v>
      </c>
      <c r="F5890">
        <v>2021</v>
      </c>
      <c r="G5890" t="s">
        <v>5</v>
      </c>
      <c r="H5890" s="21">
        <v>350.83</v>
      </c>
    </row>
    <row r="5891" spans="1:8">
      <c r="A5891">
        <v>1268</v>
      </c>
      <c r="B5891" t="s">
        <v>7</v>
      </c>
      <c r="C5891" s="123">
        <v>1938</v>
      </c>
      <c r="D5891" s="2">
        <v>144</v>
      </c>
      <c r="E5891" t="s">
        <v>48</v>
      </c>
      <c r="F5891">
        <v>2021</v>
      </c>
      <c r="G5891" t="s">
        <v>5</v>
      </c>
      <c r="H5891" s="21">
        <v>152.81</v>
      </c>
    </row>
    <row r="5892" spans="1:8">
      <c r="A5892">
        <v>1281</v>
      </c>
      <c r="B5892" t="s">
        <v>7</v>
      </c>
      <c r="C5892" s="123">
        <v>1938</v>
      </c>
      <c r="D5892" s="2">
        <v>144</v>
      </c>
      <c r="E5892" t="s">
        <v>48</v>
      </c>
      <c r="F5892">
        <v>2021</v>
      </c>
      <c r="G5892" t="s">
        <v>5</v>
      </c>
      <c r="H5892" s="21">
        <v>147.80000000000001</v>
      </c>
    </row>
    <row r="5893" spans="1:8">
      <c r="A5893">
        <v>1288</v>
      </c>
      <c r="B5893" t="s">
        <v>7</v>
      </c>
      <c r="C5893" s="123">
        <v>1938</v>
      </c>
      <c r="D5893" s="2">
        <v>144</v>
      </c>
      <c r="E5893" t="s">
        <v>48</v>
      </c>
      <c r="F5893">
        <v>2021</v>
      </c>
      <c r="G5893" t="s">
        <v>5</v>
      </c>
      <c r="H5893" s="21">
        <v>147.72</v>
      </c>
    </row>
    <row r="5894" spans="1:8">
      <c r="A5894">
        <v>1300</v>
      </c>
      <c r="B5894" t="s">
        <v>7</v>
      </c>
      <c r="C5894" s="123">
        <v>1938</v>
      </c>
      <c r="D5894" s="2">
        <v>144</v>
      </c>
      <c r="E5894" t="s">
        <v>48</v>
      </c>
      <c r="F5894">
        <v>2021</v>
      </c>
      <c r="G5894" t="s">
        <v>5</v>
      </c>
      <c r="H5894" s="21">
        <v>180.41</v>
      </c>
    </row>
    <row r="5895" spans="1:8">
      <c r="A5895">
        <v>1339</v>
      </c>
      <c r="B5895" t="s">
        <v>7</v>
      </c>
      <c r="C5895" s="123">
        <v>1938</v>
      </c>
      <c r="D5895" s="2">
        <v>144</v>
      </c>
      <c r="E5895" t="s">
        <v>48</v>
      </c>
      <c r="F5895">
        <v>2021</v>
      </c>
      <c r="G5895" t="s">
        <v>5</v>
      </c>
      <c r="H5895" s="21">
        <v>392.4</v>
      </c>
    </row>
    <row r="5896" spans="1:8">
      <c r="A5896">
        <v>1358</v>
      </c>
      <c r="B5896" t="s">
        <v>7</v>
      </c>
      <c r="C5896" s="123">
        <v>1938</v>
      </c>
      <c r="D5896" s="2">
        <v>144</v>
      </c>
      <c r="E5896" t="s">
        <v>48</v>
      </c>
      <c r="F5896">
        <v>2021</v>
      </c>
      <c r="G5896" t="s">
        <v>5</v>
      </c>
      <c r="H5896" s="21">
        <v>150.15</v>
      </c>
    </row>
    <row r="5897" spans="1:8">
      <c r="A5897">
        <v>1369</v>
      </c>
      <c r="B5897" t="s">
        <v>7</v>
      </c>
      <c r="C5897" s="123">
        <v>1938</v>
      </c>
      <c r="D5897" s="2">
        <v>144</v>
      </c>
      <c r="E5897" t="s">
        <v>48</v>
      </c>
      <c r="F5897">
        <v>2021</v>
      </c>
      <c r="G5897" t="s">
        <v>5</v>
      </c>
      <c r="H5897" s="21">
        <v>468.53</v>
      </c>
    </row>
    <row r="5898" spans="1:8">
      <c r="A5898">
        <v>1398</v>
      </c>
      <c r="B5898" t="s">
        <v>7</v>
      </c>
      <c r="C5898" s="123">
        <v>1938</v>
      </c>
      <c r="D5898" s="2">
        <v>144</v>
      </c>
      <c r="E5898" t="s">
        <v>48</v>
      </c>
      <c r="F5898">
        <v>2021</v>
      </c>
      <c r="G5898" t="s">
        <v>5</v>
      </c>
      <c r="H5898" s="21">
        <v>895.58</v>
      </c>
    </row>
    <row r="5899" spans="1:8">
      <c r="A5899">
        <v>1402</v>
      </c>
      <c r="B5899" t="s">
        <v>7</v>
      </c>
      <c r="C5899" s="123">
        <v>1938</v>
      </c>
      <c r="D5899" s="2">
        <v>144</v>
      </c>
      <c r="E5899" t="s">
        <v>48</v>
      </c>
      <c r="F5899">
        <v>2021</v>
      </c>
      <c r="G5899" t="s">
        <v>5</v>
      </c>
      <c r="H5899" s="21">
        <v>632.39</v>
      </c>
    </row>
    <row r="5900" spans="1:8">
      <c r="A5900">
        <v>1746</v>
      </c>
      <c r="B5900" t="s">
        <v>8</v>
      </c>
      <c r="C5900" s="123">
        <v>1938</v>
      </c>
      <c r="D5900" s="2">
        <v>144</v>
      </c>
      <c r="E5900" t="s">
        <v>48</v>
      </c>
      <c r="F5900">
        <v>2021</v>
      </c>
      <c r="G5900" t="s">
        <v>5</v>
      </c>
      <c r="H5900" s="21">
        <v>371.8</v>
      </c>
    </row>
    <row r="5901" spans="1:8">
      <c r="A5901">
        <v>1774</v>
      </c>
      <c r="B5901" t="s">
        <v>8</v>
      </c>
      <c r="C5901" s="123">
        <v>1938</v>
      </c>
      <c r="D5901" s="2">
        <v>144</v>
      </c>
      <c r="E5901" t="s">
        <v>48</v>
      </c>
      <c r="F5901">
        <v>2021</v>
      </c>
      <c r="G5901" t="s">
        <v>5</v>
      </c>
      <c r="H5901" s="21">
        <v>8.09</v>
      </c>
    </row>
    <row r="5902" spans="1:8">
      <c r="A5902">
        <v>1816</v>
      </c>
      <c r="B5902" t="s">
        <v>8</v>
      </c>
      <c r="C5902" s="123">
        <v>1938</v>
      </c>
      <c r="D5902" s="2">
        <v>144</v>
      </c>
      <c r="E5902" t="s">
        <v>48</v>
      </c>
      <c r="F5902">
        <v>2021</v>
      </c>
      <c r="G5902" t="s">
        <v>5</v>
      </c>
      <c r="H5902" s="21">
        <v>15.75</v>
      </c>
    </row>
    <row r="5903" spans="1:8">
      <c r="A5903">
        <v>1819</v>
      </c>
      <c r="B5903" t="s">
        <v>8</v>
      </c>
      <c r="C5903" s="123">
        <v>1938</v>
      </c>
      <c r="D5903" s="2">
        <v>144</v>
      </c>
      <c r="E5903" t="s">
        <v>48</v>
      </c>
      <c r="F5903">
        <v>2021</v>
      </c>
      <c r="G5903" t="s">
        <v>5</v>
      </c>
      <c r="H5903" s="21">
        <v>23.86</v>
      </c>
    </row>
    <row r="5904" spans="1:8">
      <c r="A5904">
        <v>1837</v>
      </c>
      <c r="B5904" t="s">
        <v>8</v>
      </c>
      <c r="C5904" s="123">
        <v>1938</v>
      </c>
      <c r="D5904" s="2">
        <v>144</v>
      </c>
      <c r="E5904" t="s">
        <v>48</v>
      </c>
      <c r="F5904">
        <v>2021</v>
      </c>
      <c r="G5904" t="s">
        <v>5</v>
      </c>
      <c r="H5904" s="21">
        <v>44.3</v>
      </c>
    </row>
    <row r="5905" spans="1:8">
      <c r="A5905">
        <v>1857</v>
      </c>
      <c r="B5905" t="s">
        <v>8</v>
      </c>
      <c r="C5905" s="123">
        <v>1938</v>
      </c>
      <c r="D5905" s="2">
        <v>144</v>
      </c>
      <c r="E5905" t="s">
        <v>48</v>
      </c>
      <c r="F5905">
        <v>2021</v>
      </c>
      <c r="G5905" t="s">
        <v>5</v>
      </c>
      <c r="H5905" s="21">
        <v>4.16</v>
      </c>
    </row>
    <row r="5906" spans="1:8">
      <c r="A5906">
        <v>1889</v>
      </c>
      <c r="B5906" t="s">
        <v>8</v>
      </c>
      <c r="C5906" s="123">
        <v>1938</v>
      </c>
      <c r="D5906" s="2">
        <v>144</v>
      </c>
      <c r="E5906" t="s">
        <v>48</v>
      </c>
      <c r="F5906">
        <v>2021</v>
      </c>
      <c r="G5906" t="s">
        <v>5</v>
      </c>
      <c r="H5906" s="21">
        <v>35.369999999999997</v>
      </c>
    </row>
    <row r="5907" spans="1:8">
      <c r="A5907">
        <v>1905</v>
      </c>
      <c r="B5907" t="s">
        <v>8</v>
      </c>
      <c r="C5907" s="123">
        <v>1938</v>
      </c>
      <c r="D5907" s="2">
        <v>144</v>
      </c>
      <c r="E5907" t="s">
        <v>48</v>
      </c>
      <c r="F5907">
        <v>2021</v>
      </c>
      <c r="G5907" t="s">
        <v>5</v>
      </c>
      <c r="H5907" s="21">
        <v>238.96</v>
      </c>
    </row>
    <row r="5908" spans="1:8">
      <c r="A5908">
        <v>1940</v>
      </c>
      <c r="B5908" t="s">
        <v>8</v>
      </c>
      <c r="C5908" s="123">
        <v>1938</v>
      </c>
      <c r="D5908" s="2">
        <v>144</v>
      </c>
      <c r="E5908" t="s">
        <v>48</v>
      </c>
      <c r="F5908">
        <v>2021</v>
      </c>
      <c r="G5908" t="s">
        <v>5</v>
      </c>
      <c r="H5908" s="21">
        <v>53.7</v>
      </c>
    </row>
    <row r="5909" spans="1:8">
      <c r="A5909">
        <v>1946</v>
      </c>
      <c r="B5909" t="s">
        <v>8</v>
      </c>
      <c r="C5909" s="123">
        <v>1938</v>
      </c>
      <c r="D5909" s="2">
        <v>144</v>
      </c>
      <c r="E5909" t="s">
        <v>48</v>
      </c>
      <c r="F5909">
        <v>2021</v>
      </c>
      <c r="G5909" t="s">
        <v>5</v>
      </c>
      <c r="H5909" s="21">
        <v>1216.58</v>
      </c>
    </row>
    <row r="5910" spans="1:8">
      <c r="A5910">
        <v>1970</v>
      </c>
      <c r="B5910" t="s">
        <v>8</v>
      </c>
      <c r="C5910" s="123">
        <v>1938</v>
      </c>
      <c r="D5910" s="2">
        <v>144</v>
      </c>
      <c r="E5910" t="s">
        <v>48</v>
      </c>
      <c r="F5910">
        <v>2021</v>
      </c>
      <c r="G5910" t="s">
        <v>5</v>
      </c>
      <c r="H5910" s="21">
        <v>43.45</v>
      </c>
    </row>
    <row r="5911" spans="1:8">
      <c r="A5911">
        <v>1979</v>
      </c>
      <c r="B5911" t="s">
        <v>8</v>
      </c>
      <c r="C5911" s="123">
        <v>1938</v>
      </c>
      <c r="D5911" s="2">
        <v>144</v>
      </c>
      <c r="E5911" t="s">
        <v>48</v>
      </c>
      <c r="F5911">
        <v>2021</v>
      </c>
      <c r="G5911" t="s">
        <v>5</v>
      </c>
      <c r="H5911" s="21">
        <v>35.79</v>
      </c>
    </row>
    <row r="5912" spans="1:8">
      <c r="A5912">
        <v>1985</v>
      </c>
      <c r="B5912" t="s">
        <v>8</v>
      </c>
      <c r="C5912" s="123">
        <v>1938</v>
      </c>
      <c r="D5912" s="2">
        <v>144</v>
      </c>
      <c r="E5912" t="s">
        <v>48</v>
      </c>
      <c r="F5912">
        <v>2021</v>
      </c>
      <c r="G5912" t="s">
        <v>5</v>
      </c>
      <c r="H5912" s="21">
        <v>105.02</v>
      </c>
    </row>
    <row r="5913" spans="1:8">
      <c r="A5913">
        <v>2002</v>
      </c>
      <c r="B5913" t="s">
        <v>8</v>
      </c>
      <c r="C5913" s="123">
        <v>1938</v>
      </c>
      <c r="D5913" s="2">
        <v>144</v>
      </c>
      <c r="E5913" t="s">
        <v>48</v>
      </c>
      <c r="F5913">
        <v>2021</v>
      </c>
      <c r="G5913" t="s">
        <v>5</v>
      </c>
      <c r="H5913" s="21">
        <v>23.86</v>
      </c>
    </row>
    <row r="5914" spans="1:8">
      <c r="A5914">
        <v>2014</v>
      </c>
      <c r="B5914" t="s">
        <v>8</v>
      </c>
      <c r="C5914" s="123">
        <v>1938</v>
      </c>
      <c r="D5914" s="2">
        <v>144</v>
      </c>
      <c r="E5914" t="s">
        <v>48</v>
      </c>
      <c r="F5914">
        <v>2021</v>
      </c>
      <c r="G5914" t="s">
        <v>5</v>
      </c>
      <c r="H5914" s="21">
        <v>35.799999999999997</v>
      </c>
    </row>
    <row r="5915" spans="1:8">
      <c r="A5915">
        <v>2028</v>
      </c>
      <c r="B5915" t="s">
        <v>8</v>
      </c>
      <c r="C5915" s="123">
        <v>1938</v>
      </c>
      <c r="D5915" s="2">
        <v>144</v>
      </c>
      <c r="E5915" t="s">
        <v>48</v>
      </c>
      <c r="F5915">
        <v>2021</v>
      </c>
      <c r="G5915" t="s">
        <v>5</v>
      </c>
      <c r="H5915" s="21">
        <v>347.89</v>
      </c>
    </row>
    <row r="5916" spans="1:8">
      <c r="A5916">
        <v>2034</v>
      </c>
      <c r="B5916" t="s">
        <v>8</v>
      </c>
      <c r="C5916" s="123">
        <v>1938</v>
      </c>
      <c r="D5916" s="2">
        <v>144</v>
      </c>
      <c r="E5916" t="s">
        <v>48</v>
      </c>
      <c r="F5916">
        <v>2021</v>
      </c>
      <c r="G5916" t="s">
        <v>5</v>
      </c>
      <c r="H5916" s="21">
        <v>23.85</v>
      </c>
    </row>
    <row r="5917" spans="1:8">
      <c r="A5917">
        <v>2035</v>
      </c>
      <c r="B5917" t="s">
        <v>8</v>
      </c>
      <c r="C5917" s="123">
        <v>1938</v>
      </c>
      <c r="D5917" s="2">
        <v>144</v>
      </c>
      <c r="E5917" t="s">
        <v>48</v>
      </c>
      <c r="F5917">
        <v>2021</v>
      </c>
      <c r="G5917" t="s">
        <v>5</v>
      </c>
      <c r="H5917" s="21">
        <v>35.799999999999997</v>
      </c>
    </row>
    <row r="5918" spans="1:8">
      <c r="A5918">
        <v>2053</v>
      </c>
      <c r="B5918" t="s">
        <v>8</v>
      </c>
      <c r="C5918" s="123">
        <v>1938</v>
      </c>
      <c r="D5918" s="2">
        <v>144</v>
      </c>
      <c r="E5918" t="s">
        <v>48</v>
      </c>
      <c r="F5918">
        <v>2021</v>
      </c>
      <c r="G5918" t="s">
        <v>5</v>
      </c>
      <c r="H5918" s="21">
        <v>1048.23</v>
      </c>
    </row>
    <row r="5919" spans="1:8">
      <c r="A5919">
        <v>2090</v>
      </c>
      <c r="B5919" t="s">
        <v>8</v>
      </c>
      <c r="C5919" s="123">
        <v>1938</v>
      </c>
      <c r="D5919" s="2">
        <v>144</v>
      </c>
      <c r="E5919" t="s">
        <v>48</v>
      </c>
      <c r="F5919">
        <v>2021</v>
      </c>
      <c r="G5919" t="s">
        <v>5</v>
      </c>
      <c r="H5919" s="21">
        <v>456.76</v>
      </c>
    </row>
    <row r="5920" spans="1:8">
      <c r="A5920">
        <v>2193</v>
      </c>
      <c r="B5920" t="s">
        <v>8</v>
      </c>
      <c r="C5920" s="123">
        <v>1938</v>
      </c>
      <c r="D5920" s="2">
        <v>144</v>
      </c>
      <c r="E5920" t="s">
        <v>48</v>
      </c>
      <c r="F5920">
        <v>2021</v>
      </c>
      <c r="G5920" t="s">
        <v>5</v>
      </c>
      <c r="H5920" s="21">
        <v>23.86</v>
      </c>
    </row>
    <row r="5921" spans="1:8">
      <c r="A5921">
        <v>2196</v>
      </c>
      <c r="B5921" t="s">
        <v>8</v>
      </c>
      <c r="C5921" s="123">
        <v>1938</v>
      </c>
      <c r="D5921" s="2">
        <v>144</v>
      </c>
      <c r="E5921" t="s">
        <v>48</v>
      </c>
      <c r="F5921">
        <v>2021</v>
      </c>
      <c r="G5921" t="s">
        <v>5</v>
      </c>
      <c r="H5921" s="21">
        <v>231.97</v>
      </c>
    </row>
    <row r="5922" spans="1:8">
      <c r="A5922">
        <v>2199</v>
      </c>
      <c r="B5922" t="s">
        <v>8</v>
      </c>
      <c r="C5922" s="123">
        <v>1938</v>
      </c>
      <c r="D5922" s="2">
        <v>144</v>
      </c>
      <c r="E5922" t="s">
        <v>48</v>
      </c>
      <c r="F5922">
        <v>2021</v>
      </c>
      <c r="G5922" t="s">
        <v>5</v>
      </c>
      <c r="H5922" s="21">
        <v>8</v>
      </c>
    </row>
    <row r="5923" spans="1:8">
      <c r="A5923">
        <v>2211</v>
      </c>
      <c r="B5923" t="s">
        <v>8</v>
      </c>
      <c r="C5923" s="123">
        <v>1938</v>
      </c>
      <c r="D5923" s="2">
        <v>144</v>
      </c>
      <c r="E5923" t="s">
        <v>48</v>
      </c>
      <c r="F5923">
        <v>2021</v>
      </c>
      <c r="G5923" t="s">
        <v>5</v>
      </c>
      <c r="H5923" s="21">
        <v>-14.9</v>
      </c>
    </row>
    <row r="5924" spans="1:8">
      <c r="A5924">
        <v>2216</v>
      </c>
      <c r="B5924" t="s">
        <v>8</v>
      </c>
      <c r="C5924" s="123">
        <v>1938</v>
      </c>
      <c r="D5924" s="2">
        <v>144</v>
      </c>
      <c r="E5924" t="s">
        <v>48</v>
      </c>
      <c r="F5924">
        <v>2021</v>
      </c>
      <c r="G5924" t="s">
        <v>5</v>
      </c>
      <c r="H5924" s="21">
        <v>-6.52</v>
      </c>
    </row>
    <row r="5925" spans="1:8">
      <c r="A5925">
        <v>2238</v>
      </c>
      <c r="B5925" t="s">
        <v>9</v>
      </c>
      <c r="C5925" s="123">
        <v>1938</v>
      </c>
      <c r="D5925" s="2">
        <v>133</v>
      </c>
      <c r="E5925" t="s">
        <v>48</v>
      </c>
      <c r="F5925">
        <v>2021</v>
      </c>
      <c r="G5925" t="s">
        <v>5</v>
      </c>
      <c r="H5925" s="21">
        <v>79.61</v>
      </c>
    </row>
    <row r="5926" spans="1:8">
      <c r="A5926">
        <v>2259</v>
      </c>
      <c r="B5926" t="s">
        <v>9</v>
      </c>
      <c r="C5926" s="123">
        <v>1938</v>
      </c>
      <c r="D5926" s="2">
        <v>133</v>
      </c>
      <c r="E5926" t="s">
        <v>48</v>
      </c>
      <c r="F5926">
        <v>2021</v>
      </c>
      <c r="G5926" t="s">
        <v>5</v>
      </c>
      <c r="H5926" s="21">
        <v>57.57</v>
      </c>
    </row>
    <row r="5927" spans="1:8">
      <c r="A5927">
        <v>2311</v>
      </c>
      <c r="B5927" t="s">
        <v>9</v>
      </c>
      <c r="C5927" s="123">
        <v>1938</v>
      </c>
      <c r="D5927" s="2">
        <v>133</v>
      </c>
      <c r="E5927" t="s">
        <v>48</v>
      </c>
      <c r="F5927">
        <v>2021</v>
      </c>
      <c r="G5927" t="s">
        <v>5</v>
      </c>
      <c r="H5927" s="21">
        <v>123.54</v>
      </c>
    </row>
    <row r="5928" spans="1:8">
      <c r="A5928">
        <v>2337</v>
      </c>
      <c r="B5928" t="s">
        <v>9</v>
      </c>
      <c r="C5928" s="123">
        <v>1938</v>
      </c>
      <c r="D5928" s="2">
        <v>133</v>
      </c>
      <c r="E5928" t="s">
        <v>48</v>
      </c>
      <c r="F5928">
        <v>2021</v>
      </c>
      <c r="G5928" t="s">
        <v>5</v>
      </c>
      <c r="H5928" s="21">
        <v>123.97</v>
      </c>
    </row>
    <row r="5929" spans="1:8">
      <c r="A5929">
        <v>2409</v>
      </c>
      <c r="B5929" t="s">
        <v>9</v>
      </c>
      <c r="C5929" s="123">
        <v>1938</v>
      </c>
      <c r="D5929" s="2">
        <v>133</v>
      </c>
      <c r="E5929" t="s">
        <v>48</v>
      </c>
      <c r="F5929">
        <v>2021</v>
      </c>
      <c r="G5929" t="s">
        <v>5</v>
      </c>
      <c r="H5929" s="21">
        <v>24.8</v>
      </c>
    </row>
    <row r="5930" spans="1:8">
      <c r="A5930">
        <v>2419</v>
      </c>
      <c r="B5930" t="s">
        <v>9</v>
      </c>
      <c r="C5930" s="123">
        <v>1938</v>
      </c>
      <c r="D5930" s="2">
        <v>133</v>
      </c>
      <c r="E5930" t="s">
        <v>48</v>
      </c>
      <c r="F5930">
        <v>2021</v>
      </c>
      <c r="G5930" t="s">
        <v>5</v>
      </c>
      <c r="H5930" s="21">
        <v>125.11</v>
      </c>
    </row>
    <row r="5931" spans="1:8">
      <c r="A5931">
        <v>2426</v>
      </c>
      <c r="B5931" t="s">
        <v>9</v>
      </c>
      <c r="C5931" s="123">
        <v>1938</v>
      </c>
      <c r="D5931" s="2">
        <v>133</v>
      </c>
      <c r="E5931" t="s">
        <v>48</v>
      </c>
      <c r="F5931">
        <v>2021</v>
      </c>
      <c r="G5931" t="s">
        <v>5</v>
      </c>
      <c r="H5931" s="21">
        <v>107.41</v>
      </c>
    </row>
    <row r="5932" spans="1:8">
      <c r="A5932">
        <v>2460</v>
      </c>
      <c r="B5932" t="s">
        <v>9</v>
      </c>
      <c r="C5932" s="123">
        <v>1938</v>
      </c>
      <c r="D5932" s="2">
        <v>133</v>
      </c>
      <c r="E5932" t="s">
        <v>48</v>
      </c>
      <c r="F5932">
        <v>2021</v>
      </c>
      <c r="G5932" t="s">
        <v>5</v>
      </c>
      <c r="H5932" s="21">
        <v>-47.04</v>
      </c>
    </row>
    <row r="5933" spans="1:8">
      <c r="A5933">
        <v>2476</v>
      </c>
      <c r="B5933" t="s">
        <v>9</v>
      </c>
      <c r="C5933" s="123">
        <v>1938</v>
      </c>
      <c r="D5933" s="2">
        <v>133</v>
      </c>
      <c r="E5933" t="s">
        <v>48</v>
      </c>
      <c r="F5933">
        <v>2021</v>
      </c>
      <c r="G5933" t="s">
        <v>5</v>
      </c>
      <c r="H5933" s="21">
        <v>112.71</v>
      </c>
    </row>
    <row r="5934" spans="1:8">
      <c r="A5934">
        <v>2489</v>
      </c>
      <c r="B5934" t="s">
        <v>9</v>
      </c>
      <c r="C5934" s="123">
        <v>1938</v>
      </c>
      <c r="D5934" s="2">
        <v>133</v>
      </c>
      <c r="E5934" t="s">
        <v>48</v>
      </c>
      <c r="F5934">
        <v>2021</v>
      </c>
      <c r="G5934" t="s">
        <v>5</v>
      </c>
      <c r="H5934" s="21">
        <v>127.09</v>
      </c>
    </row>
    <row r="5935" spans="1:8">
      <c r="A5935">
        <v>2497</v>
      </c>
      <c r="B5935" t="s">
        <v>9</v>
      </c>
      <c r="C5935" s="123">
        <v>1938</v>
      </c>
      <c r="D5935" s="2">
        <v>133</v>
      </c>
      <c r="E5935" t="s">
        <v>48</v>
      </c>
      <c r="F5935">
        <v>2021</v>
      </c>
      <c r="G5935" t="s">
        <v>5</v>
      </c>
      <c r="H5935" s="21">
        <v>121.74</v>
      </c>
    </row>
    <row r="5936" spans="1:8">
      <c r="A5936">
        <v>2508</v>
      </c>
      <c r="B5936" t="s">
        <v>9</v>
      </c>
      <c r="C5936" s="123">
        <v>1938</v>
      </c>
      <c r="D5936" s="2">
        <v>133</v>
      </c>
      <c r="E5936" t="s">
        <v>48</v>
      </c>
      <c r="F5936">
        <v>2021</v>
      </c>
      <c r="G5936" t="s">
        <v>5</v>
      </c>
      <c r="H5936" s="21">
        <v>186.06</v>
      </c>
    </row>
    <row r="5937" spans="1:8">
      <c r="A5937">
        <v>2509</v>
      </c>
      <c r="B5937" t="s">
        <v>9</v>
      </c>
      <c r="C5937" s="123">
        <v>1938</v>
      </c>
      <c r="D5937" s="2">
        <v>133</v>
      </c>
      <c r="E5937" t="s">
        <v>48</v>
      </c>
      <c r="F5937">
        <v>2021</v>
      </c>
      <c r="G5937" t="s">
        <v>5</v>
      </c>
      <c r="H5937" s="21">
        <v>177.91</v>
      </c>
    </row>
    <row r="5938" spans="1:8">
      <c r="A5938">
        <v>2522</v>
      </c>
      <c r="B5938" t="s">
        <v>9</v>
      </c>
      <c r="C5938" s="123">
        <v>1938</v>
      </c>
      <c r="D5938" s="2">
        <v>133</v>
      </c>
      <c r="E5938" t="s">
        <v>48</v>
      </c>
      <c r="F5938">
        <v>2021</v>
      </c>
      <c r="G5938" t="s">
        <v>5</v>
      </c>
      <c r="H5938" s="21">
        <v>26.63</v>
      </c>
    </row>
    <row r="5939" spans="1:8">
      <c r="A5939">
        <v>2550</v>
      </c>
      <c r="B5939" t="s">
        <v>9</v>
      </c>
      <c r="C5939" s="123">
        <v>1938</v>
      </c>
      <c r="D5939" s="2">
        <v>133</v>
      </c>
      <c r="E5939" t="s">
        <v>48</v>
      </c>
      <c r="F5939">
        <v>2021</v>
      </c>
      <c r="G5939" t="s">
        <v>5</v>
      </c>
      <c r="H5939" s="21">
        <v>123.71</v>
      </c>
    </row>
    <row r="5940" spans="1:8">
      <c r="A5940">
        <v>2559</v>
      </c>
      <c r="B5940" t="s">
        <v>9</v>
      </c>
      <c r="C5940" s="123">
        <v>1938</v>
      </c>
      <c r="D5940" s="2">
        <v>144</v>
      </c>
      <c r="E5940" t="s">
        <v>48</v>
      </c>
      <c r="F5940">
        <v>2021</v>
      </c>
      <c r="G5940" t="s">
        <v>5</v>
      </c>
      <c r="H5940" s="21">
        <v>128.34</v>
      </c>
    </row>
    <row r="5941" spans="1:8">
      <c r="A5941">
        <v>2585</v>
      </c>
      <c r="B5941" t="s">
        <v>9</v>
      </c>
      <c r="C5941" s="123">
        <v>1938</v>
      </c>
      <c r="D5941" s="2">
        <v>144</v>
      </c>
      <c r="E5941" t="s">
        <v>48</v>
      </c>
      <c r="F5941">
        <v>2021</v>
      </c>
      <c r="G5941" t="s">
        <v>5</v>
      </c>
      <c r="H5941" s="21">
        <v>114.89</v>
      </c>
    </row>
    <row r="5942" spans="1:8">
      <c r="A5942">
        <v>2586</v>
      </c>
      <c r="B5942" t="s">
        <v>9</v>
      </c>
      <c r="C5942" s="123">
        <v>1938</v>
      </c>
      <c r="D5942" s="2">
        <v>144</v>
      </c>
      <c r="E5942" t="s">
        <v>48</v>
      </c>
      <c r="F5942">
        <v>2021</v>
      </c>
      <c r="G5942" t="s">
        <v>5</v>
      </c>
      <c r="H5942" s="21">
        <v>301.27</v>
      </c>
    </row>
    <row r="5943" spans="1:8">
      <c r="A5943">
        <v>2590</v>
      </c>
      <c r="B5943" t="s">
        <v>9</v>
      </c>
      <c r="C5943" s="123">
        <v>1938</v>
      </c>
      <c r="D5943" s="2">
        <v>144</v>
      </c>
      <c r="E5943" t="s">
        <v>48</v>
      </c>
      <c r="F5943">
        <v>2021</v>
      </c>
      <c r="G5943" t="s">
        <v>5</v>
      </c>
      <c r="H5943" s="21">
        <v>120.05</v>
      </c>
    </row>
    <row r="5944" spans="1:8">
      <c r="A5944">
        <v>2602</v>
      </c>
      <c r="B5944" t="s">
        <v>9</v>
      </c>
      <c r="C5944" s="123">
        <v>1938</v>
      </c>
      <c r="D5944" s="2">
        <v>144</v>
      </c>
      <c r="E5944" t="s">
        <v>48</v>
      </c>
      <c r="F5944">
        <v>2021</v>
      </c>
      <c r="G5944" t="s">
        <v>5</v>
      </c>
      <c r="H5944" s="21">
        <v>107.18</v>
      </c>
    </row>
    <row r="5945" spans="1:8">
      <c r="A5945">
        <v>2637</v>
      </c>
      <c r="B5945" t="s">
        <v>9</v>
      </c>
      <c r="C5945" s="123">
        <v>1938</v>
      </c>
      <c r="D5945" s="2">
        <v>144</v>
      </c>
      <c r="E5945" t="s">
        <v>48</v>
      </c>
      <c r="F5945">
        <v>2021</v>
      </c>
      <c r="G5945" t="s">
        <v>5</v>
      </c>
      <c r="H5945" s="21">
        <v>120.04</v>
      </c>
    </row>
    <row r="5946" spans="1:8">
      <c r="A5946">
        <v>2666</v>
      </c>
      <c r="B5946" t="s">
        <v>9</v>
      </c>
      <c r="C5946" s="123">
        <v>1938</v>
      </c>
      <c r="D5946" s="2">
        <v>144</v>
      </c>
      <c r="E5946" t="s">
        <v>48</v>
      </c>
      <c r="F5946">
        <v>2021</v>
      </c>
      <c r="G5946" t="s">
        <v>5</v>
      </c>
      <c r="H5946" s="21">
        <v>306.07</v>
      </c>
    </row>
    <row r="5947" spans="1:8">
      <c r="A5947">
        <v>2668</v>
      </c>
      <c r="B5947" t="s">
        <v>9</v>
      </c>
      <c r="C5947" s="123">
        <v>1938</v>
      </c>
      <c r="D5947" s="2">
        <v>144</v>
      </c>
      <c r="E5947" t="s">
        <v>48</v>
      </c>
      <c r="F5947">
        <v>2021</v>
      </c>
      <c r="G5947" t="s">
        <v>5</v>
      </c>
      <c r="H5947" s="21">
        <v>1138.04</v>
      </c>
    </row>
    <row r="5948" spans="1:8">
      <c r="A5948">
        <v>2675</v>
      </c>
      <c r="B5948" t="s">
        <v>9</v>
      </c>
      <c r="C5948" s="123">
        <v>1938</v>
      </c>
      <c r="D5948" s="2">
        <v>144</v>
      </c>
      <c r="E5948" t="s">
        <v>48</v>
      </c>
      <c r="F5948">
        <v>2021</v>
      </c>
      <c r="G5948" t="s">
        <v>5</v>
      </c>
      <c r="H5948" s="21">
        <v>793.52</v>
      </c>
    </row>
    <row r="5949" spans="1:8">
      <c r="A5949">
        <v>2746</v>
      </c>
      <c r="B5949" t="s">
        <v>9</v>
      </c>
      <c r="C5949" s="123">
        <v>1938</v>
      </c>
      <c r="D5949" s="2">
        <v>144</v>
      </c>
      <c r="E5949" t="s">
        <v>48</v>
      </c>
      <c r="F5949">
        <v>2021</v>
      </c>
      <c r="G5949" t="s">
        <v>5</v>
      </c>
      <c r="H5949" s="21">
        <v>298.26</v>
      </c>
    </row>
    <row r="5950" spans="1:8">
      <c r="A5950">
        <v>2768</v>
      </c>
      <c r="B5950" t="s">
        <v>9</v>
      </c>
      <c r="C5950" s="123">
        <v>1938</v>
      </c>
      <c r="D5950" s="2">
        <v>144</v>
      </c>
      <c r="E5950" t="s">
        <v>48</v>
      </c>
      <c r="F5950">
        <v>2021</v>
      </c>
      <c r="G5950" t="s">
        <v>5</v>
      </c>
      <c r="H5950" s="21">
        <v>112.27</v>
      </c>
    </row>
    <row r="5951" spans="1:8">
      <c r="A5951">
        <v>2786</v>
      </c>
      <c r="B5951" t="s">
        <v>9</v>
      </c>
      <c r="C5951" s="123">
        <v>1938</v>
      </c>
      <c r="D5951" s="2">
        <v>144</v>
      </c>
      <c r="E5951" t="s">
        <v>48</v>
      </c>
      <c r="F5951">
        <v>2021</v>
      </c>
      <c r="G5951" t="s">
        <v>5</v>
      </c>
      <c r="H5951" s="21">
        <v>188.61</v>
      </c>
    </row>
    <row r="5952" spans="1:8">
      <c r="A5952">
        <v>2803</v>
      </c>
      <c r="B5952" t="s">
        <v>9</v>
      </c>
      <c r="C5952" s="123">
        <v>1938</v>
      </c>
      <c r="D5952" s="2">
        <v>144</v>
      </c>
      <c r="E5952" t="s">
        <v>48</v>
      </c>
      <c r="F5952">
        <v>2021</v>
      </c>
      <c r="G5952" t="s">
        <v>5</v>
      </c>
      <c r="H5952" s="21">
        <v>767.26</v>
      </c>
    </row>
    <row r="5953" spans="1:8">
      <c r="A5953">
        <v>2819</v>
      </c>
      <c r="B5953" t="s">
        <v>9</v>
      </c>
      <c r="C5953" s="123">
        <v>1938</v>
      </c>
      <c r="D5953" s="2">
        <v>144</v>
      </c>
      <c r="E5953" t="s">
        <v>48</v>
      </c>
      <c r="F5953">
        <v>2021</v>
      </c>
      <c r="G5953" t="s">
        <v>5</v>
      </c>
      <c r="H5953" s="21">
        <v>109.11</v>
      </c>
    </row>
    <row r="5954" spans="1:8">
      <c r="A5954">
        <v>2855</v>
      </c>
      <c r="B5954" t="s">
        <v>9</v>
      </c>
      <c r="C5954" s="123">
        <v>1938</v>
      </c>
      <c r="D5954" s="2">
        <v>144</v>
      </c>
      <c r="E5954" t="s">
        <v>48</v>
      </c>
      <c r="F5954">
        <v>2021</v>
      </c>
      <c r="G5954" t="s">
        <v>5</v>
      </c>
      <c r="H5954" s="21">
        <v>156.93</v>
      </c>
    </row>
    <row r="5955" spans="1:8">
      <c r="A5955">
        <v>2878</v>
      </c>
      <c r="B5955" t="s">
        <v>9</v>
      </c>
      <c r="C5955" s="123">
        <v>1938</v>
      </c>
      <c r="D5955" s="2">
        <v>144</v>
      </c>
      <c r="E5955" t="s">
        <v>48</v>
      </c>
      <c r="F5955">
        <v>2021</v>
      </c>
      <c r="G5955" t="s">
        <v>5</v>
      </c>
      <c r="H5955" s="21">
        <v>769.05</v>
      </c>
    </row>
    <row r="5956" spans="1:8">
      <c r="A5956">
        <v>2893</v>
      </c>
      <c r="B5956" t="s">
        <v>9</v>
      </c>
      <c r="C5956" s="123">
        <v>1938</v>
      </c>
      <c r="D5956" s="2">
        <v>144</v>
      </c>
      <c r="E5956" t="s">
        <v>48</v>
      </c>
      <c r="F5956">
        <v>2021</v>
      </c>
      <c r="G5956" t="s">
        <v>5</v>
      </c>
      <c r="H5956" s="21">
        <v>156.94</v>
      </c>
    </row>
    <row r="5957" spans="1:8">
      <c r="A5957">
        <v>2902</v>
      </c>
      <c r="B5957" t="s">
        <v>9</v>
      </c>
      <c r="C5957" s="123">
        <v>1938</v>
      </c>
      <c r="D5957" s="2">
        <v>144</v>
      </c>
      <c r="E5957" t="s">
        <v>48</v>
      </c>
      <c r="F5957">
        <v>2021</v>
      </c>
      <c r="G5957" t="s">
        <v>5</v>
      </c>
      <c r="H5957" s="21">
        <v>469.92</v>
      </c>
    </row>
    <row r="5958" spans="1:8">
      <c r="A5958">
        <v>2939</v>
      </c>
      <c r="B5958" t="s">
        <v>9</v>
      </c>
      <c r="C5958" s="123">
        <v>1938</v>
      </c>
      <c r="D5958" s="2">
        <v>144</v>
      </c>
      <c r="E5958" t="s">
        <v>48</v>
      </c>
      <c r="F5958">
        <v>2021</v>
      </c>
      <c r="G5958" t="s">
        <v>5</v>
      </c>
      <c r="H5958" s="21">
        <v>306.06</v>
      </c>
    </row>
    <row r="5959" spans="1:8">
      <c r="A5959">
        <v>2962</v>
      </c>
      <c r="B5959" t="s">
        <v>9</v>
      </c>
      <c r="C5959" s="123">
        <v>1938</v>
      </c>
      <c r="D5959" s="2">
        <v>144</v>
      </c>
      <c r="E5959" t="s">
        <v>48</v>
      </c>
      <c r="F5959">
        <v>2021</v>
      </c>
      <c r="G5959" t="s">
        <v>5</v>
      </c>
      <c r="H5959" s="21">
        <v>109.41</v>
      </c>
    </row>
    <row r="5960" spans="1:8">
      <c r="A5960">
        <v>2967</v>
      </c>
      <c r="B5960" t="s">
        <v>9</v>
      </c>
      <c r="C5960" s="123">
        <v>1938</v>
      </c>
      <c r="D5960" s="2">
        <v>144</v>
      </c>
      <c r="E5960" t="s">
        <v>48</v>
      </c>
      <c r="F5960">
        <v>2021</v>
      </c>
      <c r="G5960" t="s">
        <v>5</v>
      </c>
      <c r="H5960" s="21">
        <v>105.1</v>
      </c>
    </row>
    <row r="5961" spans="1:8">
      <c r="A5961">
        <v>2991</v>
      </c>
      <c r="B5961" t="s">
        <v>9</v>
      </c>
      <c r="C5961" s="123">
        <v>1938</v>
      </c>
      <c r="D5961" s="2">
        <v>144</v>
      </c>
      <c r="E5961" t="s">
        <v>48</v>
      </c>
      <c r="F5961">
        <v>2021</v>
      </c>
      <c r="G5961" t="s">
        <v>5</v>
      </c>
      <c r="H5961" s="21">
        <v>532.75</v>
      </c>
    </row>
    <row r="5962" spans="1:8">
      <c r="A5962">
        <v>3111</v>
      </c>
      <c r="B5962" t="s">
        <v>10</v>
      </c>
      <c r="C5962" s="123">
        <v>1938</v>
      </c>
      <c r="D5962" s="2">
        <v>144</v>
      </c>
      <c r="E5962" t="s">
        <v>48</v>
      </c>
      <c r="F5962">
        <v>2021</v>
      </c>
      <c r="G5962" t="s">
        <v>5</v>
      </c>
      <c r="H5962" s="21">
        <v>100.95</v>
      </c>
    </row>
    <row r="5963" spans="1:8">
      <c r="A5963">
        <v>3130</v>
      </c>
      <c r="B5963" t="s">
        <v>10</v>
      </c>
      <c r="C5963" s="123">
        <v>1938</v>
      </c>
      <c r="D5963" s="2">
        <v>144</v>
      </c>
      <c r="E5963" t="s">
        <v>48</v>
      </c>
      <c r="F5963">
        <v>2021</v>
      </c>
      <c r="G5963" t="s">
        <v>5</v>
      </c>
      <c r="H5963" s="21">
        <v>73.36</v>
      </c>
    </row>
    <row r="5964" spans="1:8">
      <c r="A5964">
        <v>3136</v>
      </c>
      <c r="B5964" t="s">
        <v>10</v>
      </c>
      <c r="C5964" s="123">
        <v>1938</v>
      </c>
      <c r="D5964" s="2">
        <v>144</v>
      </c>
      <c r="E5964" t="s">
        <v>48</v>
      </c>
      <c r="F5964">
        <v>2021</v>
      </c>
      <c r="G5964" t="s">
        <v>5</v>
      </c>
      <c r="H5964" s="21">
        <v>100.14</v>
      </c>
    </row>
    <row r="5965" spans="1:8">
      <c r="A5965">
        <v>3151</v>
      </c>
      <c r="B5965" t="s">
        <v>10</v>
      </c>
      <c r="C5965" s="123">
        <v>1938</v>
      </c>
      <c r="D5965" s="2">
        <v>144</v>
      </c>
      <c r="E5965" t="s">
        <v>48</v>
      </c>
      <c r="F5965">
        <v>2021</v>
      </c>
      <c r="G5965" t="s">
        <v>5</v>
      </c>
      <c r="H5965" s="21">
        <v>413.17</v>
      </c>
    </row>
    <row r="5966" spans="1:8">
      <c r="A5966">
        <v>3160</v>
      </c>
      <c r="B5966" t="s">
        <v>10</v>
      </c>
      <c r="C5966" s="123">
        <v>1938</v>
      </c>
      <c r="D5966" s="2">
        <v>144</v>
      </c>
      <c r="E5966" t="s">
        <v>48</v>
      </c>
      <c r="F5966">
        <v>2021</v>
      </c>
      <c r="G5966" t="s">
        <v>5</v>
      </c>
      <c r="H5966" s="21">
        <v>79.72</v>
      </c>
    </row>
    <row r="5967" spans="1:8">
      <c r="A5967">
        <v>3171</v>
      </c>
      <c r="B5967" t="s">
        <v>10</v>
      </c>
      <c r="C5967" s="123">
        <v>1938</v>
      </c>
      <c r="D5967" s="2">
        <v>144</v>
      </c>
      <c r="E5967" t="s">
        <v>48</v>
      </c>
      <c r="F5967">
        <v>2021</v>
      </c>
      <c r="G5967" t="s">
        <v>5</v>
      </c>
      <c r="H5967" s="21">
        <v>682.65</v>
      </c>
    </row>
    <row r="5968" spans="1:8">
      <c r="A5968">
        <v>3209</v>
      </c>
      <c r="B5968" t="s">
        <v>10</v>
      </c>
      <c r="C5968" s="123">
        <v>1938</v>
      </c>
      <c r="D5968" s="2">
        <v>144</v>
      </c>
      <c r="E5968" t="s">
        <v>48</v>
      </c>
      <c r="F5968">
        <v>2021</v>
      </c>
      <c r="G5968" t="s">
        <v>5</v>
      </c>
      <c r="H5968" s="21">
        <v>73.459999999999994</v>
      </c>
    </row>
    <row r="5969" spans="1:8">
      <c r="A5969">
        <v>3247</v>
      </c>
      <c r="B5969" t="s">
        <v>10</v>
      </c>
      <c r="C5969" s="123">
        <v>1938</v>
      </c>
      <c r="D5969" s="2">
        <v>144</v>
      </c>
      <c r="E5969" t="s">
        <v>48</v>
      </c>
      <c r="F5969">
        <v>2021</v>
      </c>
      <c r="G5969" t="s">
        <v>5</v>
      </c>
      <c r="H5969" s="21">
        <v>66.89</v>
      </c>
    </row>
    <row r="5970" spans="1:8">
      <c r="A5970">
        <v>3251</v>
      </c>
      <c r="B5970" t="s">
        <v>10</v>
      </c>
      <c r="C5970" s="123">
        <v>1938</v>
      </c>
      <c r="D5970" s="2">
        <v>144</v>
      </c>
      <c r="E5970" t="s">
        <v>48</v>
      </c>
      <c r="F5970">
        <v>2021</v>
      </c>
      <c r="G5970" t="s">
        <v>5</v>
      </c>
      <c r="H5970" s="21">
        <v>746.19</v>
      </c>
    </row>
    <row r="5971" spans="1:8">
      <c r="A5971">
        <v>3272</v>
      </c>
      <c r="B5971" t="s">
        <v>10</v>
      </c>
      <c r="C5971" s="123">
        <v>1938</v>
      </c>
      <c r="D5971" s="2">
        <v>144</v>
      </c>
      <c r="E5971" t="s">
        <v>48</v>
      </c>
      <c r="F5971">
        <v>2021</v>
      </c>
      <c r="G5971" t="s">
        <v>5</v>
      </c>
      <c r="H5971" s="21">
        <v>79.540000000000006</v>
      </c>
    </row>
    <row r="5972" spans="1:8">
      <c r="A5972">
        <v>3275</v>
      </c>
      <c r="B5972" t="s">
        <v>10</v>
      </c>
      <c r="C5972" s="123">
        <v>1938</v>
      </c>
      <c r="D5972" s="2">
        <v>144</v>
      </c>
      <c r="E5972" t="s">
        <v>48</v>
      </c>
      <c r="F5972">
        <v>2021</v>
      </c>
      <c r="G5972" t="s">
        <v>5</v>
      </c>
      <c r="H5972" s="21">
        <v>383.63</v>
      </c>
    </row>
    <row r="5973" spans="1:8">
      <c r="A5973">
        <v>3296</v>
      </c>
      <c r="B5973" t="s">
        <v>10</v>
      </c>
      <c r="C5973" s="123">
        <v>1938</v>
      </c>
      <c r="D5973" s="2">
        <v>144</v>
      </c>
      <c r="E5973" t="s">
        <v>48</v>
      </c>
      <c r="F5973">
        <v>2021</v>
      </c>
      <c r="G5973" t="s">
        <v>5</v>
      </c>
      <c r="H5973" s="21">
        <v>63.05</v>
      </c>
    </row>
    <row r="5974" spans="1:8">
      <c r="A5974">
        <v>3297</v>
      </c>
      <c r="B5974" t="s">
        <v>10</v>
      </c>
      <c r="C5974" s="123">
        <v>1938</v>
      </c>
      <c r="D5974" s="2">
        <v>144</v>
      </c>
      <c r="E5974" t="s">
        <v>48</v>
      </c>
      <c r="F5974">
        <v>2021</v>
      </c>
      <c r="G5974" t="s">
        <v>5</v>
      </c>
      <c r="H5974" s="21">
        <v>51.13</v>
      </c>
    </row>
    <row r="5975" spans="1:8">
      <c r="A5975">
        <v>3301</v>
      </c>
      <c r="B5975" t="s">
        <v>10</v>
      </c>
      <c r="C5975" s="123">
        <v>1938</v>
      </c>
      <c r="D5975" s="2">
        <v>144</v>
      </c>
      <c r="E5975" t="s">
        <v>48</v>
      </c>
      <c r="F5975">
        <v>2021</v>
      </c>
      <c r="G5975" t="s">
        <v>5</v>
      </c>
      <c r="H5975" s="21">
        <v>2.69</v>
      </c>
    </row>
    <row r="5976" spans="1:8">
      <c r="A5976">
        <v>3327</v>
      </c>
      <c r="B5976" t="s">
        <v>10</v>
      </c>
      <c r="C5976" s="123">
        <v>1938</v>
      </c>
      <c r="D5976" s="2">
        <v>144</v>
      </c>
      <c r="E5976" t="s">
        <v>48</v>
      </c>
      <c r="F5976">
        <v>2021</v>
      </c>
      <c r="G5976" t="s">
        <v>5</v>
      </c>
      <c r="H5976" s="21">
        <v>89.23</v>
      </c>
    </row>
    <row r="5977" spans="1:8">
      <c r="A5977">
        <v>3328</v>
      </c>
      <c r="B5977" t="s">
        <v>10</v>
      </c>
      <c r="C5977" s="123">
        <v>1938</v>
      </c>
      <c r="D5977" s="2">
        <v>144</v>
      </c>
      <c r="E5977" t="s">
        <v>48</v>
      </c>
      <c r="F5977">
        <v>2021</v>
      </c>
      <c r="G5977" t="s">
        <v>5</v>
      </c>
      <c r="H5977" s="21">
        <v>74.12</v>
      </c>
    </row>
    <row r="5978" spans="1:8">
      <c r="A5978">
        <v>3385</v>
      </c>
      <c r="B5978" t="s">
        <v>11</v>
      </c>
      <c r="C5978" s="123">
        <v>1938</v>
      </c>
      <c r="D5978" s="2">
        <v>133</v>
      </c>
      <c r="E5978" t="s">
        <v>48</v>
      </c>
      <c r="F5978">
        <v>2021</v>
      </c>
      <c r="G5978" t="s">
        <v>5</v>
      </c>
      <c r="H5978" s="21">
        <v>43.54</v>
      </c>
    </row>
    <row r="5979" spans="1:8">
      <c r="A5979">
        <v>3393</v>
      </c>
      <c r="B5979" t="s">
        <v>11</v>
      </c>
      <c r="C5979" s="123">
        <v>1938</v>
      </c>
      <c r="D5979" s="2">
        <v>133</v>
      </c>
      <c r="E5979" t="s">
        <v>48</v>
      </c>
      <c r="F5979">
        <v>2021</v>
      </c>
      <c r="G5979" t="s">
        <v>5</v>
      </c>
      <c r="H5979" s="21">
        <v>55.77</v>
      </c>
    </row>
    <row r="5980" spans="1:8">
      <c r="A5980">
        <v>3458</v>
      </c>
      <c r="B5980" t="s">
        <v>11</v>
      </c>
      <c r="C5980" s="123">
        <v>1938</v>
      </c>
      <c r="D5980" s="2">
        <v>144</v>
      </c>
      <c r="E5980" t="s">
        <v>48</v>
      </c>
      <c r="F5980">
        <v>2021</v>
      </c>
      <c r="G5980" t="s">
        <v>5</v>
      </c>
      <c r="H5980" s="21">
        <v>249.72</v>
      </c>
    </row>
    <row r="5981" spans="1:8">
      <c r="A5981">
        <v>3486</v>
      </c>
      <c r="B5981" t="s">
        <v>11</v>
      </c>
      <c r="C5981" s="123">
        <v>1938</v>
      </c>
      <c r="D5981" s="2">
        <v>144</v>
      </c>
      <c r="E5981" t="s">
        <v>48</v>
      </c>
      <c r="F5981">
        <v>2021</v>
      </c>
      <c r="G5981" t="s">
        <v>5</v>
      </c>
      <c r="H5981" s="21">
        <v>127.94</v>
      </c>
    </row>
    <row r="5982" spans="1:8">
      <c r="A5982">
        <v>3498</v>
      </c>
      <c r="B5982" t="s">
        <v>11</v>
      </c>
      <c r="C5982" s="123">
        <v>1938</v>
      </c>
      <c r="D5982" s="2">
        <v>144</v>
      </c>
      <c r="E5982" t="s">
        <v>48</v>
      </c>
      <c r="F5982">
        <v>2021</v>
      </c>
      <c r="G5982" t="s">
        <v>5</v>
      </c>
      <c r="H5982" s="21">
        <v>129.78</v>
      </c>
    </row>
    <row r="5983" spans="1:8">
      <c r="A5983">
        <v>3500</v>
      </c>
      <c r="B5983" t="s">
        <v>11</v>
      </c>
      <c r="C5983" s="123">
        <v>1938</v>
      </c>
      <c r="D5983" s="2">
        <v>144</v>
      </c>
      <c r="E5983" t="s">
        <v>48</v>
      </c>
      <c r="F5983">
        <v>2021</v>
      </c>
      <c r="G5983" t="s">
        <v>5</v>
      </c>
      <c r="H5983" s="21">
        <v>136.71</v>
      </c>
    </row>
    <row r="5984" spans="1:8">
      <c r="A5984">
        <v>3503</v>
      </c>
      <c r="B5984" t="s">
        <v>11</v>
      </c>
      <c r="C5984" s="123">
        <v>1938</v>
      </c>
      <c r="D5984" s="2">
        <v>144</v>
      </c>
      <c r="E5984" t="s">
        <v>48</v>
      </c>
      <c r="F5984">
        <v>2021</v>
      </c>
      <c r="G5984" t="s">
        <v>5</v>
      </c>
      <c r="H5984" s="21">
        <v>221.25</v>
      </c>
    </row>
    <row r="5985" spans="1:8">
      <c r="A5985">
        <v>3542</v>
      </c>
      <c r="B5985" t="s">
        <v>11</v>
      </c>
      <c r="C5985" s="123">
        <v>1938</v>
      </c>
      <c r="D5985" s="2">
        <v>144</v>
      </c>
      <c r="E5985" t="s">
        <v>48</v>
      </c>
      <c r="F5985">
        <v>2021</v>
      </c>
      <c r="G5985" t="s">
        <v>5</v>
      </c>
      <c r="H5985" s="21">
        <v>655.83</v>
      </c>
    </row>
    <row r="5986" spans="1:8">
      <c r="A5986">
        <v>3552</v>
      </c>
      <c r="B5986" t="s">
        <v>11</v>
      </c>
      <c r="C5986" s="123">
        <v>1938</v>
      </c>
      <c r="D5986" s="2">
        <v>144</v>
      </c>
      <c r="E5986" t="s">
        <v>48</v>
      </c>
      <c r="F5986">
        <v>2021</v>
      </c>
      <c r="G5986" t="s">
        <v>5</v>
      </c>
      <c r="H5986" s="21">
        <v>619.85</v>
      </c>
    </row>
    <row r="5987" spans="1:8">
      <c r="A5987">
        <v>3559</v>
      </c>
      <c r="B5987" t="s">
        <v>11</v>
      </c>
      <c r="C5987" s="123">
        <v>1938</v>
      </c>
      <c r="D5987" s="2">
        <v>144</v>
      </c>
      <c r="E5987" t="s">
        <v>48</v>
      </c>
      <c r="F5987">
        <v>2021</v>
      </c>
      <c r="G5987" t="s">
        <v>5</v>
      </c>
      <c r="H5987" s="21">
        <v>158.69999999999999</v>
      </c>
    </row>
    <row r="5988" spans="1:8">
      <c r="A5988">
        <v>3577</v>
      </c>
      <c r="B5988" t="s">
        <v>11</v>
      </c>
      <c r="C5988" s="123">
        <v>1938</v>
      </c>
      <c r="D5988" s="2">
        <v>144</v>
      </c>
      <c r="E5988" t="s">
        <v>48</v>
      </c>
      <c r="F5988">
        <v>2021</v>
      </c>
      <c r="G5988" t="s">
        <v>5</v>
      </c>
      <c r="H5988" s="21">
        <v>622.80999999999995</v>
      </c>
    </row>
    <row r="5989" spans="1:8">
      <c r="A5989">
        <v>3639</v>
      </c>
      <c r="B5989" t="s">
        <v>11</v>
      </c>
      <c r="C5989" s="123">
        <v>1938</v>
      </c>
      <c r="D5989" s="2">
        <v>144</v>
      </c>
      <c r="E5989" t="s">
        <v>48</v>
      </c>
      <c r="F5989">
        <v>2021</v>
      </c>
      <c r="G5989" t="s">
        <v>5</v>
      </c>
      <c r="H5989" s="21">
        <v>154.77000000000001</v>
      </c>
    </row>
    <row r="5990" spans="1:8">
      <c r="A5990">
        <v>3650</v>
      </c>
      <c r="B5990" t="s">
        <v>11</v>
      </c>
      <c r="C5990" s="123">
        <v>1938</v>
      </c>
      <c r="D5990" s="2">
        <v>144</v>
      </c>
      <c r="E5990" t="s">
        <v>48</v>
      </c>
      <c r="F5990">
        <v>2021</v>
      </c>
      <c r="G5990" t="s">
        <v>5</v>
      </c>
      <c r="H5990" s="21">
        <v>723.92</v>
      </c>
    </row>
    <row r="5991" spans="1:8">
      <c r="A5991">
        <v>3662</v>
      </c>
      <c r="B5991" t="s">
        <v>11</v>
      </c>
      <c r="C5991" s="123">
        <v>1938</v>
      </c>
      <c r="D5991" s="2">
        <v>144</v>
      </c>
      <c r="E5991" t="s">
        <v>48</v>
      </c>
      <c r="F5991">
        <v>2021</v>
      </c>
      <c r="G5991" t="s">
        <v>5</v>
      </c>
      <c r="H5991" s="21">
        <v>209.61</v>
      </c>
    </row>
    <row r="5992" spans="1:8">
      <c r="A5992">
        <v>3663</v>
      </c>
      <c r="B5992" t="s">
        <v>11</v>
      </c>
      <c r="C5992" s="123">
        <v>1938</v>
      </c>
      <c r="D5992" s="2">
        <v>144</v>
      </c>
      <c r="E5992" t="s">
        <v>48</v>
      </c>
      <c r="F5992">
        <v>2021</v>
      </c>
      <c r="G5992" t="s">
        <v>5</v>
      </c>
      <c r="H5992" s="21">
        <v>614.78</v>
      </c>
    </row>
    <row r="5993" spans="1:8">
      <c r="A5993">
        <v>3675</v>
      </c>
      <c r="B5993" t="s">
        <v>11</v>
      </c>
      <c r="C5993" s="123">
        <v>1938</v>
      </c>
      <c r="D5993" s="2">
        <v>144</v>
      </c>
      <c r="E5993" t="s">
        <v>48</v>
      </c>
      <c r="F5993">
        <v>2021</v>
      </c>
      <c r="G5993" t="s">
        <v>5</v>
      </c>
      <c r="H5993" s="21">
        <v>355</v>
      </c>
    </row>
    <row r="5994" spans="1:8">
      <c r="A5994">
        <v>3679</v>
      </c>
      <c r="B5994" t="s">
        <v>11</v>
      </c>
      <c r="C5994" s="123">
        <v>1938</v>
      </c>
      <c r="D5994" s="2">
        <v>144</v>
      </c>
      <c r="E5994" t="s">
        <v>48</v>
      </c>
      <c r="F5994">
        <v>2021</v>
      </c>
      <c r="G5994" t="s">
        <v>5</v>
      </c>
      <c r="H5994" s="21">
        <v>376.79</v>
      </c>
    </row>
    <row r="5995" spans="1:8">
      <c r="A5995">
        <v>3687</v>
      </c>
      <c r="B5995" t="s">
        <v>11</v>
      </c>
      <c r="C5995" s="123">
        <v>1938</v>
      </c>
      <c r="D5995" s="2">
        <v>144</v>
      </c>
      <c r="E5995" t="s">
        <v>48</v>
      </c>
      <c r="F5995">
        <v>2021</v>
      </c>
      <c r="G5995" t="s">
        <v>5</v>
      </c>
      <c r="H5995" s="21">
        <v>412.19</v>
      </c>
    </row>
    <row r="5996" spans="1:8">
      <c r="A5996">
        <v>3703</v>
      </c>
      <c r="B5996" t="s">
        <v>11</v>
      </c>
      <c r="C5996" s="123">
        <v>1938</v>
      </c>
      <c r="D5996" s="2">
        <v>144</v>
      </c>
      <c r="E5996" t="s">
        <v>48</v>
      </c>
      <c r="F5996">
        <v>2021</v>
      </c>
      <c r="G5996" t="s">
        <v>5</v>
      </c>
      <c r="H5996" s="21">
        <v>438.01</v>
      </c>
    </row>
    <row r="5997" spans="1:8">
      <c r="A5997">
        <v>3723</v>
      </c>
      <c r="B5997" t="s">
        <v>11</v>
      </c>
      <c r="C5997" s="123">
        <v>1938</v>
      </c>
      <c r="D5997" s="2">
        <v>144</v>
      </c>
      <c r="E5997" t="s">
        <v>48</v>
      </c>
      <c r="F5997">
        <v>2021</v>
      </c>
      <c r="G5997" t="s">
        <v>5</v>
      </c>
      <c r="H5997" s="21">
        <v>63.29</v>
      </c>
    </row>
    <row r="5998" spans="1:8">
      <c r="A5998">
        <v>3733</v>
      </c>
      <c r="B5998" t="s">
        <v>11</v>
      </c>
      <c r="C5998" s="123">
        <v>1938</v>
      </c>
      <c r="D5998" s="2">
        <v>144</v>
      </c>
      <c r="E5998" t="s">
        <v>48</v>
      </c>
      <c r="F5998">
        <v>2021</v>
      </c>
      <c r="G5998" t="s">
        <v>5</v>
      </c>
      <c r="H5998" s="21">
        <v>307.97000000000003</v>
      </c>
    </row>
    <row r="5999" spans="1:8">
      <c r="A5999">
        <v>3745</v>
      </c>
      <c r="B5999" t="s">
        <v>11</v>
      </c>
      <c r="C5999" s="123">
        <v>1938</v>
      </c>
      <c r="D5999" s="2">
        <v>144</v>
      </c>
      <c r="E5999" t="s">
        <v>48</v>
      </c>
      <c r="F5999">
        <v>2021</v>
      </c>
      <c r="G5999" t="s">
        <v>5</v>
      </c>
      <c r="H5999" s="21">
        <v>971.86</v>
      </c>
    </row>
    <row r="6000" spans="1:8">
      <c r="A6000">
        <v>3762</v>
      </c>
      <c r="B6000" t="s">
        <v>11</v>
      </c>
      <c r="C6000" s="123">
        <v>1938</v>
      </c>
      <c r="D6000" s="2">
        <v>144</v>
      </c>
      <c r="E6000" t="s">
        <v>48</v>
      </c>
      <c r="F6000">
        <v>2021</v>
      </c>
      <c r="G6000" t="s">
        <v>5</v>
      </c>
      <c r="H6000" s="21">
        <v>210.43</v>
      </c>
    </row>
    <row r="6001" spans="1:8">
      <c r="A6001">
        <v>3766</v>
      </c>
      <c r="B6001" t="s">
        <v>11</v>
      </c>
      <c r="C6001" s="123">
        <v>1938</v>
      </c>
      <c r="D6001" s="2">
        <v>144</v>
      </c>
      <c r="E6001" t="s">
        <v>48</v>
      </c>
      <c r="F6001">
        <v>2021</v>
      </c>
      <c r="G6001" t="s">
        <v>5</v>
      </c>
      <c r="H6001" s="21">
        <v>982.93</v>
      </c>
    </row>
    <row r="6002" spans="1:8">
      <c r="A6002">
        <v>3789</v>
      </c>
      <c r="B6002" t="s">
        <v>11</v>
      </c>
      <c r="C6002" s="123">
        <v>1938</v>
      </c>
      <c r="D6002" s="2">
        <v>144</v>
      </c>
      <c r="E6002" t="s">
        <v>48</v>
      </c>
      <c r="F6002">
        <v>2021</v>
      </c>
      <c r="G6002" t="s">
        <v>5</v>
      </c>
      <c r="H6002" s="21">
        <v>128.41999999999999</v>
      </c>
    </row>
    <row r="6003" spans="1:8">
      <c r="A6003">
        <v>3995</v>
      </c>
      <c r="B6003" t="s">
        <v>12</v>
      </c>
      <c r="C6003" s="123">
        <v>1938</v>
      </c>
      <c r="D6003" s="2">
        <v>144</v>
      </c>
      <c r="E6003" t="s">
        <v>48</v>
      </c>
      <c r="F6003">
        <v>2021</v>
      </c>
      <c r="G6003" t="s">
        <v>5</v>
      </c>
      <c r="H6003" s="21">
        <v>568.19000000000005</v>
      </c>
    </row>
    <row r="6004" spans="1:8">
      <c r="A6004">
        <v>3996</v>
      </c>
      <c r="B6004" t="s">
        <v>12</v>
      </c>
      <c r="C6004" s="123">
        <v>1938</v>
      </c>
      <c r="D6004" s="2">
        <v>144</v>
      </c>
      <c r="E6004" t="s">
        <v>48</v>
      </c>
      <c r="F6004">
        <v>2021</v>
      </c>
      <c r="G6004" t="s">
        <v>5</v>
      </c>
      <c r="H6004" s="21">
        <v>422.08</v>
      </c>
    </row>
    <row r="6005" spans="1:8">
      <c r="A6005">
        <v>4007</v>
      </c>
      <c r="B6005" t="s">
        <v>12</v>
      </c>
      <c r="C6005" s="123">
        <v>1938</v>
      </c>
      <c r="D6005" s="2">
        <v>144</v>
      </c>
      <c r="E6005" t="s">
        <v>48</v>
      </c>
      <c r="F6005">
        <v>2021</v>
      </c>
      <c r="G6005" t="s">
        <v>5</v>
      </c>
      <c r="H6005" s="21">
        <v>388.18</v>
      </c>
    </row>
    <row r="6006" spans="1:8">
      <c r="A6006">
        <v>4018</v>
      </c>
      <c r="B6006" t="s">
        <v>12</v>
      </c>
      <c r="C6006" s="123">
        <v>1938</v>
      </c>
      <c r="D6006" s="2">
        <v>144</v>
      </c>
      <c r="E6006" t="s">
        <v>48</v>
      </c>
      <c r="F6006">
        <v>2021</v>
      </c>
      <c r="G6006" t="s">
        <v>5</v>
      </c>
      <c r="H6006" s="21">
        <v>290.33</v>
      </c>
    </row>
    <row r="6007" spans="1:8">
      <c r="A6007">
        <v>4098</v>
      </c>
      <c r="B6007" t="s">
        <v>12</v>
      </c>
      <c r="C6007" s="123">
        <v>1938</v>
      </c>
      <c r="D6007" s="2">
        <v>144</v>
      </c>
      <c r="E6007" t="s">
        <v>48</v>
      </c>
      <c r="F6007">
        <v>2021</v>
      </c>
      <c r="G6007" t="s">
        <v>5</v>
      </c>
      <c r="H6007" s="21">
        <v>191.02</v>
      </c>
    </row>
    <row r="6008" spans="1:8">
      <c r="A6008">
        <v>4122</v>
      </c>
      <c r="B6008" t="s">
        <v>12</v>
      </c>
      <c r="C6008" s="123">
        <v>1938</v>
      </c>
      <c r="D6008" s="2">
        <v>144</v>
      </c>
      <c r="E6008" t="s">
        <v>48</v>
      </c>
      <c r="F6008">
        <v>2021</v>
      </c>
      <c r="G6008" t="s">
        <v>5</v>
      </c>
      <c r="H6008" s="21">
        <v>148.80000000000001</v>
      </c>
    </row>
    <row r="6009" spans="1:8">
      <c r="A6009">
        <v>4138</v>
      </c>
      <c r="B6009" t="s">
        <v>12</v>
      </c>
      <c r="C6009" s="123">
        <v>1938</v>
      </c>
      <c r="D6009" s="2">
        <v>144</v>
      </c>
      <c r="E6009" t="s">
        <v>48</v>
      </c>
      <c r="F6009">
        <v>2021</v>
      </c>
      <c r="G6009" t="s">
        <v>5</v>
      </c>
      <c r="H6009" s="21">
        <v>99.2</v>
      </c>
    </row>
    <row r="6010" spans="1:8">
      <c r="A6010">
        <v>4141</v>
      </c>
      <c r="B6010" t="s">
        <v>12</v>
      </c>
      <c r="C6010" s="123">
        <v>1938</v>
      </c>
      <c r="D6010" s="2">
        <v>144</v>
      </c>
      <c r="E6010" t="s">
        <v>48</v>
      </c>
      <c r="F6010">
        <v>2021</v>
      </c>
      <c r="G6010" t="s">
        <v>5</v>
      </c>
      <c r="H6010" s="21">
        <v>99.2</v>
      </c>
    </row>
    <row r="6011" spans="1:8">
      <c r="A6011">
        <v>4153</v>
      </c>
      <c r="B6011" t="s">
        <v>12</v>
      </c>
      <c r="C6011" s="123">
        <v>1938</v>
      </c>
      <c r="D6011" s="2">
        <v>144</v>
      </c>
      <c r="E6011" t="s">
        <v>48</v>
      </c>
      <c r="F6011">
        <v>2021</v>
      </c>
      <c r="G6011" t="s">
        <v>5</v>
      </c>
      <c r="H6011" s="21">
        <v>502.98</v>
      </c>
    </row>
    <row r="6012" spans="1:8">
      <c r="A6012">
        <v>4219</v>
      </c>
      <c r="B6012" t="s">
        <v>12</v>
      </c>
      <c r="C6012" s="123">
        <v>1938</v>
      </c>
      <c r="D6012" s="2">
        <v>144</v>
      </c>
      <c r="E6012" t="s">
        <v>48</v>
      </c>
      <c r="F6012">
        <v>2021</v>
      </c>
      <c r="G6012" t="s">
        <v>5</v>
      </c>
      <c r="H6012" s="21">
        <v>99.2</v>
      </c>
    </row>
    <row r="6013" spans="1:8">
      <c r="A6013">
        <v>4221</v>
      </c>
      <c r="B6013" t="s">
        <v>12</v>
      </c>
      <c r="C6013" s="123">
        <v>1938</v>
      </c>
      <c r="D6013" s="2">
        <v>144</v>
      </c>
      <c r="E6013" t="s">
        <v>48</v>
      </c>
      <c r="F6013">
        <v>2021</v>
      </c>
      <c r="G6013" t="s">
        <v>5</v>
      </c>
      <c r="H6013" s="21">
        <v>51.56</v>
      </c>
    </row>
    <row r="6014" spans="1:8">
      <c r="A6014">
        <v>4251</v>
      </c>
      <c r="B6014" t="s">
        <v>12</v>
      </c>
      <c r="C6014" s="123">
        <v>1938</v>
      </c>
      <c r="D6014" s="2">
        <v>144</v>
      </c>
      <c r="E6014" t="s">
        <v>48</v>
      </c>
      <c r="F6014">
        <v>2021</v>
      </c>
      <c r="G6014" t="s">
        <v>5</v>
      </c>
      <c r="H6014" s="21">
        <v>14.88</v>
      </c>
    </row>
    <row r="6015" spans="1:8">
      <c r="A6015">
        <v>4272</v>
      </c>
      <c r="B6015" t="s">
        <v>12</v>
      </c>
      <c r="C6015" s="123">
        <v>1938</v>
      </c>
      <c r="D6015" s="2">
        <v>144</v>
      </c>
      <c r="E6015" t="s">
        <v>48</v>
      </c>
      <c r="F6015">
        <v>2021</v>
      </c>
      <c r="G6015" t="s">
        <v>5</v>
      </c>
      <c r="H6015" s="21">
        <v>19.95</v>
      </c>
    </row>
    <row r="6016" spans="1:8">
      <c r="A6016">
        <v>4295</v>
      </c>
      <c r="B6016" t="s">
        <v>13</v>
      </c>
      <c r="C6016" s="123">
        <v>1938</v>
      </c>
      <c r="D6016" s="2">
        <v>133</v>
      </c>
      <c r="E6016" t="s">
        <v>48</v>
      </c>
      <c r="F6016">
        <v>2021</v>
      </c>
      <c r="G6016" t="s">
        <v>5</v>
      </c>
      <c r="H6016" s="21">
        <v>23.97</v>
      </c>
    </row>
    <row r="6017" spans="1:8">
      <c r="A6017">
        <v>4356</v>
      </c>
      <c r="B6017" t="s">
        <v>13</v>
      </c>
      <c r="C6017" s="123">
        <v>1938</v>
      </c>
      <c r="D6017" s="2">
        <v>133</v>
      </c>
      <c r="E6017" t="s">
        <v>48</v>
      </c>
      <c r="F6017">
        <v>2021</v>
      </c>
      <c r="G6017" t="s">
        <v>5</v>
      </c>
      <c r="H6017" s="21">
        <v>23.69</v>
      </c>
    </row>
    <row r="6018" spans="1:8">
      <c r="A6018">
        <v>4448</v>
      </c>
      <c r="B6018" t="s">
        <v>13</v>
      </c>
      <c r="C6018" s="123">
        <v>1938</v>
      </c>
      <c r="D6018" s="2">
        <v>133</v>
      </c>
      <c r="E6018" t="s">
        <v>48</v>
      </c>
      <c r="F6018">
        <v>2021</v>
      </c>
      <c r="G6018" t="s">
        <v>5</v>
      </c>
      <c r="H6018" s="21">
        <v>81.41</v>
      </c>
    </row>
    <row r="6019" spans="1:8">
      <c r="A6019">
        <v>4483</v>
      </c>
      <c r="B6019" t="s">
        <v>13</v>
      </c>
      <c r="C6019" s="123">
        <v>1938</v>
      </c>
      <c r="D6019" s="2">
        <v>133</v>
      </c>
      <c r="E6019" t="s">
        <v>48</v>
      </c>
      <c r="F6019">
        <v>2021</v>
      </c>
      <c r="G6019" t="s">
        <v>5</v>
      </c>
      <c r="H6019" s="21">
        <v>24.22</v>
      </c>
    </row>
    <row r="6020" spans="1:8">
      <c r="A6020">
        <v>4496</v>
      </c>
      <c r="B6020" t="s">
        <v>13</v>
      </c>
      <c r="C6020" s="123">
        <v>1938</v>
      </c>
      <c r="D6020" s="2">
        <v>133</v>
      </c>
      <c r="E6020" t="s">
        <v>48</v>
      </c>
      <c r="F6020">
        <v>2021</v>
      </c>
      <c r="G6020" t="s">
        <v>5</v>
      </c>
      <c r="H6020" s="21">
        <v>39.49</v>
      </c>
    </row>
    <row r="6021" spans="1:8">
      <c r="A6021">
        <v>4497</v>
      </c>
      <c r="B6021" t="s">
        <v>13</v>
      </c>
      <c r="C6021" s="123">
        <v>1938</v>
      </c>
      <c r="D6021" s="2">
        <v>133</v>
      </c>
      <c r="E6021" t="s">
        <v>48</v>
      </c>
      <c r="F6021">
        <v>2021</v>
      </c>
      <c r="G6021" t="s">
        <v>5</v>
      </c>
      <c r="H6021" s="21">
        <v>24.47</v>
      </c>
    </row>
    <row r="6022" spans="1:8">
      <c r="A6022">
        <v>4514</v>
      </c>
      <c r="B6022" t="s">
        <v>13</v>
      </c>
      <c r="C6022" s="123">
        <v>1938</v>
      </c>
      <c r="D6022" s="2">
        <v>133</v>
      </c>
      <c r="E6022" t="s">
        <v>48</v>
      </c>
      <c r="F6022">
        <v>2021</v>
      </c>
      <c r="G6022" t="s">
        <v>5</v>
      </c>
      <c r="H6022" s="21">
        <v>25.38</v>
      </c>
    </row>
    <row r="6023" spans="1:8">
      <c r="A6023">
        <v>4562</v>
      </c>
      <c r="B6023" t="s">
        <v>13</v>
      </c>
      <c r="C6023" s="123">
        <v>1938</v>
      </c>
      <c r="D6023" s="2">
        <v>144</v>
      </c>
      <c r="E6023" t="s">
        <v>48</v>
      </c>
      <c r="F6023">
        <v>2021</v>
      </c>
      <c r="G6023" t="s">
        <v>5</v>
      </c>
      <c r="H6023" s="21">
        <v>4.24</v>
      </c>
    </row>
    <row r="6024" spans="1:8">
      <c r="A6024">
        <v>4640</v>
      </c>
      <c r="B6024" t="s">
        <v>13</v>
      </c>
      <c r="C6024" s="123">
        <v>1938</v>
      </c>
      <c r="D6024" s="2">
        <v>144</v>
      </c>
      <c r="E6024" t="s">
        <v>48</v>
      </c>
      <c r="F6024">
        <v>2021</v>
      </c>
      <c r="G6024" t="s">
        <v>5</v>
      </c>
      <c r="H6024" s="21">
        <v>64.099999999999994</v>
      </c>
    </row>
    <row r="6025" spans="1:8">
      <c r="A6025">
        <v>4642</v>
      </c>
      <c r="B6025" t="s">
        <v>13</v>
      </c>
      <c r="C6025" s="123">
        <v>1938</v>
      </c>
      <c r="D6025" s="2">
        <v>144</v>
      </c>
      <c r="E6025" t="s">
        <v>48</v>
      </c>
      <c r="F6025">
        <v>2021</v>
      </c>
      <c r="G6025" t="s">
        <v>5</v>
      </c>
      <c r="H6025" s="21">
        <v>553.53</v>
      </c>
    </row>
    <row r="6026" spans="1:8">
      <c r="A6026">
        <v>4647</v>
      </c>
      <c r="B6026" t="s">
        <v>13</v>
      </c>
      <c r="C6026" s="123">
        <v>1938</v>
      </c>
      <c r="D6026" s="2">
        <v>144</v>
      </c>
      <c r="E6026" t="s">
        <v>48</v>
      </c>
      <c r="F6026">
        <v>2021</v>
      </c>
      <c r="G6026" t="s">
        <v>5</v>
      </c>
      <c r="H6026" s="21">
        <v>586.26</v>
      </c>
    </row>
    <row r="6027" spans="1:8">
      <c r="A6027">
        <v>4717</v>
      </c>
      <c r="B6027" t="s">
        <v>13</v>
      </c>
      <c r="C6027" s="123">
        <v>1938</v>
      </c>
      <c r="D6027" s="2">
        <v>144</v>
      </c>
      <c r="E6027" t="s">
        <v>48</v>
      </c>
      <c r="F6027">
        <v>2021</v>
      </c>
      <c r="G6027" t="s">
        <v>5</v>
      </c>
      <c r="H6027" s="21">
        <v>1365.93</v>
      </c>
    </row>
    <row r="6028" spans="1:8">
      <c r="A6028">
        <v>4733</v>
      </c>
      <c r="B6028" t="s">
        <v>13</v>
      </c>
      <c r="C6028" s="123">
        <v>1938</v>
      </c>
      <c r="D6028" s="2">
        <v>144</v>
      </c>
      <c r="E6028" t="s">
        <v>48</v>
      </c>
      <c r="F6028">
        <v>2021</v>
      </c>
      <c r="G6028" t="s">
        <v>5</v>
      </c>
      <c r="H6028" s="21">
        <v>1026.8900000000001</v>
      </c>
    </row>
    <row r="6029" spans="1:8">
      <c r="A6029">
        <v>4744</v>
      </c>
      <c r="B6029" t="s">
        <v>13</v>
      </c>
      <c r="C6029" s="123">
        <v>1938</v>
      </c>
      <c r="D6029" s="2">
        <v>144</v>
      </c>
      <c r="E6029" t="s">
        <v>48</v>
      </c>
      <c r="F6029">
        <v>2021</v>
      </c>
      <c r="G6029" t="s">
        <v>5</v>
      </c>
      <c r="H6029" s="21">
        <v>642.09</v>
      </c>
    </row>
    <row r="6030" spans="1:8">
      <c r="A6030">
        <v>4788</v>
      </c>
      <c r="B6030" t="s">
        <v>13</v>
      </c>
      <c r="C6030" s="123">
        <v>1938</v>
      </c>
      <c r="D6030" s="2">
        <v>144</v>
      </c>
      <c r="E6030" t="s">
        <v>48</v>
      </c>
      <c r="F6030">
        <v>2021</v>
      </c>
      <c r="G6030" t="s">
        <v>5</v>
      </c>
      <c r="H6030" s="21">
        <v>649.66999999999996</v>
      </c>
    </row>
    <row r="6031" spans="1:8">
      <c r="A6031">
        <v>4804</v>
      </c>
      <c r="B6031" t="s">
        <v>13</v>
      </c>
      <c r="C6031" s="123">
        <v>1938</v>
      </c>
      <c r="D6031" s="2">
        <v>144</v>
      </c>
      <c r="E6031" t="s">
        <v>48</v>
      </c>
      <c r="F6031">
        <v>2021</v>
      </c>
      <c r="G6031" t="s">
        <v>5</v>
      </c>
      <c r="H6031" s="21">
        <v>676.9</v>
      </c>
    </row>
    <row r="6032" spans="1:8">
      <c r="A6032">
        <v>4825</v>
      </c>
      <c r="B6032" t="s">
        <v>13</v>
      </c>
      <c r="C6032" s="123">
        <v>1938</v>
      </c>
      <c r="D6032" s="2">
        <v>144</v>
      </c>
      <c r="E6032" t="s">
        <v>48</v>
      </c>
      <c r="F6032">
        <v>2021</v>
      </c>
      <c r="G6032" t="s">
        <v>5</v>
      </c>
      <c r="H6032" s="21">
        <v>701.24</v>
      </c>
    </row>
    <row r="6033" spans="1:8">
      <c r="A6033">
        <v>4851</v>
      </c>
      <c r="B6033" t="s">
        <v>13</v>
      </c>
      <c r="C6033" s="123">
        <v>1938</v>
      </c>
      <c r="D6033" s="2">
        <v>144</v>
      </c>
      <c r="E6033" t="s">
        <v>48</v>
      </c>
      <c r="F6033">
        <v>2021</v>
      </c>
      <c r="G6033" t="s">
        <v>5</v>
      </c>
      <c r="H6033" s="21">
        <v>66.400000000000006</v>
      </c>
    </row>
    <row r="6034" spans="1:8">
      <c r="A6034">
        <v>4870</v>
      </c>
      <c r="B6034" t="s">
        <v>13</v>
      </c>
      <c r="C6034" s="123">
        <v>1938</v>
      </c>
      <c r="D6034" s="2">
        <v>144</v>
      </c>
      <c r="E6034" t="s">
        <v>48</v>
      </c>
      <c r="F6034">
        <v>2021</v>
      </c>
      <c r="G6034" t="s">
        <v>5</v>
      </c>
      <c r="H6034" s="21">
        <v>12.43</v>
      </c>
    </row>
    <row r="6035" spans="1:8">
      <c r="A6035">
        <v>4882</v>
      </c>
      <c r="B6035" t="s">
        <v>13</v>
      </c>
      <c r="C6035" s="123">
        <v>1938</v>
      </c>
      <c r="D6035" s="2">
        <v>144</v>
      </c>
      <c r="E6035" t="s">
        <v>48</v>
      </c>
      <c r="F6035">
        <v>2021</v>
      </c>
      <c r="G6035" t="s">
        <v>5</v>
      </c>
      <c r="H6035" s="21">
        <v>638.57000000000005</v>
      </c>
    </row>
    <row r="6036" spans="1:8">
      <c r="A6036">
        <v>4886</v>
      </c>
      <c r="B6036" t="s">
        <v>13</v>
      </c>
      <c r="C6036" s="123">
        <v>1938</v>
      </c>
      <c r="D6036" s="2">
        <v>144</v>
      </c>
      <c r="E6036" t="s">
        <v>48</v>
      </c>
      <c r="F6036">
        <v>2021</v>
      </c>
      <c r="G6036" t="s">
        <v>5</v>
      </c>
      <c r="H6036" s="21">
        <v>537.5</v>
      </c>
    </row>
    <row r="6037" spans="1:8">
      <c r="A6037">
        <v>4895</v>
      </c>
      <c r="B6037" t="s">
        <v>13</v>
      </c>
      <c r="C6037" s="123">
        <v>1938</v>
      </c>
      <c r="D6037" s="2">
        <v>144</v>
      </c>
      <c r="E6037" t="s">
        <v>48</v>
      </c>
      <c r="F6037">
        <v>2021</v>
      </c>
      <c r="G6037" t="s">
        <v>5</v>
      </c>
      <c r="H6037" s="21">
        <v>61.94</v>
      </c>
    </row>
    <row r="6038" spans="1:8">
      <c r="A6038">
        <v>4937</v>
      </c>
      <c r="B6038" t="s">
        <v>13</v>
      </c>
      <c r="C6038" s="123">
        <v>1938</v>
      </c>
      <c r="D6038" s="2">
        <v>144</v>
      </c>
      <c r="E6038" t="s">
        <v>48</v>
      </c>
      <c r="F6038">
        <v>2021</v>
      </c>
      <c r="G6038" t="s">
        <v>5</v>
      </c>
      <c r="H6038" s="21">
        <v>633.05999999999995</v>
      </c>
    </row>
    <row r="6039" spans="1:8">
      <c r="A6039">
        <v>4944</v>
      </c>
      <c r="B6039" t="s">
        <v>13</v>
      </c>
      <c r="C6039" s="123">
        <v>1938</v>
      </c>
      <c r="D6039" s="2">
        <v>144</v>
      </c>
      <c r="E6039" t="s">
        <v>48</v>
      </c>
      <c r="F6039">
        <v>2021</v>
      </c>
      <c r="G6039" t="s">
        <v>5</v>
      </c>
      <c r="H6039" s="21">
        <v>-6.17</v>
      </c>
    </row>
    <row r="6040" spans="1:8">
      <c r="A6040">
        <v>4948</v>
      </c>
      <c r="B6040" t="s">
        <v>13</v>
      </c>
      <c r="C6040" s="123">
        <v>1938</v>
      </c>
      <c r="D6040" s="2">
        <v>144</v>
      </c>
      <c r="E6040" t="s">
        <v>48</v>
      </c>
      <c r="F6040">
        <v>2021</v>
      </c>
      <c r="G6040" t="s">
        <v>5</v>
      </c>
      <c r="H6040" s="21">
        <v>808.08</v>
      </c>
    </row>
    <row r="6041" spans="1:8">
      <c r="A6041">
        <v>4952</v>
      </c>
      <c r="B6041" t="s">
        <v>13</v>
      </c>
      <c r="C6041" s="123">
        <v>1938</v>
      </c>
      <c r="D6041" s="2">
        <v>144</v>
      </c>
      <c r="E6041" t="s">
        <v>48</v>
      </c>
      <c r="F6041">
        <v>2021</v>
      </c>
      <c r="G6041" t="s">
        <v>5</v>
      </c>
      <c r="H6041" s="21">
        <v>6.17</v>
      </c>
    </row>
    <row r="6042" spans="1:8">
      <c r="A6042">
        <v>4969</v>
      </c>
      <c r="B6042" t="s">
        <v>13</v>
      </c>
      <c r="C6042" s="123">
        <v>1938</v>
      </c>
      <c r="D6042" s="2">
        <v>144</v>
      </c>
      <c r="E6042" t="s">
        <v>48</v>
      </c>
      <c r="F6042">
        <v>2021</v>
      </c>
      <c r="G6042" t="s">
        <v>5</v>
      </c>
      <c r="H6042" s="21">
        <v>-4.24</v>
      </c>
    </row>
    <row r="6043" spans="1:8">
      <c r="A6043">
        <v>5004</v>
      </c>
      <c r="B6043" t="s">
        <v>14</v>
      </c>
      <c r="C6043" s="123">
        <v>1938</v>
      </c>
      <c r="D6043" s="2">
        <v>133</v>
      </c>
      <c r="E6043" t="s">
        <v>48</v>
      </c>
      <c r="F6043">
        <v>2021</v>
      </c>
      <c r="G6043" t="s">
        <v>5</v>
      </c>
      <c r="H6043" s="21">
        <v>212.61</v>
      </c>
    </row>
    <row r="6044" spans="1:8">
      <c r="A6044">
        <v>5068</v>
      </c>
      <c r="B6044" t="s">
        <v>14</v>
      </c>
      <c r="C6044" s="123">
        <v>1938</v>
      </c>
      <c r="D6044" s="2">
        <v>133</v>
      </c>
      <c r="E6044" t="s">
        <v>48</v>
      </c>
      <c r="F6044">
        <v>2021</v>
      </c>
      <c r="G6044" t="s">
        <v>5</v>
      </c>
      <c r="H6044" s="21">
        <v>99.48</v>
      </c>
    </row>
    <row r="6045" spans="1:8">
      <c r="A6045">
        <v>5071</v>
      </c>
      <c r="B6045" t="s">
        <v>14</v>
      </c>
      <c r="C6045" s="123">
        <v>1938</v>
      </c>
      <c r="D6045" s="2">
        <v>133</v>
      </c>
      <c r="E6045" t="s">
        <v>48</v>
      </c>
      <c r="F6045">
        <v>2021</v>
      </c>
      <c r="G6045" t="s">
        <v>5</v>
      </c>
      <c r="H6045" s="21">
        <v>99.59</v>
      </c>
    </row>
    <row r="6046" spans="1:8">
      <c r="A6046">
        <v>5074</v>
      </c>
      <c r="B6046" t="s">
        <v>14</v>
      </c>
      <c r="C6046" s="123">
        <v>1938</v>
      </c>
      <c r="D6046" s="2">
        <v>133</v>
      </c>
      <c r="E6046" t="s">
        <v>48</v>
      </c>
      <c r="F6046">
        <v>2021</v>
      </c>
      <c r="G6046" t="s">
        <v>5</v>
      </c>
      <c r="H6046" s="21">
        <v>113.57</v>
      </c>
    </row>
    <row r="6047" spans="1:8">
      <c r="A6047">
        <v>5104</v>
      </c>
      <c r="B6047" t="s">
        <v>14</v>
      </c>
      <c r="C6047" s="123">
        <v>1938</v>
      </c>
      <c r="D6047" s="2">
        <v>133</v>
      </c>
      <c r="E6047" t="s">
        <v>48</v>
      </c>
      <c r="F6047">
        <v>2021</v>
      </c>
      <c r="G6047" t="s">
        <v>5</v>
      </c>
      <c r="H6047" s="21">
        <v>102.29</v>
      </c>
    </row>
    <row r="6048" spans="1:8">
      <c r="A6048">
        <v>5124</v>
      </c>
      <c r="B6048" t="s">
        <v>14</v>
      </c>
      <c r="C6048" s="123">
        <v>1938</v>
      </c>
      <c r="D6048" s="2">
        <v>133</v>
      </c>
      <c r="E6048" t="s">
        <v>48</v>
      </c>
      <c r="F6048">
        <v>2021</v>
      </c>
      <c r="G6048" t="s">
        <v>5</v>
      </c>
      <c r="H6048" s="21">
        <v>243.58</v>
      </c>
    </row>
    <row r="6049" spans="1:8">
      <c r="A6049">
        <v>5132</v>
      </c>
      <c r="B6049" t="s">
        <v>14</v>
      </c>
      <c r="C6049" s="123">
        <v>1938</v>
      </c>
      <c r="D6049" s="2">
        <v>133</v>
      </c>
      <c r="E6049" t="s">
        <v>48</v>
      </c>
      <c r="F6049">
        <v>2021</v>
      </c>
      <c r="G6049" t="s">
        <v>5</v>
      </c>
      <c r="H6049" s="21">
        <v>110.47</v>
      </c>
    </row>
    <row r="6050" spans="1:8">
      <c r="A6050">
        <v>5147</v>
      </c>
      <c r="B6050" t="s">
        <v>14</v>
      </c>
      <c r="C6050" s="123">
        <v>1938</v>
      </c>
      <c r="D6050" s="2">
        <v>133</v>
      </c>
      <c r="E6050" t="s">
        <v>48</v>
      </c>
      <c r="F6050">
        <v>2021</v>
      </c>
      <c r="G6050" t="s">
        <v>5</v>
      </c>
      <c r="H6050" s="21">
        <v>102.45</v>
      </c>
    </row>
    <row r="6051" spans="1:8">
      <c r="A6051">
        <v>5169</v>
      </c>
      <c r="B6051" t="s">
        <v>14</v>
      </c>
      <c r="C6051" s="123">
        <v>1938</v>
      </c>
      <c r="D6051" s="2">
        <v>133</v>
      </c>
      <c r="E6051" t="s">
        <v>48</v>
      </c>
      <c r="F6051">
        <v>2021</v>
      </c>
      <c r="G6051" t="s">
        <v>5</v>
      </c>
      <c r="H6051" s="21">
        <v>154.94</v>
      </c>
    </row>
    <row r="6052" spans="1:8">
      <c r="A6052">
        <v>5177</v>
      </c>
      <c r="B6052" t="s">
        <v>14</v>
      </c>
      <c r="C6052" s="123">
        <v>1938</v>
      </c>
      <c r="D6052" s="2">
        <v>133</v>
      </c>
      <c r="E6052" t="s">
        <v>48</v>
      </c>
      <c r="F6052">
        <v>2021</v>
      </c>
      <c r="G6052" t="s">
        <v>5</v>
      </c>
      <c r="H6052" s="21">
        <v>118.61</v>
      </c>
    </row>
    <row r="6053" spans="1:8">
      <c r="A6053">
        <v>5180</v>
      </c>
      <c r="B6053" t="s">
        <v>14</v>
      </c>
      <c r="C6053" s="123">
        <v>1938</v>
      </c>
      <c r="D6053" s="2">
        <v>133</v>
      </c>
      <c r="E6053" t="s">
        <v>48</v>
      </c>
      <c r="F6053">
        <v>2021</v>
      </c>
      <c r="G6053" t="s">
        <v>5</v>
      </c>
      <c r="H6053" s="21">
        <v>99.98</v>
      </c>
    </row>
    <row r="6054" spans="1:8">
      <c r="A6054">
        <v>5208</v>
      </c>
      <c r="B6054" t="s">
        <v>14</v>
      </c>
      <c r="C6054" s="123">
        <v>1938</v>
      </c>
      <c r="D6054" s="2">
        <v>133</v>
      </c>
      <c r="E6054" t="s">
        <v>48</v>
      </c>
      <c r="F6054">
        <v>2021</v>
      </c>
      <c r="G6054" t="s">
        <v>5</v>
      </c>
      <c r="H6054" s="21">
        <v>97.22</v>
      </c>
    </row>
    <row r="6055" spans="1:8">
      <c r="A6055">
        <v>5216</v>
      </c>
      <c r="B6055" t="s">
        <v>14</v>
      </c>
      <c r="C6055" s="123">
        <v>1938</v>
      </c>
      <c r="D6055" s="2">
        <v>133</v>
      </c>
      <c r="E6055" t="s">
        <v>48</v>
      </c>
      <c r="F6055">
        <v>2021</v>
      </c>
      <c r="G6055" t="s">
        <v>5</v>
      </c>
      <c r="H6055" s="21">
        <v>157.58000000000001</v>
      </c>
    </row>
    <row r="6056" spans="1:8">
      <c r="A6056">
        <v>5308</v>
      </c>
      <c r="B6056" t="s">
        <v>14</v>
      </c>
      <c r="C6056" s="123">
        <v>1938</v>
      </c>
      <c r="D6056" s="2">
        <v>144</v>
      </c>
      <c r="E6056" t="s">
        <v>48</v>
      </c>
      <c r="F6056">
        <v>2021</v>
      </c>
      <c r="G6056" t="s">
        <v>5</v>
      </c>
      <c r="H6056" s="21">
        <v>228.77</v>
      </c>
    </row>
    <row r="6057" spans="1:8">
      <c r="A6057">
        <v>5329</v>
      </c>
      <c r="B6057" t="s">
        <v>14</v>
      </c>
      <c r="C6057" s="123">
        <v>1938</v>
      </c>
      <c r="D6057" s="2">
        <v>144</v>
      </c>
      <c r="E6057" t="s">
        <v>48</v>
      </c>
      <c r="F6057">
        <v>2021</v>
      </c>
      <c r="G6057" t="s">
        <v>5</v>
      </c>
      <c r="H6057" s="21">
        <v>179.55</v>
      </c>
    </row>
    <row r="6058" spans="1:8">
      <c r="A6058">
        <v>5343</v>
      </c>
      <c r="B6058" t="s">
        <v>14</v>
      </c>
      <c r="C6058" s="123">
        <v>1938</v>
      </c>
      <c r="D6058" s="2">
        <v>144</v>
      </c>
      <c r="E6058" t="s">
        <v>48</v>
      </c>
      <c r="F6058">
        <v>2021</v>
      </c>
      <c r="G6058" t="s">
        <v>5</v>
      </c>
      <c r="H6058" s="21">
        <v>281.88</v>
      </c>
    </row>
    <row r="6059" spans="1:8">
      <c r="A6059">
        <v>5377</v>
      </c>
      <c r="B6059" t="s">
        <v>14</v>
      </c>
      <c r="C6059" s="123">
        <v>1938</v>
      </c>
      <c r="D6059" s="2">
        <v>144</v>
      </c>
      <c r="E6059" t="s">
        <v>48</v>
      </c>
      <c r="F6059">
        <v>2021</v>
      </c>
      <c r="G6059" t="s">
        <v>5</v>
      </c>
      <c r="H6059" s="21">
        <v>141.12</v>
      </c>
    </row>
    <row r="6060" spans="1:8">
      <c r="A6060">
        <v>5433</v>
      </c>
      <c r="B6060" t="s">
        <v>14</v>
      </c>
      <c r="C6060" s="123">
        <v>1938</v>
      </c>
      <c r="D6060" s="2">
        <v>144</v>
      </c>
      <c r="E6060" t="s">
        <v>48</v>
      </c>
      <c r="F6060">
        <v>2021</v>
      </c>
      <c r="G6060" t="s">
        <v>5</v>
      </c>
      <c r="H6060" s="21">
        <v>142.96</v>
      </c>
    </row>
    <row r="6061" spans="1:8">
      <c r="A6061">
        <v>5457</v>
      </c>
      <c r="B6061" t="s">
        <v>14</v>
      </c>
      <c r="C6061" s="123">
        <v>1938</v>
      </c>
      <c r="D6061" s="2">
        <v>144</v>
      </c>
      <c r="E6061" t="s">
        <v>48</v>
      </c>
      <c r="F6061">
        <v>2021</v>
      </c>
      <c r="G6061" t="s">
        <v>5</v>
      </c>
      <c r="H6061" s="21">
        <v>221.26</v>
      </c>
    </row>
    <row r="6062" spans="1:8">
      <c r="A6062">
        <v>5485</v>
      </c>
      <c r="B6062" t="s">
        <v>14</v>
      </c>
      <c r="C6062" s="123">
        <v>1938</v>
      </c>
      <c r="D6062" s="2">
        <v>144</v>
      </c>
      <c r="E6062" t="s">
        <v>48</v>
      </c>
      <c r="F6062">
        <v>2021</v>
      </c>
      <c r="G6062" t="s">
        <v>5</v>
      </c>
      <c r="H6062" s="21">
        <v>190.84</v>
      </c>
    </row>
    <row r="6063" spans="1:8">
      <c r="A6063">
        <v>5493</v>
      </c>
      <c r="B6063" t="s">
        <v>14</v>
      </c>
      <c r="C6063" s="123">
        <v>1938</v>
      </c>
      <c r="D6063" s="2">
        <v>144</v>
      </c>
      <c r="E6063" t="s">
        <v>48</v>
      </c>
      <c r="F6063">
        <v>2021</v>
      </c>
      <c r="G6063" t="s">
        <v>5</v>
      </c>
      <c r="H6063" s="21">
        <v>442.32</v>
      </c>
    </row>
    <row r="6064" spans="1:8">
      <c r="A6064">
        <v>5516</v>
      </c>
      <c r="B6064" t="s">
        <v>14</v>
      </c>
      <c r="C6064" s="123">
        <v>1938</v>
      </c>
      <c r="D6064" s="2">
        <v>144</v>
      </c>
      <c r="E6064" t="s">
        <v>48</v>
      </c>
      <c r="F6064">
        <v>2021</v>
      </c>
      <c r="G6064" t="s">
        <v>5</v>
      </c>
      <c r="H6064" s="21">
        <v>147.69999999999999</v>
      </c>
    </row>
    <row r="6065" spans="1:8">
      <c r="A6065">
        <v>5521</v>
      </c>
      <c r="B6065" t="s">
        <v>14</v>
      </c>
      <c r="C6065" s="123">
        <v>1938</v>
      </c>
      <c r="D6065" s="2">
        <v>144</v>
      </c>
      <c r="E6065" t="s">
        <v>48</v>
      </c>
      <c r="F6065">
        <v>2021</v>
      </c>
      <c r="G6065" t="s">
        <v>5</v>
      </c>
      <c r="H6065" s="21">
        <v>307.64</v>
      </c>
    </row>
    <row r="6066" spans="1:8">
      <c r="A6066">
        <v>5525</v>
      </c>
      <c r="B6066" t="s">
        <v>14</v>
      </c>
      <c r="C6066" s="123">
        <v>1938</v>
      </c>
      <c r="D6066" s="2">
        <v>144</v>
      </c>
      <c r="E6066" t="s">
        <v>48</v>
      </c>
      <c r="F6066">
        <v>2021</v>
      </c>
      <c r="G6066" t="s">
        <v>5</v>
      </c>
      <c r="H6066" s="21">
        <v>292.64</v>
      </c>
    </row>
    <row r="6067" spans="1:8">
      <c r="A6067">
        <v>5532</v>
      </c>
      <c r="B6067" t="s">
        <v>14</v>
      </c>
      <c r="C6067" s="123">
        <v>1938</v>
      </c>
      <c r="D6067" s="2">
        <v>144</v>
      </c>
      <c r="E6067" t="s">
        <v>48</v>
      </c>
      <c r="F6067">
        <v>2021</v>
      </c>
      <c r="G6067" t="s">
        <v>5</v>
      </c>
      <c r="H6067" s="21">
        <v>202.84</v>
      </c>
    </row>
    <row r="6068" spans="1:8">
      <c r="A6068">
        <v>5545</v>
      </c>
      <c r="B6068" t="s">
        <v>14</v>
      </c>
      <c r="C6068" s="123">
        <v>1938</v>
      </c>
      <c r="D6068" s="2">
        <v>144</v>
      </c>
      <c r="E6068" t="s">
        <v>48</v>
      </c>
      <c r="F6068">
        <v>2021</v>
      </c>
      <c r="G6068" t="s">
        <v>5</v>
      </c>
      <c r="H6068" s="21">
        <v>207.49</v>
      </c>
    </row>
    <row r="6069" spans="1:8">
      <c r="A6069">
        <v>5550</v>
      </c>
      <c r="B6069" t="s">
        <v>14</v>
      </c>
      <c r="C6069" s="123">
        <v>1938</v>
      </c>
      <c r="D6069" s="2">
        <v>144</v>
      </c>
      <c r="E6069" t="s">
        <v>48</v>
      </c>
      <c r="F6069">
        <v>2021</v>
      </c>
      <c r="G6069" t="s">
        <v>5</v>
      </c>
      <c r="H6069" s="21">
        <v>303.92</v>
      </c>
    </row>
    <row r="6070" spans="1:8">
      <c r="A6070">
        <v>5566</v>
      </c>
      <c r="B6070" t="s">
        <v>14</v>
      </c>
      <c r="C6070" s="123">
        <v>1938</v>
      </c>
      <c r="D6070" s="2">
        <v>144</v>
      </c>
      <c r="E6070" t="s">
        <v>48</v>
      </c>
      <c r="F6070">
        <v>2021</v>
      </c>
      <c r="G6070" t="s">
        <v>5</v>
      </c>
      <c r="H6070" s="21">
        <v>268.07</v>
      </c>
    </row>
    <row r="6071" spans="1:8">
      <c r="A6071">
        <v>5580</v>
      </c>
      <c r="B6071" t="s">
        <v>14</v>
      </c>
      <c r="C6071" s="123">
        <v>1938</v>
      </c>
      <c r="D6071" s="2">
        <v>144</v>
      </c>
      <c r="E6071" t="s">
        <v>48</v>
      </c>
      <c r="F6071">
        <v>2021</v>
      </c>
      <c r="G6071" t="s">
        <v>5</v>
      </c>
      <c r="H6071" s="21">
        <v>151.56</v>
      </c>
    </row>
    <row r="6072" spans="1:8">
      <c r="A6072">
        <v>5610</v>
      </c>
      <c r="B6072" t="s">
        <v>14</v>
      </c>
      <c r="C6072" s="123">
        <v>1938</v>
      </c>
      <c r="D6072" s="2">
        <v>144</v>
      </c>
      <c r="E6072" t="s">
        <v>48</v>
      </c>
      <c r="F6072">
        <v>2021</v>
      </c>
      <c r="G6072" t="s">
        <v>5</v>
      </c>
      <c r="H6072" s="21">
        <v>143.35</v>
      </c>
    </row>
    <row r="6073" spans="1:8">
      <c r="A6073">
        <v>5630</v>
      </c>
      <c r="B6073" t="s">
        <v>14</v>
      </c>
      <c r="C6073" s="123">
        <v>1938</v>
      </c>
      <c r="D6073" s="2">
        <v>144</v>
      </c>
      <c r="E6073" t="s">
        <v>48</v>
      </c>
      <c r="F6073">
        <v>2021</v>
      </c>
      <c r="G6073" t="s">
        <v>5</v>
      </c>
      <c r="H6073" s="21">
        <v>147.55000000000001</v>
      </c>
    </row>
    <row r="6074" spans="1:8">
      <c r="A6074">
        <v>5662</v>
      </c>
      <c r="B6074" t="s">
        <v>14</v>
      </c>
      <c r="C6074" s="123">
        <v>1938</v>
      </c>
      <c r="D6074" s="2">
        <v>144</v>
      </c>
      <c r="E6074" t="s">
        <v>48</v>
      </c>
      <c r="F6074">
        <v>2021</v>
      </c>
      <c r="G6074" t="s">
        <v>5</v>
      </c>
      <c r="H6074" s="21">
        <v>190.85</v>
      </c>
    </row>
    <row r="6075" spans="1:8">
      <c r="A6075">
        <v>5678</v>
      </c>
      <c r="B6075" t="s">
        <v>14</v>
      </c>
      <c r="C6075" s="123">
        <v>1938</v>
      </c>
      <c r="D6075" s="2">
        <v>144</v>
      </c>
      <c r="E6075" t="s">
        <v>48</v>
      </c>
      <c r="F6075">
        <v>2021</v>
      </c>
      <c r="G6075" t="s">
        <v>5</v>
      </c>
      <c r="H6075" s="21">
        <v>148.41</v>
      </c>
    </row>
    <row r="6076" spans="1:8">
      <c r="A6076">
        <v>5702</v>
      </c>
      <c r="B6076" t="s">
        <v>14</v>
      </c>
      <c r="C6076" s="123">
        <v>1938</v>
      </c>
      <c r="D6076" s="2">
        <v>144</v>
      </c>
      <c r="E6076" t="s">
        <v>48</v>
      </c>
      <c r="F6076">
        <v>2021</v>
      </c>
      <c r="G6076" t="s">
        <v>5</v>
      </c>
      <c r="H6076" s="21">
        <v>-47.25</v>
      </c>
    </row>
    <row r="6077" spans="1:8">
      <c r="A6077">
        <v>5709</v>
      </c>
      <c r="B6077" t="s">
        <v>14</v>
      </c>
      <c r="C6077" s="123">
        <v>1938</v>
      </c>
      <c r="D6077" s="2">
        <v>144</v>
      </c>
      <c r="E6077" t="s">
        <v>48</v>
      </c>
      <c r="F6077">
        <v>2021</v>
      </c>
      <c r="G6077" t="s">
        <v>5</v>
      </c>
      <c r="H6077" s="21">
        <v>183.63</v>
      </c>
    </row>
    <row r="6078" spans="1:8">
      <c r="A6078">
        <v>5712</v>
      </c>
      <c r="B6078" t="s">
        <v>14</v>
      </c>
      <c r="C6078" s="123">
        <v>1938</v>
      </c>
      <c r="D6078" s="2">
        <v>144</v>
      </c>
      <c r="E6078" t="s">
        <v>48</v>
      </c>
      <c r="F6078">
        <v>2021</v>
      </c>
      <c r="G6078" t="s">
        <v>5</v>
      </c>
      <c r="H6078" s="21">
        <v>195.44</v>
      </c>
    </row>
    <row r="6079" spans="1:8">
      <c r="A6079">
        <v>5717</v>
      </c>
      <c r="B6079" t="s">
        <v>14</v>
      </c>
      <c r="C6079" s="123">
        <v>1938</v>
      </c>
      <c r="D6079" s="2">
        <v>144</v>
      </c>
      <c r="E6079" t="s">
        <v>48</v>
      </c>
      <c r="F6079">
        <v>2021</v>
      </c>
      <c r="G6079" t="s">
        <v>5</v>
      </c>
      <c r="H6079" s="21">
        <v>190.3</v>
      </c>
    </row>
    <row r="6080" spans="1:8">
      <c r="A6080">
        <v>5956</v>
      </c>
      <c r="B6080" t="s">
        <v>15</v>
      </c>
      <c r="C6080" s="123">
        <v>1938</v>
      </c>
      <c r="D6080" s="2">
        <v>144</v>
      </c>
      <c r="E6080" t="s">
        <v>48</v>
      </c>
      <c r="F6080">
        <v>2021</v>
      </c>
      <c r="G6080" t="s">
        <v>5</v>
      </c>
      <c r="H6080" s="21">
        <v>148.38999999999999</v>
      </c>
    </row>
    <row r="6081" spans="1:8">
      <c r="A6081">
        <v>6001</v>
      </c>
      <c r="B6081" t="s">
        <v>15</v>
      </c>
      <c r="C6081" s="123">
        <v>1938</v>
      </c>
      <c r="D6081" s="2">
        <v>144</v>
      </c>
      <c r="E6081" t="s">
        <v>48</v>
      </c>
      <c r="F6081">
        <v>2021</v>
      </c>
      <c r="G6081" t="s">
        <v>5</v>
      </c>
      <c r="H6081" s="21">
        <v>133.94</v>
      </c>
    </row>
    <row r="6082" spans="1:8">
      <c r="A6082">
        <v>6006</v>
      </c>
      <c r="B6082" t="s">
        <v>15</v>
      </c>
      <c r="C6082" s="123">
        <v>1938</v>
      </c>
      <c r="D6082" s="2">
        <v>144</v>
      </c>
      <c r="E6082" t="s">
        <v>48</v>
      </c>
      <c r="F6082">
        <v>2021</v>
      </c>
      <c r="G6082" t="s">
        <v>5</v>
      </c>
      <c r="H6082" s="21">
        <v>85.71</v>
      </c>
    </row>
    <row r="6083" spans="1:8">
      <c r="A6083">
        <v>6032</v>
      </c>
      <c r="B6083" t="s">
        <v>15</v>
      </c>
      <c r="C6083" s="123">
        <v>1938</v>
      </c>
      <c r="D6083" s="2">
        <v>144</v>
      </c>
      <c r="E6083" t="s">
        <v>48</v>
      </c>
      <c r="F6083">
        <v>2021</v>
      </c>
      <c r="G6083" t="s">
        <v>5</v>
      </c>
      <c r="H6083" s="21">
        <v>51.18</v>
      </c>
    </row>
    <row r="6084" spans="1:8">
      <c r="A6084">
        <v>6035</v>
      </c>
      <c r="B6084" t="s">
        <v>15</v>
      </c>
      <c r="C6084" s="123">
        <v>1938</v>
      </c>
      <c r="D6084" s="2">
        <v>144</v>
      </c>
      <c r="E6084" t="s">
        <v>48</v>
      </c>
      <c r="F6084">
        <v>2021</v>
      </c>
      <c r="G6084" t="s">
        <v>5</v>
      </c>
      <c r="H6084" s="21">
        <v>100.95</v>
      </c>
    </row>
    <row r="6085" spans="1:8">
      <c r="A6085">
        <v>6070</v>
      </c>
      <c r="B6085" t="s">
        <v>15</v>
      </c>
      <c r="C6085" s="123">
        <v>1938</v>
      </c>
      <c r="D6085" s="2">
        <v>144</v>
      </c>
      <c r="E6085" t="s">
        <v>48</v>
      </c>
      <c r="F6085">
        <v>2021</v>
      </c>
      <c r="G6085" t="s">
        <v>5</v>
      </c>
      <c r="H6085" s="21">
        <v>77.86</v>
      </c>
    </row>
    <row r="6086" spans="1:8">
      <c r="A6086">
        <v>6076</v>
      </c>
      <c r="B6086" t="s">
        <v>15</v>
      </c>
      <c r="C6086" s="123">
        <v>1938</v>
      </c>
      <c r="D6086" s="2">
        <v>144</v>
      </c>
      <c r="E6086" t="s">
        <v>48</v>
      </c>
      <c r="F6086">
        <v>2021</v>
      </c>
      <c r="G6086" t="s">
        <v>5</v>
      </c>
      <c r="H6086" s="21">
        <v>98.93</v>
      </c>
    </row>
    <row r="6087" spans="1:8">
      <c r="A6087">
        <v>6081</v>
      </c>
      <c r="B6087" t="s">
        <v>15</v>
      </c>
      <c r="C6087" s="123">
        <v>1938</v>
      </c>
      <c r="D6087" s="2">
        <v>144</v>
      </c>
      <c r="E6087" t="s">
        <v>48</v>
      </c>
      <c r="F6087">
        <v>2021</v>
      </c>
      <c r="G6087" t="s">
        <v>5</v>
      </c>
      <c r="H6087" s="21">
        <v>86.77</v>
      </c>
    </row>
    <row r="6088" spans="1:8">
      <c r="A6088">
        <v>6098</v>
      </c>
      <c r="B6088" t="s">
        <v>15</v>
      </c>
      <c r="C6088" s="123">
        <v>1938</v>
      </c>
      <c r="D6088" s="2">
        <v>144</v>
      </c>
      <c r="E6088" t="s">
        <v>48</v>
      </c>
      <c r="F6088">
        <v>2021</v>
      </c>
      <c r="G6088" t="s">
        <v>5</v>
      </c>
      <c r="H6088" s="21">
        <v>30.15</v>
      </c>
    </row>
    <row r="6089" spans="1:8">
      <c r="A6089">
        <v>6134</v>
      </c>
      <c r="B6089" t="s">
        <v>15</v>
      </c>
      <c r="C6089" s="123">
        <v>1938</v>
      </c>
      <c r="D6089" s="2">
        <v>144</v>
      </c>
      <c r="E6089" t="s">
        <v>48</v>
      </c>
      <c r="F6089">
        <v>2021</v>
      </c>
      <c r="G6089" t="s">
        <v>5</v>
      </c>
      <c r="H6089" s="21">
        <v>100.97</v>
      </c>
    </row>
    <row r="6090" spans="1:8">
      <c r="A6090">
        <v>6138</v>
      </c>
      <c r="B6090" t="s">
        <v>15</v>
      </c>
      <c r="C6090" s="123">
        <v>1938</v>
      </c>
      <c r="D6090" s="2">
        <v>144</v>
      </c>
      <c r="E6090" t="s">
        <v>48</v>
      </c>
      <c r="F6090">
        <v>2021</v>
      </c>
      <c r="G6090" t="s">
        <v>5</v>
      </c>
      <c r="H6090" s="21">
        <v>144.72</v>
      </c>
    </row>
    <row r="6091" spans="1:8">
      <c r="A6091">
        <v>6147</v>
      </c>
      <c r="B6091" t="s">
        <v>15</v>
      </c>
      <c r="C6091" s="123">
        <v>1938</v>
      </c>
      <c r="D6091" s="2">
        <v>144</v>
      </c>
      <c r="E6091" t="s">
        <v>48</v>
      </c>
      <c r="F6091">
        <v>2021</v>
      </c>
      <c r="G6091" t="s">
        <v>5</v>
      </c>
      <c r="H6091" s="21">
        <v>115.79</v>
      </c>
    </row>
    <row r="6092" spans="1:8">
      <c r="A6092">
        <v>6372</v>
      </c>
      <c r="B6092" t="s">
        <v>16</v>
      </c>
      <c r="C6092" s="123">
        <v>1938</v>
      </c>
      <c r="D6092" s="2">
        <v>144</v>
      </c>
      <c r="E6092" t="s">
        <v>48</v>
      </c>
      <c r="F6092">
        <v>2021</v>
      </c>
      <c r="G6092" t="s">
        <v>5</v>
      </c>
      <c r="H6092" s="21">
        <v>105.74</v>
      </c>
    </row>
    <row r="6093" spans="1:8">
      <c r="A6093">
        <v>6408</v>
      </c>
      <c r="B6093" t="s">
        <v>16</v>
      </c>
      <c r="C6093" s="123">
        <v>1938</v>
      </c>
      <c r="D6093" s="2">
        <v>144</v>
      </c>
      <c r="E6093" t="s">
        <v>48</v>
      </c>
      <c r="F6093">
        <v>2021</v>
      </c>
      <c r="G6093" t="s">
        <v>5</v>
      </c>
      <c r="H6093" s="21">
        <v>105.3</v>
      </c>
    </row>
    <row r="6094" spans="1:8">
      <c r="A6094">
        <v>6423</v>
      </c>
      <c r="B6094" t="s">
        <v>16</v>
      </c>
      <c r="C6094" s="123">
        <v>1938</v>
      </c>
      <c r="D6094" s="2">
        <v>144</v>
      </c>
      <c r="E6094" t="s">
        <v>48</v>
      </c>
      <c r="F6094">
        <v>2021</v>
      </c>
      <c r="G6094" t="s">
        <v>5</v>
      </c>
      <c r="H6094" s="21">
        <v>89.86</v>
      </c>
    </row>
    <row r="6095" spans="1:8">
      <c r="A6095">
        <v>6446</v>
      </c>
      <c r="B6095" t="s">
        <v>16</v>
      </c>
      <c r="C6095" s="123">
        <v>1938</v>
      </c>
      <c r="D6095" s="2">
        <v>144</v>
      </c>
      <c r="E6095" t="s">
        <v>48</v>
      </c>
      <c r="F6095">
        <v>2021</v>
      </c>
      <c r="G6095" t="s">
        <v>5</v>
      </c>
      <c r="H6095" s="21">
        <v>99.79</v>
      </c>
    </row>
    <row r="6096" spans="1:8">
      <c r="A6096">
        <v>6462</v>
      </c>
      <c r="B6096" t="s">
        <v>16</v>
      </c>
      <c r="C6096" s="123">
        <v>1938</v>
      </c>
      <c r="D6096" s="2">
        <v>144</v>
      </c>
      <c r="E6096" t="s">
        <v>48</v>
      </c>
      <c r="F6096">
        <v>2021</v>
      </c>
      <c r="G6096" t="s">
        <v>5</v>
      </c>
      <c r="H6096" s="21">
        <v>57.93</v>
      </c>
    </row>
    <row r="6097" spans="1:8">
      <c r="A6097">
        <v>6474</v>
      </c>
      <c r="B6097" t="s">
        <v>16</v>
      </c>
      <c r="C6097" s="123">
        <v>1938</v>
      </c>
      <c r="D6097" s="2">
        <v>144</v>
      </c>
      <c r="E6097" t="s">
        <v>48</v>
      </c>
      <c r="F6097">
        <v>2021</v>
      </c>
      <c r="G6097" t="s">
        <v>5</v>
      </c>
      <c r="H6097" s="21">
        <v>30.07</v>
      </c>
    </row>
    <row r="6098" spans="1:8">
      <c r="A6098">
        <v>6521</v>
      </c>
      <c r="B6098" t="s">
        <v>16</v>
      </c>
      <c r="C6098" s="123">
        <v>1938</v>
      </c>
      <c r="D6098" s="2">
        <v>144</v>
      </c>
      <c r="E6098" t="s">
        <v>48</v>
      </c>
      <c r="F6098">
        <v>2021</v>
      </c>
      <c r="G6098" t="s">
        <v>5</v>
      </c>
      <c r="H6098" s="21">
        <v>105.36</v>
      </c>
    </row>
    <row r="6099" spans="1:8">
      <c r="A6099">
        <v>6527</v>
      </c>
      <c r="B6099" t="s">
        <v>16</v>
      </c>
      <c r="C6099" s="123">
        <v>1938</v>
      </c>
      <c r="D6099" s="2">
        <v>144</v>
      </c>
      <c r="E6099" t="s">
        <v>48</v>
      </c>
      <c r="F6099">
        <v>2021</v>
      </c>
      <c r="G6099" t="s">
        <v>5</v>
      </c>
      <c r="H6099" s="21">
        <v>105.74</v>
      </c>
    </row>
    <row r="6100" spans="1:8">
      <c r="A6100">
        <v>6573</v>
      </c>
      <c r="B6100" t="s">
        <v>16</v>
      </c>
      <c r="C6100" s="123">
        <v>1938</v>
      </c>
      <c r="D6100" s="2">
        <v>144</v>
      </c>
      <c r="E6100" t="s">
        <v>48</v>
      </c>
      <c r="F6100">
        <v>2021</v>
      </c>
      <c r="G6100" t="s">
        <v>5</v>
      </c>
      <c r="H6100" s="21">
        <v>176.31</v>
      </c>
    </row>
    <row r="6101" spans="1:8">
      <c r="A6101">
        <v>6591</v>
      </c>
      <c r="B6101" t="s">
        <v>16</v>
      </c>
      <c r="C6101" s="123">
        <v>1938</v>
      </c>
      <c r="D6101" s="2">
        <v>144</v>
      </c>
      <c r="E6101" t="s">
        <v>48</v>
      </c>
      <c r="F6101">
        <v>2021</v>
      </c>
      <c r="G6101" t="s">
        <v>5</v>
      </c>
      <c r="H6101" s="21">
        <v>105.73</v>
      </c>
    </row>
    <row r="6102" spans="1:8">
      <c r="A6102">
        <v>6604</v>
      </c>
      <c r="B6102" t="s">
        <v>16</v>
      </c>
      <c r="C6102" s="123">
        <v>1938</v>
      </c>
      <c r="D6102" s="2">
        <v>144</v>
      </c>
      <c r="E6102" t="s">
        <v>48</v>
      </c>
      <c r="F6102">
        <v>2021</v>
      </c>
      <c r="G6102" t="s">
        <v>5</v>
      </c>
      <c r="H6102" s="21">
        <v>106.54</v>
      </c>
    </row>
    <row r="6103" spans="1:8">
      <c r="A6103">
        <v>6885</v>
      </c>
      <c r="B6103" t="s">
        <v>17</v>
      </c>
      <c r="C6103" s="123">
        <v>1938</v>
      </c>
      <c r="D6103" s="2">
        <v>133</v>
      </c>
      <c r="E6103" t="s">
        <v>48</v>
      </c>
      <c r="F6103">
        <v>2021</v>
      </c>
      <c r="G6103" t="s">
        <v>5</v>
      </c>
      <c r="H6103" s="21">
        <v>11.61</v>
      </c>
    </row>
    <row r="6104" spans="1:8">
      <c r="A6104">
        <v>6924</v>
      </c>
      <c r="B6104" t="s">
        <v>17</v>
      </c>
      <c r="C6104" s="123">
        <v>1938</v>
      </c>
      <c r="D6104" s="2">
        <v>144</v>
      </c>
      <c r="E6104" t="s">
        <v>48</v>
      </c>
      <c r="F6104">
        <v>2021</v>
      </c>
      <c r="G6104" t="s">
        <v>5</v>
      </c>
      <c r="H6104" s="21">
        <v>1279.07</v>
      </c>
    </row>
    <row r="6105" spans="1:8">
      <c r="A6105">
        <v>6963</v>
      </c>
      <c r="B6105" t="s">
        <v>17</v>
      </c>
      <c r="C6105" s="123">
        <v>1938</v>
      </c>
      <c r="D6105" s="2">
        <v>144</v>
      </c>
      <c r="E6105" t="s">
        <v>48</v>
      </c>
      <c r="F6105">
        <v>2021</v>
      </c>
      <c r="G6105" t="s">
        <v>5</v>
      </c>
      <c r="H6105" s="21">
        <v>443.43</v>
      </c>
    </row>
    <row r="6106" spans="1:8">
      <c r="A6106">
        <v>6973</v>
      </c>
      <c r="B6106" t="s">
        <v>17</v>
      </c>
      <c r="C6106" s="123">
        <v>1938</v>
      </c>
      <c r="D6106" s="2">
        <v>144</v>
      </c>
      <c r="E6106" t="s">
        <v>48</v>
      </c>
      <c r="F6106">
        <v>2021</v>
      </c>
      <c r="G6106" t="s">
        <v>5</v>
      </c>
      <c r="H6106" s="21">
        <v>119.04</v>
      </c>
    </row>
    <row r="6107" spans="1:8">
      <c r="A6107">
        <v>6975</v>
      </c>
      <c r="B6107" t="s">
        <v>17</v>
      </c>
      <c r="C6107" s="123">
        <v>1938</v>
      </c>
      <c r="D6107" s="2">
        <v>144</v>
      </c>
      <c r="E6107" t="s">
        <v>48</v>
      </c>
      <c r="F6107">
        <v>2021</v>
      </c>
      <c r="G6107" t="s">
        <v>5</v>
      </c>
      <c r="H6107" s="21">
        <v>357.84</v>
      </c>
    </row>
    <row r="6108" spans="1:8">
      <c r="A6108">
        <v>6981</v>
      </c>
      <c r="B6108" t="s">
        <v>17</v>
      </c>
      <c r="C6108" s="123">
        <v>1938</v>
      </c>
      <c r="D6108" s="2">
        <v>144</v>
      </c>
      <c r="E6108" t="s">
        <v>48</v>
      </c>
      <c r="F6108">
        <v>2021</v>
      </c>
      <c r="G6108" t="s">
        <v>5</v>
      </c>
      <c r="H6108" s="21">
        <v>800.82</v>
      </c>
    </row>
    <row r="6109" spans="1:8">
      <c r="A6109">
        <v>7008</v>
      </c>
      <c r="B6109" t="s">
        <v>17</v>
      </c>
      <c r="C6109" s="123">
        <v>1938</v>
      </c>
      <c r="D6109" s="2">
        <v>144</v>
      </c>
      <c r="E6109" t="s">
        <v>48</v>
      </c>
      <c r="F6109">
        <v>2021</v>
      </c>
      <c r="G6109" t="s">
        <v>5</v>
      </c>
      <c r="H6109" s="21">
        <v>834.79</v>
      </c>
    </row>
    <row r="6110" spans="1:8">
      <c r="A6110">
        <v>7068</v>
      </c>
      <c r="B6110" t="s">
        <v>17</v>
      </c>
      <c r="C6110" s="123">
        <v>1938</v>
      </c>
      <c r="D6110" s="2">
        <v>144</v>
      </c>
      <c r="E6110" t="s">
        <v>48</v>
      </c>
      <c r="F6110">
        <v>2021</v>
      </c>
      <c r="G6110" t="s">
        <v>5</v>
      </c>
      <c r="H6110" s="21">
        <v>887.23</v>
      </c>
    </row>
    <row r="6111" spans="1:8">
      <c r="A6111">
        <v>7080</v>
      </c>
      <c r="B6111" t="s">
        <v>17</v>
      </c>
      <c r="C6111" s="123">
        <v>1938</v>
      </c>
      <c r="D6111" s="2">
        <v>144</v>
      </c>
      <c r="E6111" t="s">
        <v>48</v>
      </c>
      <c r="F6111">
        <v>2021</v>
      </c>
      <c r="G6111" t="s">
        <v>5</v>
      </c>
      <c r="H6111" s="21">
        <v>861.42</v>
      </c>
    </row>
    <row r="6112" spans="1:8">
      <c r="A6112">
        <v>7084</v>
      </c>
      <c r="B6112" t="s">
        <v>17</v>
      </c>
      <c r="C6112" s="123">
        <v>1938</v>
      </c>
      <c r="D6112" s="2">
        <v>144</v>
      </c>
      <c r="E6112" t="s">
        <v>48</v>
      </c>
      <c r="F6112">
        <v>2021</v>
      </c>
      <c r="G6112" t="s">
        <v>5</v>
      </c>
      <c r="H6112" s="21">
        <v>297.60000000000002</v>
      </c>
    </row>
    <row r="6113" spans="1:8">
      <c r="A6113">
        <v>7131</v>
      </c>
      <c r="B6113" t="s">
        <v>17</v>
      </c>
      <c r="C6113" s="123">
        <v>1938</v>
      </c>
      <c r="D6113" s="2">
        <v>144</v>
      </c>
      <c r="E6113" t="s">
        <v>48</v>
      </c>
      <c r="F6113">
        <v>2021</v>
      </c>
      <c r="G6113" t="s">
        <v>5</v>
      </c>
      <c r="H6113" s="21">
        <v>148.80000000000001</v>
      </c>
    </row>
    <row r="6114" spans="1:8">
      <c r="A6114">
        <v>7191</v>
      </c>
      <c r="B6114" t="s">
        <v>17</v>
      </c>
      <c r="C6114" s="123">
        <v>1938</v>
      </c>
      <c r="D6114" s="2">
        <v>144</v>
      </c>
      <c r="E6114" t="s">
        <v>48</v>
      </c>
      <c r="F6114">
        <v>2021</v>
      </c>
      <c r="G6114" t="s">
        <v>5</v>
      </c>
      <c r="H6114" s="21">
        <v>217.59</v>
      </c>
    </row>
    <row r="6115" spans="1:8">
      <c r="A6115">
        <v>7193</v>
      </c>
      <c r="B6115" t="s">
        <v>17</v>
      </c>
      <c r="C6115" s="123">
        <v>1938</v>
      </c>
      <c r="D6115" s="2">
        <v>144</v>
      </c>
      <c r="E6115" t="s">
        <v>48</v>
      </c>
      <c r="F6115">
        <v>2021</v>
      </c>
      <c r="G6115" t="s">
        <v>5</v>
      </c>
      <c r="H6115" s="21">
        <v>853.67</v>
      </c>
    </row>
    <row r="6116" spans="1:8">
      <c r="A6116">
        <v>7201</v>
      </c>
      <c r="B6116" t="s">
        <v>17</v>
      </c>
      <c r="C6116" s="123">
        <v>1938</v>
      </c>
      <c r="D6116" s="2">
        <v>144</v>
      </c>
      <c r="E6116" t="s">
        <v>48</v>
      </c>
      <c r="F6116">
        <v>2021</v>
      </c>
      <c r="G6116" t="s">
        <v>5</v>
      </c>
      <c r="H6116" s="21">
        <v>849.37</v>
      </c>
    </row>
    <row r="6117" spans="1:8">
      <c r="A6117">
        <v>7250</v>
      </c>
      <c r="B6117" t="s">
        <v>17</v>
      </c>
      <c r="C6117" s="123">
        <v>1938</v>
      </c>
      <c r="D6117" s="2">
        <v>144</v>
      </c>
      <c r="E6117" t="s">
        <v>48</v>
      </c>
      <c r="F6117">
        <v>2021</v>
      </c>
      <c r="G6117" t="s">
        <v>5</v>
      </c>
      <c r="H6117" s="21">
        <v>206.58</v>
      </c>
    </row>
    <row r="6118" spans="1:8">
      <c r="A6118">
        <v>7254</v>
      </c>
      <c r="B6118" t="s">
        <v>17</v>
      </c>
      <c r="C6118" s="123">
        <v>1938</v>
      </c>
      <c r="D6118" s="2">
        <v>144</v>
      </c>
      <c r="E6118" t="s">
        <v>48</v>
      </c>
      <c r="F6118">
        <v>2021</v>
      </c>
      <c r="G6118" t="s">
        <v>5</v>
      </c>
      <c r="H6118" s="21">
        <v>499.85</v>
      </c>
    </row>
    <row r="6119" spans="1:8">
      <c r="A6119">
        <v>7258</v>
      </c>
      <c r="B6119" t="s">
        <v>17</v>
      </c>
      <c r="C6119" s="123">
        <v>1938</v>
      </c>
      <c r="D6119" s="2">
        <v>144</v>
      </c>
      <c r="E6119" t="s">
        <v>48</v>
      </c>
      <c r="F6119">
        <v>2021</v>
      </c>
      <c r="G6119" t="s">
        <v>5</v>
      </c>
      <c r="H6119" s="21">
        <v>148.36000000000001</v>
      </c>
    </row>
    <row r="6120" spans="1:8">
      <c r="A6120">
        <v>7900</v>
      </c>
      <c r="B6120" t="s">
        <v>6</v>
      </c>
      <c r="C6120" s="123">
        <v>1938</v>
      </c>
      <c r="D6120" s="2">
        <v>133</v>
      </c>
      <c r="E6120" t="s">
        <v>48</v>
      </c>
      <c r="F6120">
        <v>2023</v>
      </c>
      <c r="G6120" t="s">
        <v>5</v>
      </c>
      <c r="H6120" s="1">
        <v>3796.41</v>
      </c>
    </row>
    <row r="6121" spans="1:8">
      <c r="A6121">
        <v>7901</v>
      </c>
      <c r="B6121" t="s">
        <v>6</v>
      </c>
      <c r="C6121" s="123">
        <v>1938</v>
      </c>
      <c r="D6121" s="2">
        <v>144</v>
      </c>
      <c r="E6121" t="s">
        <v>48</v>
      </c>
      <c r="F6121">
        <v>2023</v>
      </c>
      <c r="G6121" t="s">
        <v>5</v>
      </c>
      <c r="H6121" s="1">
        <v>6900.3899999999994</v>
      </c>
    </row>
    <row r="6122" spans="1:8">
      <c r="A6122">
        <v>7957</v>
      </c>
      <c r="B6122" t="s">
        <v>7</v>
      </c>
      <c r="C6122" s="123">
        <v>1938</v>
      </c>
      <c r="D6122" s="2">
        <v>133</v>
      </c>
      <c r="E6122" t="s">
        <v>48</v>
      </c>
      <c r="F6122">
        <v>2023</v>
      </c>
      <c r="G6122" t="s">
        <v>5</v>
      </c>
      <c r="H6122" s="1">
        <v>1639.7300000000002</v>
      </c>
    </row>
    <row r="6123" spans="1:8">
      <c r="A6123">
        <v>7958</v>
      </c>
      <c r="B6123" t="s">
        <v>7</v>
      </c>
      <c r="C6123" s="123">
        <v>1938</v>
      </c>
      <c r="D6123" s="2">
        <v>144</v>
      </c>
      <c r="E6123" t="s">
        <v>48</v>
      </c>
      <c r="F6123">
        <v>2023</v>
      </c>
      <c r="G6123" t="s">
        <v>5</v>
      </c>
      <c r="H6123" s="1">
        <v>5869.9400000000005</v>
      </c>
    </row>
    <row r="6124" spans="1:8">
      <c r="A6124">
        <v>8024</v>
      </c>
      <c r="B6124" t="s">
        <v>8</v>
      </c>
      <c r="C6124" s="123">
        <v>1938</v>
      </c>
      <c r="D6124" s="2">
        <v>133</v>
      </c>
      <c r="E6124" t="s">
        <v>48</v>
      </c>
      <c r="F6124">
        <v>2023</v>
      </c>
      <c r="G6124" t="s">
        <v>5</v>
      </c>
      <c r="H6124" s="1">
        <v>-554.63</v>
      </c>
    </row>
    <row r="6125" spans="1:8">
      <c r="A6125">
        <v>8025</v>
      </c>
      <c r="B6125" t="s">
        <v>8</v>
      </c>
      <c r="C6125" s="123">
        <v>1938</v>
      </c>
      <c r="D6125" s="2">
        <v>144</v>
      </c>
      <c r="E6125" t="s">
        <v>48</v>
      </c>
      <c r="F6125">
        <v>2023</v>
      </c>
      <c r="G6125" t="s">
        <v>5</v>
      </c>
      <c r="H6125" s="1">
        <v>2863.8300000000004</v>
      </c>
    </row>
    <row r="6126" spans="1:8">
      <c r="A6126">
        <v>8076</v>
      </c>
      <c r="B6126" t="s">
        <v>9</v>
      </c>
      <c r="C6126" s="123">
        <v>1938</v>
      </c>
      <c r="D6126" s="2">
        <v>133</v>
      </c>
      <c r="E6126" t="s">
        <v>48</v>
      </c>
      <c r="F6126">
        <v>2023</v>
      </c>
      <c r="G6126" t="s">
        <v>5</v>
      </c>
      <c r="H6126" s="1">
        <v>2982.75</v>
      </c>
    </row>
    <row r="6127" spans="1:8">
      <c r="A6127">
        <v>8077</v>
      </c>
      <c r="B6127" t="s">
        <v>9</v>
      </c>
      <c r="C6127" s="123">
        <v>1938</v>
      </c>
      <c r="D6127" s="2">
        <v>144</v>
      </c>
      <c r="E6127" t="s">
        <v>48</v>
      </c>
      <c r="F6127">
        <v>2023</v>
      </c>
      <c r="G6127" t="s">
        <v>5</v>
      </c>
      <c r="H6127" s="1">
        <v>78043.88</v>
      </c>
    </row>
    <row r="6128" spans="1:8">
      <c r="A6128">
        <v>8130</v>
      </c>
      <c r="B6128" t="s">
        <v>10</v>
      </c>
      <c r="C6128" s="123">
        <v>1938</v>
      </c>
      <c r="D6128" s="2">
        <v>133</v>
      </c>
      <c r="E6128" t="s">
        <v>48</v>
      </c>
      <c r="F6128">
        <v>2023</v>
      </c>
      <c r="G6128" t="s">
        <v>5</v>
      </c>
      <c r="H6128" s="1">
        <v>295.81</v>
      </c>
    </row>
    <row r="6129" spans="1:8">
      <c r="A6129">
        <v>8131</v>
      </c>
      <c r="B6129" t="s">
        <v>10</v>
      </c>
      <c r="C6129" s="123">
        <v>1938</v>
      </c>
      <c r="D6129" s="2">
        <v>144</v>
      </c>
      <c r="E6129" t="s">
        <v>48</v>
      </c>
      <c r="F6129">
        <v>2023</v>
      </c>
      <c r="G6129" t="s">
        <v>5</v>
      </c>
      <c r="H6129" s="1">
        <v>792.99999999999989</v>
      </c>
    </row>
    <row r="6130" spans="1:8">
      <c r="A6130">
        <v>8173</v>
      </c>
      <c r="B6130" t="s">
        <v>11</v>
      </c>
      <c r="C6130" s="123">
        <v>1938</v>
      </c>
      <c r="D6130" s="2">
        <v>133</v>
      </c>
      <c r="E6130" t="s">
        <v>48</v>
      </c>
      <c r="F6130">
        <v>2023</v>
      </c>
      <c r="G6130" t="s">
        <v>5</v>
      </c>
      <c r="H6130" s="1">
        <v>1550.0900000000001</v>
      </c>
    </row>
    <row r="6131" spans="1:8">
      <c r="A6131">
        <v>8174</v>
      </c>
      <c r="B6131" t="s">
        <v>11</v>
      </c>
      <c r="C6131" s="123">
        <v>1938</v>
      </c>
      <c r="D6131" s="2">
        <v>144</v>
      </c>
      <c r="E6131" t="s">
        <v>48</v>
      </c>
      <c r="F6131">
        <v>2023</v>
      </c>
      <c r="G6131" t="s">
        <v>5</v>
      </c>
      <c r="H6131" s="1">
        <v>3700.4799999999996</v>
      </c>
    </row>
    <row r="6132" spans="1:8">
      <c r="A6132">
        <v>8221</v>
      </c>
      <c r="B6132" t="s">
        <v>12</v>
      </c>
      <c r="C6132" s="123">
        <v>1938</v>
      </c>
      <c r="D6132" s="2">
        <v>144</v>
      </c>
      <c r="E6132" t="s">
        <v>48</v>
      </c>
      <c r="F6132">
        <v>2023</v>
      </c>
      <c r="G6132" t="s">
        <v>5</v>
      </c>
      <c r="H6132" s="1">
        <v>401.17999999999995</v>
      </c>
    </row>
    <row r="6133" spans="1:8">
      <c r="A6133">
        <v>8255</v>
      </c>
      <c r="B6133" t="s">
        <v>13</v>
      </c>
      <c r="C6133" s="123">
        <v>1938</v>
      </c>
      <c r="D6133" s="2">
        <v>133</v>
      </c>
      <c r="E6133" t="s">
        <v>48</v>
      </c>
      <c r="F6133">
        <v>2023</v>
      </c>
      <c r="G6133" t="s">
        <v>5</v>
      </c>
      <c r="H6133" s="1">
        <v>0.82</v>
      </c>
    </row>
    <row r="6134" spans="1:8">
      <c r="A6134">
        <v>8256</v>
      </c>
      <c r="B6134" t="s">
        <v>13</v>
      </c>
      <c r="C6134" s="123">
        <v>1938</v>
      </c>
      <c r="D6134" s="2">
        <v>144</v>
      </c>
      <c r="E6134" t="s">
        <v>48</v>
      </c>
      <c r="F6134">
        <v>2023</v>
      </c>
      <c r="G6134" t="s">
        <v>5</v>
      </c>
      <c r="H6134" s="1">
        <v>5026.2700000000004</v>
      </c>
    </row>
    <row r="6135" spans="1:8">
      <c r="A6135">
        <v>8318</v>
      </c>
      <c r="B6135" t="s">
        <v>14</v>
      </c>
      <c r="C6135" s="123">
        <v>1938</v>
      </c>
      <c r="D6135" s="2">
        <v>133</v>
      </c>
      <c r="E6135" t="s">
        <v>48</v>
      </c>
      <c r="F6135">
        <v>2023</v>
      </c>
      <c r="G6135" t="s">
        <v>5</v>
      </c>
      <c r="H6135" s="1">
        <v>1433.1100000000004</v>
      </c>
    </row>
    <row r="6136" spans="1:8">
      <c r="A6136">
        <v>8319</v>
      </c>
      <c r="B6136" t="s">
        <v>14</v>
      </c>
      <c r="C6136" s="123">
        <v>1938</v>
      </c>
      <c r="D6136" s="2">
        <v>144</v>
      </c>
      <c r="E6136" t="s">
        <v>48</v>
      </c>
      <c r="F6136">
        <v>2023</v>
      </c>
      <c r="G6136" t="s">
        <v>5</v>
      </c>
      <c r="H6136" s="1">
        <v>6109.6900000000005</v>
      </c>
    </row>
    <row r="6137" spans="1:8">
      <c r="A6137">
        <v>8446</v>
      </c>
      <c r="B6137" t="s">
        <v>17</v>
      </c>
      <c r="C6137" s="123">
        <v>1938</v>
      </c>
      <c r="D6137" s="2">
        <v>144</v>
      </c>
      <c r="E6137" t="s">
        <v>48</v>
      </c>
      <c r="F6137">
        <v>2023</v>
      </c>
      <c r="G6137" t="s">
        <v>5</v>
      </c>
      <c r="H6137" s="1">
        <v>3829.46</v>
      </c>
    </row>
    <row r="6138" spans="1:8">
      <c r="A6138">
        <v>8</v>
      </c>
      <c r="B6138" t="s">
        <v>6</v>
      </c>
      <c r="C6138" s="123">
        <v>1939</v>
      </c>
      <c r="D6138" s="2">
        <v>133</v>
      </c>
      <c r="E6138" t="s">
        <v>47</v>
      </c>
      <c r="F6138">
        <v>2021</v>
      </c>
      <c r="G6138" t="s">
        <v>5</v>
      </c>
      <c r="H6138" s="21">
        <v>38.229999999999997</v>
      </c>
    </row>
    <row r="6139" spans="1:8">
      <c r="A6139">
        <v>29</v>
      </c>
      <c r="B6139" t="s">
        <v>6</v>
      </c>
      <c r="C6139" s="123">
        <v>1939</v>
      </c>
      <c r="D6139" s="2">
        <v>133</v>
      </c>
      <c r="E6139" t="s">
        <v>47</v>
      </c>
      <c r="F6139">
        <v>2021</v>
      </c>
      <c r="G6139" t="s">
        <v>5</v>
      </c>
      <c r="H6139" s="21">
        <v>59.67</v>
      </c>
    </row>
    <row r="6140" spans="1:8">
      <c r="A6140">
        <v>31</v>
      </c>
      <c r="B6140" t="s">
        <v>6</v>
      </c>
      <c r="C6140" s="123">
        <v>1939</v>
      </c>
      <c r="D6140" s="2">
        <v>133</v>
      </c>
      <c r="E6140" t="s">
        <v>47</v>
      </c>
      <c r="F6140">
        <v>2021</v>
      </c>
      <c r="G6140" t="s">
        <v>5</v>
      </c>
      <c r="H6140" s="21">
        <v>38.340000000000003</v>
      </c>
    </row>
    <row r="6141" spans="1:8">
      <c r="A6141">
        <v>45</v>
      </c>
      <c r="B6141" t="s">
        <v>6</v>
      </c>
      <c r="C6141" s="123">
        <v>1939</v>
      </c>
      <c r="D6141" s="2">
        <v>133</v>
      </c>
      <c r="E6141" t="s">
        <v>47</v>
      </c>
      <c r="F6141">
        <v>2021</v>
      </c>
      <c r="G6141" t="s">
        <v>5</v>
      </c>
      <c r="H6141" s="21">
        <v>38.21</v>
      </c>
    </row>
    <row r="6142" spans="1:8">
      <c r="A6142">
        <v>105</v>
      </c>
      <c r="B6142" t="s">
        <v>6</v>
      </c>
      <c r="C6142" s="123">
        <v>1939</v>
      </c>
      <c r="D6142" s="2">
        <v>133</v>
      </c>
      <c r="E6142" t="s">
        <v>47</v>
      </c>
      <c r="F6142">
        <v>2021</v>
      </c>
      <c r="G6142" t="s">
        <v>5</v>
      </c>
      <c r="H6142" s="21">
        <v>40.21</v>
      </c>
    </row>
    <row r="6143" spans="1:8">
      <c r="A6143">
        <v>114</v>
      </c>
      <c r="B6143" t="s">
        <v>6</v>
      </c>
      <c r="C6143" s="123">
        <v>1939</v>
      </c>
      <c r="D6143" s="2">
        <v>133</v>
      </c>
      <c r="E6143" t="s">
        <v>47</v>
      </c>
      <c r="F6143">
        <v>2021</v>
      </c>
      <c r="G6143" t="s">
        <v>5</v>
      </c>
      <c r="H6143" s="21">
        <v>38.82</v>
      </c>
    </row>
    <row r="6144" spans="1:8">
      <c r="A6144">
        <v>136</v>
      </c>
      <c r="B6144" t="s">
        <v>6</v>
      </c>
      <c r="C6144" s="123">
        <v>1939</v>
      </c>
      <c r="D6144" s="2">
        <v>133</v>
      </c>
      <c r="E6144" t="s">
        <v>47</v>
      </c>
      <c r="F6144">
        <v>2021</v>
      </c>
      <c r="G6144" t="s">
        <v>5</v>
      </c>
      <c r="H6144" s="21">
        <v>17.14</v>
      </c>
    </row>
    <row r="6145" spans="1:8">
      <c r="A6145">
        <v>154</v>
      </c>
      <c r="B6145" t="s">
        <v>6</v>
      </c>
      <c r="C6145" s="123">
        <v>1939</v>
      </c>
      <c r="D6145" s="2">
        <v>133</v>
      </c>
      <c r="E6145" t="s">
        <v>47</v>
      </c>
      <c r="F6145">
        <v>2021</v>
      </c>
      <c r="G6145" t="s">
        <v>5</v>
      </c>
      <c r="H6145" s="21">
        <v>38.42</v>
      </c>
    </row>
    <row r="6146" spans="1:8">
      <c r="A6146">
        <v>162</v>
      </c>
      <c r="B6146" t="s">
        <v>6</v>
      </c>
      <c r="C6146" s="123">
        <v>1939</v>
      </c>
      <c r="D6146" s="2">
        <v>133</v>
      </c>
      <c r="E6146" t="s">
        <v>47</v>
      </c>
      <c r="F6146">
        <v>2021</v>
      </c>
      <c r="G6146" t="s">
        <v>5</v>
      </c>
      <c r="H6146" s="21">
        <v>37.42</v>
      </c>
    </row>
    <row r="6147" spans="1:8">
      <c r="A6147">
        <v>177</v>
      </c>
      <c r="B6147" t="s">
        <v>6</v>
      </c>
      <c r="C6147" s="123">
        <v>1939</v>
      </c>
      <c r="D6147" s="2">
        <v>133</v>
      </c>
      <c r="E6147" t="s">
        <v>47</v>
      </c>
      <c r="F6147">
        <v>2021</v>
      </c>
      <c r="G6147" t="s">
        <v>5</v>
      </c>
      <c r="H6147" s="21">
        <v>37.74</v>
      </c>
    </row>
    <row r="6148" spans="1:8">
      <c r="A6148">
        <v>190</v>
      </c>
      <c r="B6148" t="s">
        <v>6</v>
      </c>
      <c r="C6148" s="123">
        <v>1939</v>
      </c>
      <c r="D6148" s="2">
        <v>133</v>
      </c>
      <c r="E6148" t="s">
        <v>47</v>
      </c>
      <c r="F6148">
        <v>2021</v>
      </c>
      <c r="G6148" t="s">
        <v>5</v>
      </c>
      <c r="H6148" s="21">
        <v>60.54</v>
      </c>
    </row>
    <row r="6149" spans="1:8">
      <c r="A6149">
        <v>203</v>
      </c>
      <c r="B6149" t="s">
        <v>6</v>
      </c>
      <c r="C6149" s="123">
        <v>1939</v>
      </c>
      <c r="D6149" s="2">
        <v>133</v>
      </c>
      <c r="E6149" t="s">
        <v>47</v>
      </c>
      <c r="F6149">
        <v>2021</v>
      </c>
      <c r="G6149" t="s">
        <v>5</v>
      </c>
      <c r="H6149" s="21">
        <v>37.99</v>
      </c>
    </row>
    <row r="6150" spans="1:8">
      <c r="A6150">
        <v>283</v>
      </c>
      <c r="B6150" t="s">
        <v>6</v>
      </c>
      <c r="C6150" s="123">
        <v>1939</v>
      </c>
      <c r="D6150" s="2">
        <v>144</v>
      </c>
      <c r="E6150" t="s">
        <v>47</v>
      </c>
      <c r="F6150">
        <v>2021</v>
      </c>
      <c r="G6150" t="s">
        <v>5</v>
      </c>
      <c r="H6150" s="21">
        <v>124.11</v>
      </c>
    </row>
    <row r="6151" spans="1:8">
      <c r="A6151">
        <v>320</v>
      </c>
      <c r="B6151" t="s">
        <v>6</v>
      </c>
      <c r="C6151" s="123">
        <v>1939</v>
      </c>
      <c r="D6151" s="2">
        <v>144</v>
      </c>
      <c r="E6151" t="s">
        <v>47</v>
      </c>
      <c r="F6151">
        <v>2021</v>
      </c>
      <c r="G6151" t="s">
        <v>5</v>
      </c>
      <c r="H6151" s="21">
        <v>187.64</v>
      </c>
    </row>
    <row r="6152" spans="1:8">
      <c r="A6152">
        <v>436</v>
      </c>
      <c r="B6152" t="s">
        <v>6</v>
      </c>
      <c r="C6152" s="123">
        <v>1939</v>
      </c>
      <c r="D6152" s="2">
        <v>144</v>
      </c>
      <c r="E6152" t="s">
        <v>47</v>
      </c>
      <c r="F6152">
        <v>2021</v>
      </c>
      <c r="G6152" t="s">
        <v>5</v>
      </c>
      <c r="H6152" s="21">
        <v>4.1399999999999997</v>
      </c>
    </row>
    <row r="6153" spans="1:8">
      <c r="A6153">
        <v>437</v>
      </c>
      <c r="B6153" t="s">
        <v>6</v>
      </c>
      <c r="C6153" s="123">
        <v>1939</v>
      </c>
      <c r="D6153" s="2">
        <v>144</v>
      </c>
      <c r="E6153" t="s">
        <v>47</v>
      </c>
      <c r="F6153">
        <v>2021</v>
      </c>
      <c r="G6153" t="s">
        <v>5</v>
      </c>
      <c r="H6153" s="21">
        <v>76.709999999999994</v>
      </c>
    </row>
    <row r="6154" spans="1:8">
      <c r="A6154">
        <v>449</v>
      </c>
      <c r="B6154" t="s">
        <v>6</v>
      </c>
      <c r="C6154" s="123">
        <v>1939</v>
      </c>
      <c r="D6154" s="2">
        <v>144</v>
      </c>
      <c r="E6154" t="s">
        <v>47</v>
      </c>
      <c r="F6154">
        <v>2021</v>
      </c>
      <c r="G6154" t="s">
        <v>5</v>
      </c>
      <c r="H6154" s="21">
        <v>220.49</v>
      </c>
    </row>
    <row r="6155" spans="1:8">
      <c r="A6155">
        <v>450</v>
      </c>
      <c r="B6155" t="s">
        <v>6</v>
      </c>
      <c r="C6155" s="123">
        <v>1939</v>
      </c>
      <c r="D6155" s="2">
        <v>144</v>
      </c>
      <c r="E6155" t="s">
        <v>47</v>
      </c>
      <c r="F6155">
        <v>2021</v>
      </c>
      <c r="G6155" t="s">
        <v>5</v>
      </c>
      <c r="H6155" s="21">
        <v>87.22</v>
      </c>
    </row>
    <row r="6156" spans="1:8">
      <c r="A6156">
        <v>453</v>
      </c>
      <c r="B6156" t="s">
        <v>6</v>
      </c>
      <c r="C6156" s="123">
        <v>1939</v>
      </c>
      <c r="D6156" s="2">
        <v>144</v>
      </c>
      <c r="E6156" t="s">
        <v>47</v>
      </c>
      <c r="F6156">
        <v>2021</v>
      </c>
      <c r="G6156" t="s">
        <v>5</v>
      </c>
      <c r="H6156" s="21">
        <v>80.58</v>
      </c>
    </row>
    <row r="6157" spans="1:8">
      <c r="A6157">
        <v>457</v>
      </c>
      <c r="B6157" t="s">
        <v>6</v>
      </c>
      <c r="C6157" s="123">
        <v>1939</v>
      </c>
      <c r="D6157" s="2">
        <v>144</v>
      </c>
      <c r="E6157" t="s">
        <v>47</v>
      </c>
      <c r="F6157">
        <v>2021</v>
      </c>
      <c r="G6157" t="s">
        <v>5</v>
      </c>
      <c r="H6157" s="21">
        <v>99.04</v>
      </c>
    </row>
    <row r="6158" spans="1:8">
      <c r="A6158">
        <v>462</v>
      </c>
      <c r="B6158" t="s">
        <v>6</v>
      </c>
      <c r="C6158" s="123">
        <v>1939</v>
      </c>
      <c r="D6158" s="2">
        <v>144</v>
      </c>
      <c r="E6158" t="s">
        <v>47</v>
      </c>
      <c r="F6158">
        <v>2021</v>
      </c>
      <c r="G6158" t="s">
        <v>5</v>
      </c>
      <c r="H6158" s="21">
        <v>343.81</v>
      </c>
    </row>
    <row r="6159" spans="1:8">
      <c r="A6159">
        <v>491</v>
      </c>
      <c r="B6159" t="s">
        <v>6</v>
      </c>
      <c r="C6159" s="123">
        <v>1939</v>
      </c>
      <c r="D6159" s="2">
        <v>144</v>
      </c>
      <c r="E6159" t="s">
        <v>47</v>
      </c>
      <c r="F6159">
        <v>2021</v>
      </c>
      <c r="G6159" t="s">
        <v>5</v>
      </c>
      <c r="H6159" s="21">
        <v>77.58</v>
      </c>
    </row>
    <row r="6160" spans="1:8">
      <c r="A6160">
        <v>509</v>
      </c>
      <c r="B6160" t="s">
        <v>6</v>
      </c>
      <c r="C6160" s="123">
        <v>1939</v>
      </c>
      <c r="D6160" s="2">
        <v>144</v>
      </c>
      <c r="E6160" t="s">
        <v>47</v>
      </c>
      <c r="F6160">
        <v>2021</v>
      </c>
      <c r="G6160" t="s">
        <v>5</v>
      </c>
      <c r="H6160" s="21">
        <v>101.13</v>
      </c>
    </row>
    <row r="6161" spans="1:8">
      <c r="A6161">
        <v>516</v>
      </c>
      <c r="B6161" t="s">
        <v>6</v>
      </c>
      <c r="C6161" s="123">
        <v>1939</v>
      </c>
      <c r="D6161" s="2">
        <v>144</v>
      </c>
      <c r="E6161" t="s">
        <v>47</v>
      </c>
      <c r="F6161">
        <v>2021</v>
      </c>
      <c r="G6161" t="s">
        <v>5</v>
      </c>
      <c r="H6161" s="21">
        <v>11.69</v>
      </c>
    </row>
    <row r="6162" spans="1:8">
      <c r="A6162">
        <v>524</v>
      </c>
      <c r="B6162" t="s">
        <v>6</v>
      </c>
      <c r="C6162" s="123">
        <v>1939</v>
      </c>
      <c r="D6162" s="2">
        <v>144</v>
      </c>
      <c r="E6162" t="s">
        <v>47</v>
      </c>
      <c r="F6162">
        <v>2021</v>
      </c>
      <c r="G6162" t="s">
        <v>5</v>
      </c>
      <c r="H6162" s="21">
        <v>43.2</v>
      </c>
    </row>
    <row r="6163" spans="1:8">
      <c r="A6163">
        <v>590</v>
      </c>
      <c r="B6163" t="s">
        <v>6</v>
      </c>
      <c r="C6163" s="123">
        <v>1939</v>
      </c>
      <c r="D6163" s="2">
        <v>144</v>
      </c>
      <c r="E6163" t="s">
        <v>47</v>
      </c>
      <c r="F6163">
        <v>2021</v>
      </c>
      <c r="G6163" t="s">
        <v>5</v>
      </c>
      <c r="H6163" s="21">
        <v>90.42</v>
      </c>
    </row>
    <row r="6164" spans="1:8">
      <c r="A6164">
        <v>625</v>
      </c>
      <c r="B6164" t="s">
        <v>7</v>
      </c>
      <c r="C6164" s="123">
        <v>1939</v>
      </c>
      <c r="D6164" s="2">
        <v>133</v>
      </c>
      <c r="E6164" t="s">
        <v>47</v>
      </c>
      <c r="F6164">
        <v>2021</v>
      </c>
      <c r="G6164" t="s">
        <v>5</v>
      </c>
      <c r="H6164" s="21">
        <v>18.64</v>
      </c>
    </row>
    <row r="6165" spans="1:8">
      <c r="A6165">
        <v>651</v>
      </c>
      <c r="B6165" t="s">
        <v>7</v>
      </c>
      <c r="C6165" s="123">
        <v>1939</v>
      </c>
      <c r="D6165" s="2">
        <v>133</v>
      </c>
      <c r="E6165" t="s">
        <v>47</v>
      </c>
      <c r="F6165">
        <v>2021</v>
      </c>
      <c r="G6165" t="s">
        <v>5</v>
      </c>
      <c r="H6165" s="21">
        <v>33.270000000000003</v>
      </c>
    </row>
    <row r="6166" spans="1:8">
      <c r="A6166">
        <v>702</v>
      </c>
      <c r="B6166" t="s">
        <v>7</v>
      </c>
      <c r="C6166" s="123">
        <v>1939</v>
      </c>
      <c r="D6166" s="2">
        <v>133</v>
      </c>
      <c r="E6166" t="s">
        <v>47</v>
      </c>
      <c r="F6166">
        <v>2021</v>
      </c>
      <c r="G6166" t="s">
        <v>5</v>
      </c>
      <c r="H6166" s="21">
        <v>47.58</v>
      </c>
    </row>
    <row r="6167" spans="1:8">
      <c r="A6167">
        <v>709</v>
      </c>
      <c r="B6167" t="s">
        <v>7</v>
      </c>
      <c r="C6167" s="123">
        <v>1939</v>
      </c>
      <c r="D6167" s="2">
        <v>133</v>
      </c>
      <c r="E6167" t="s">
        <v>47</v>
      </c>
      <c r="F6167">
        <v>2021</v>
      </c>
      <c r="G6167" t="s">
        <v>5</v>
      </c>
      <c r="H6167" s="21">
        <v>49</v>
      </c>
    </row>
    <row r="6168" spans="1:8">
      <c r="A6168">
        <v>737</v>
      </c>
      <c r="B6168" t="s">
        <v>7</v>
      </c>
      <c r="C6168" s="123">
        <v>1939</v>
      </c>
      <c r="D6168" s="2">
        <v>133</v>
      </c>
      <c r="E6168" t="s">
        <v>47</v>
      </c>
      <c r="F6168">
        <v>2021</v>
      </c>
      <c r="G6168" t="s">
        <v>5</v>
      </c>
      <c r="H6168" s="21">
        <v>47.47</v>
      </c>
    </row>
    <row r="6169" spans="1:8">
      <c r="A6169">
        <v>760</v>
      </c>
      <c r="B6169" t="s">
        <v>7</v>
      </c>
      <c r="C6169" s="123">
        <v>1939</v>
      </c>
      <c r="D6169" s="2">
        <v>133</v>
      </c>
      <c r="E6169" t="s">
        <v>47</v>
      </c>
      <c r="F6169">
        <v>2021</v>
      </c>
      <c r="G6169" t="s">
        <v>5</v>
      </c>
      <c r="H6169" s="21">
        <v>46.13</v>
      </c>
    </row>
    <row r="6170" spans="1:8">
      <c r="A6170">
        <v>779</v>
      </c>
      <c r="B6170" t="s">
        <v>7</v>
      </c>
      <c r="C6170" s="123">
        <v>1939</v>
      </c>
      <c r="D6170" s="2">
        <v>133</v>
      </c>
      <c r="E6170" t="s">
        <v>47</v>
      </c>
      <c r="F6170">
        <v>2021</v>
      </c>
      <c r="G6170" t="s">
        <v>5</v>
      </c>
      <c r="H6170" s="21">
        <v>33.049999999999997</v>
      </c>
    </row>
    <row r="6171" spans="1:8">
      <c r="A6171">
        <v>789</v>
      </c>
      <c r="B6171" t="s">
        <v>7</v>
      </c>
      <c r="C6171" s="123">
        <v>1939</v>
      </c>
      <c r="D6171" s="2">
        <v>133</v>
      </c>
      <c r="E6171" t="s">
        <v>47</v>
      </c>
      <c r="F6171">
        <v>2021</v>
      </c>
      <c r="G6171" t="s">
        <v>5</v>
      </c>
      <c r="H6171" s="21">
        <v>49.78</v>
      </c>
    </row>
    <row r="6172" spans="1:8">
      <c r="A6172">
        <v>799</v>
      </c>
      <c r="B6172" t="s">
        <v>7</v>
      </c>
      <c r="C6172" s="123">
        <v>1939</v>
      </c>
      <c r="D6172" s="2">
        <v>133</v>
      </c>
      <c r="E6172" t="s">
        <v>47</v>
      </c>
      <c r="F6172">
        <v>2021</v>
      </c>
      <c r="G6172" t="s">
        <v>5</v>
      </c>
      <c r="H6172" s="21">
        <v>31.75</v>
      </c>
    </row>
    <row r="6173" spans="1:8">
      <c r="A6173">
        <v>824</v>
      </c>
      <c r="B6173" t="s">
        <v>7</v>
      </c>
      <c r="C6173" s="123">
        <v>1939</v>
      </c>
      <c r="D6173" s="2">
        <v>133</v>
      </c>
      <c r="E6173" t="s">
        <v>47</v>
      </c>
      <c r="F6173">
        <v>2021</v>
      </c>
      <c r="G6173" t="s">
        <v>5</v>
      </c>
      <c r="H6173" s="21">
        <v>29.53</v>
      </c>
    </row>
    <row r="6174" spans="1:8">
      <c r="A6174">
        <v>839</v>
      </c>
      <c r="B6174" t="s">
        <v>7</v>
      </c>
      <c r="C6174" s="123">
        <v>1939</v>
      </c>
      <c r="D6174" s="2">
        <v>133</v>
      </c>
      <c r="E6174" t="s">
        <v>47</v>
      </c>
      <c r="F6174">
        <v>2021</v>
      </c>
      <c r="G6174" t="s">
        <v>5</v>
      </c>
      <c r="H6174" s="21">
        <v>-19.940000000000001</v>
      </c>
    </row>
    <row r="6175" spans="1:8">
      <c r="A6175">
        <v>860</v>
      </c>
      <c r="B6175" t="s">
        <v>7</v>
      </c>
      <c r="C6175" s="123">
        <v>1939</v>
      </c>
      <c r="D6175" s="2">
        <v>133</v>
      </c>
      <c r="E6175" t="s">
        <v>47</v>
      </c>
      <c r="F6175">
        <v>2021</v>
      </c>
      <c r="G6175" t="s">
        <v>5</v>
      </c>
      <c r="H6175" s="21">
        <v>32.53</v>
      </c>
    </row>
    <row r="6176" spans="1:8">
      <c r="A6176">
        <v>967</v>
      </c>
      <c r="B6176" t="s">
        <v>7</v>
      </c>
      <c r="C6176" s="123">
        <v>1939</v>
      </c>
      <c r="D6176" s="2">
        <v>144</v>
      </c>
      <c r="E6176" t="s">
        <v>47</v>
      </c>
      <c r="F6176">
        <v>2021</v>
      </c>
      <c r="G6176" t="s">
        <v>5</v>
      </c>
      <c r="H6176" s="21">
        <v>35.729999999999997</v>
      </c>
    </row>
    <row r="6177" spans="1:8">
      <c r="A6177">
        <v>974</v>
      </c>
      <c r="B6177" t="s">
        <v>7</v>
      </c>
      <c r="C6177" s="123">
        <v>1939</v>
      </c>
      <c r="D6177" s="2">
        <v>144</v>
      </c>
      <c r="E6177" t="s">
        <v>47</v>
      </c>
      <c r="F6177">
        <v>2021</v>
      </c>
      <c r="G6177" t="s">
        <v>5</v>
      </c>
      <c r="H6177" s="21">
        <v>42.2</v>
      </c>
    </row>
    <row r="6178" spans="1:8">
      <c r="A6178">
        <v>1073</v>
      </c>
      <c r="B6178" t="s">
        <v>7</v>
      </c>
      <c r="C6178" s="123">
        <v>1939</v>
      </c>
      <c r="D6178" s="2">
        <v>144</v>
      </c>
      <c r="E6178" t="s">
        <v>47</v>
      </c>
      <c r="F6178">
        <v>2021</v>
      </c>
      <c r="G6178" t="s">
        <v>5</v>
      </c>
      <c r="H6178" s="21">
        <v>209.44</v>
      </c>
    </row>
    <row r="6179" spans="1:8">
      <c r="A6179">
        <v>1075</v>
      </c>
      <c r="B6179" t="s">
        <v>7</v>
      </c>
      <c r="C6179" s="123">
        <v>1939</v>
      </c>
      <c r="D6179" s="2">
        <v>144</v>
      </c>
      <c r="E6179" t="s">
        <v>47</v>
      </c>
      <c r="F6179">
        <v>2021</v>
      </c>
      <c r="G6179" t="s">
        <v>5</v>
      </c>
      <c r="H6179" s="21">
        <v>82.04</v>
      </c>
    </row>
    <row r="6180" spans="1:8">
      <c r="A6180">
        <v>1079</v>
      </c>
      <c r="B6180" t="s">
        <v>7</v>
      </c>
      <c r="C6180" s="123">
        <v>1939</v>
      </c>
      <c r="D6180" s="2">
        <v>144</v>
      </c>
      <c r="E6180" t="s">
        <v>47</v>
      </c>
      <c r="F6180">
        <v>2021</v>
      </c>
      <c r="G6180" t="s">
        <v>5</v>
      </c>
      <c r="H6180" s="21">
        <v>91.78</v>
      </c>
    </row>
    <row r="6181" spans="1:8">
      <c r="A6181">
        <v>1109</v>
      </c>
      <c r="B6181" t="s">
        <v>7</v>
      </c>
      <c r="C6181" s="123">
        <v>1939</v>
      </c>
      <c r="D6181" s="2">
        <v>144</v>
      </c>
      <c r="E6181" t="s">
        <v>47</v>
      </c>
      <c r="F6181">
        <v>2021</v>
      </c>
      <c r="G6181" t="s">
        <v>5</v>
      </c>
      <c r="H6181" s="21">
        <v>34.51</v>
      </c>
    </row>
    <row r="6182" spans="1:8">
      <c r="A6182">
        <v>1121</v>
      </c>
      <c r="B6182" t="s">
        <v>7</v>
      </c>
      <c r="C6182" s="123">
        <v>1939</v>
      </c>
      <c r="D6182" s="2">
        <v>144</v>
      </c>
      <c r="E6182" t="s">
        <v>47</v>
      </c>
      <c r="F6182">
        <v>2021</v>
      </c>
      <c r="G6182" t="s">
        <v>5</v>
      </c>
      <c r="H6182" s="21">
        <v>104.24</v>
      </c>
    </row>
    <row r="6183" spans="1:8">
      <c r="A6183">
        <v>1152</v>
      </c>
      <c r="B6183" t="s">
        <v>7</v>
      </c>
      <c r="C6183" s="123">
        <v>1939</v>
      </c>
      <c r="D6183" s="2">
        <v>144</v>
      </c>
      <c r="E6183" t="s">
        <v>47</v>
      </c>
      <c r="F6183">
        <v>2021</v>
      </c>
      <c r="G6183" t="s">
        <v>5</v>
      </c>
      <c r="H6183" s="21">
        <v>158.88999999999999</v>
      </c>
    </row>
    <row r="6184" spans="1:8">
      <c r="A6184">
        <v>1157</v>
      </c>
      <c r="B6184" t="s">
        <v>7</v>
      </c>
      <c r="C6184" s="123">
        <v>1939</v>
      </c>
      <c r="D6184" s="2">
        <v>144</v>
      </c>
      <c r="E6184" t="s">
        <v>47</v>
      </c>
      <c r="F6184">
        <v>2021</v>
      </c>
      <c r="G6184" t="s">
        <v>5</v>
      </c>
      <c r="H6184" s="21">
        <v>80.02</v>
      </c>
    </row>
    <row r="6185" spans="1:8">
      <c r="A6185">
        <v>1236</v>
      </c>
      <c r="B6185" t="s">
        <v>7</v>
      </c>
      <c r="C6185" s="123">
        <v>1939</v>
      </c>
      <c r="D6185" s="2">
        <v>144</v>
      </c>
      <c r="E6185" t="s">
        <v>47</v>
      </c>
      <c r="F6185">
        <v>2021</v>
      </c>
      <c r="G6185" t="s">
        <v>5</v>
      </c>
      <c r="H6185" s="21">
        <v>52.53</v>
      </c>
    </row>
    <row r="6186" spans="1:8">
      <c r="A6186">
        <v>1241</v>
      </c>
      <c r="B6186" t="s">
        <v>7</v>
      </c>
      <c r="C6186" s="123">
        <v>1939</v>
      </c>
      <c r="D6186" s="2">
        <v>144</v>
      </c>
      <c r="E6186" t="s">
        <v>47</v>
      </c>
      <c r="F6186">
        <v>2021</v>
      </c>
      <c r="G6186" t="s">
        <v>5</v>
      </c>
      <c r="H6186" s="21">
        <v>116.68</v>
      </c>
    </row>
    <row r="6187" spans="1:8">
      <c r="A6187">
        <v>1245</v>
      </c>
      <c r="B6187" t="s">
        <v>7</v>
      </c>
      <c r="C6187" s="123">
        <v>1939</v>
      </c>
      <c r="D6187" s="2">
        <v>144</v>
      </c>
      <c r="E6187" t="s">
        <v>47</v>
      </c>
      <c r="F6187">
        <v>2021</v>
      </c>
      <c r="G6187" t="s">
        <v>5</v>
      </c>
      <c r="H6187" s="21">
        <v>9.57</v>
      </c>
    </row>
    <row r="6188" spans="1:8">
      <c r="A6188">
        <v>1249</v>
      </c>
      <c r="B6188" t="s">
        <v>7</v>
      </c>
      <c r="C6188" s="123">
        <v>1939</v>
      </c>
      <c r="D6188" s="2">
        <v>144</v>
      </c>
      <c r="E6188" t="s">
        <v>47</v>
      </c>
      <c r="F6188">
        <v>2021</v>
      </c>
      <c r="G6188" t="s">
        <v>5</v>
      </c>
      <c r="H6188" s="21">
        <v>34.549999999999997</v>
      </c>
    </row>
    <row r="6189" spans="1:8">
      <c r="A6189">
        <v>1275</v>
      </c>
      <c r="B6189" t="s">
        <v>7</v>
      </c>
      <c r="C6189" s="123">
        <v>1939</v>
      </c>
      <c r="D6189" s="2">
        <v>144</v>
      </c>
      <c r="E6189" t="s">
        <v>47</v>
      </c>
      <c r="F6189">
        <v>2021</v>
      </c>
      <c r="G6189" t="s">
        <v>5</v>
      </c>
      <c r="H6189" s="21">
        <v>34.54</v>
      </c>
    </row>
    <row r="6190" spans="1:8">
      <c r="A6190">
        <v>1305</v>
      </c>
      <c r="B6190" t="s">
        <v>7</v>
      </c>
      <c r="C6190" s="123">
        <v>1939</v>
      </c>
      <c r="D6190" s="2">
        <v>144</v>
      </c>
      <c r="E6190" t="s">
        <v>47</v>
      </c>
      <c r="F6190">
        <v>2021</v>
      </c>
      <c r="G6190" t="s">
        <v>5</v>
      </c>
      <c r="H6190" s="21">
        <v>34.54</v>
      </c>
    </row>
    <row r="6191" spans="1:8">
      <c r="A6191">
        <v>1326</v>
      </c>
      <c r="B6191" t="s">
        <v>7</v>
      </c>
      <c r="C6191" s="123">
        <v>1939</v>
      </c>
      <c r="D6191" s="2">
        <v>144</v>
      </c>
      <c r="E6191" t="s">
        <v>47</v>
      </c>
      <c r="F6191">
        <v>2021</v>
      </c>
      <c r="G6191" t="s">
        <v>5</v>
      </c>
      <c r="H6191" s="21">
        <v>105.2</v>
      </c>
    </row>
    <row r="6192" spans="1:8">
      <c r="A6192">
        <v>1328</v>
      </c>
      <c r="B6192" t="s">
        <v>7</v>
      </c>
      <c r="C6192" s="123">
        <v>1939</v>
      </c>
      <c r="D6192" s="2">
        <v>144</v>
      </c>
      <c r="E6192" t="s">
        <v>47</v>
      </c>
      <c r="F6192">
        <v>2021</v>
      </c>
      <c r="G6192" t="s">
        <v>5</v>
      </c>
      <c r="H6192" s="21">
        <v>147.94</v>
      </c>
    </row>
    <row r="6193" spans="1:8">
      <c r="A6193">
        <v>1345</v>
      </c>
      <c r="B6193" t="s">
        <v>7</v>
      </c>
      <c r="C6193" s="123">
        <v>1939</v>
      </c>
      <c r="D6193" s="2">
        <v>144</v>
      </c>
      <c r="E6193" t="s">
        <v>47</v>
      </c>
      <c r="F6193">
        <v>2021</v>
      </c>
      <c r="G6193" t="s">
        <v>5</v>
      </c>
      <c r="H6193" s="21">
        <v>34.57</v>
      </c>
    </row>
    <row r="6194" spans="1:8">
      <c r="A6194">
        <v>1354</v>
      </c>
      <c r="B6194" t="s">
        <v>7</v>
      </c>
      <c r="C6194" s="123">
        <v>1939</v>
      </c>
      <c r="D6194" s="2">
        <v>144</v>
      </c>
      <c r="E6194" t="s">
        <v>47</v>
      </c>
      <c r="F6194">
        <v>2021</v>
      </c>
      <c r="G6194" t="s">
        <v>5</v>
      </c>
      <c r="H6194" s="21">
        <v>-190.38</v>
      </c>
    </row>
    <row r="6195" spans="1:8">
      <c r="A6195">
        <v>1387</v>
      </c>
      <c r="B6195" t="s">
        <v>7</v>
      </c>
      <c r="C6195" s="123">
        <v>1939</v>
      </c>
      <c r="D6195" s="2">
        <v>144</v>
      </c>
      <c r="E6195" t="s">
        <v>47</v>
      </c>
      <c r="F6195">
        <v>2021</v>
      </c>
      <c r="G6195" t="s">
        <v>5</v>
      </c>
      <c r="H6195" s="21">
        <v>165.52</v>
      </c>
    </row>
    <row r="6196" spans="1:8">
      <c r="A6196">
        <v>1403</v>
      </c>
      <c r="B6196" t="s">
        <v>7</v>
      </c>
      <c r="C6196" s="123">
        <v>1939</v>
      </c>
      <c r="D6196" s="2">
        <v>144</v>
      </c>
      <c r="E6196" t="s">
        <v>47</v>
      </c>
      <c r="F6196">
        <v>2021</v>
      </c>
      <c r="G6196" t="s">
        <v>5</v>
      </c>
      <c r="H6196" s="21">
        <v>109.57</v>
      </c>
    </row>
    <row r="6197" spans="1:8">
      <c r="A6197">
        <v>1404</v>
      </c>
      <c r="B6197" t="s">
        <v>7</v>
      </c>
      <c r="C6197" s="123">
        <v>1939</v>
      </c>
      <c r="D6197" s="2">
        <v>144</v>
      </c>
      <c r="E6197" t="s">
        <v>47</v>
      </c>
      <c r="F6197">
        <v>2021</v>
      </c>
      <c r="G6197" t="s">
        <v>5</v>
      </c>
      <c r="H6197" s="21">
        <v>35.119999999999997</v>
      </c>
    </row>
    <row r="6198" spans="1:8">
      <c r="A6198">
        <v>1445</v>
      </c>
      <c r="B6198" t="s">
        <v>7</v>
      </c>
      <c r="C6198" s="123">
        <v>1939</v>
      </c>
      <c r="D6198" s="2">
        <v>144</v>
      </c>
      <c r="E6198" t="s">
        <v>47</v>
      </c>
      <c r="F6198">
        <v>2021</v>
      </c>
      <c r="G6198" t="s">
        <v>5</v>
      </c>
      <c r="H6198" s="21">
        <v>78.989999999999995</v>
      </c>
    </row>
    <row r="6199" spans="1:8">
      <c r="A6199">
        <v>1737</v>
      </c>
      <c r="B6199" t="s">
        <v>8</v>
      </c>
      <c r="C6199" s="123">
        <v>1939</v>
      </c>
      <c r="D6199" s="2">
        <v>144</v>
      </c>
      <c r="E6199" t="s">
        <v>47</v>
      </c>
      <c r="F6199">
        <v>2021</v>
      </c>
      <c r="G6199" t="s">
        <v>5</v>
      </c>
      <c r="H6199" s="21">
        <v>-1.53</v>
      </c>
    </row>
    <row r="6200" spans="1:8">
      <c r="A6200">
        <v>1739</v>
      </c>
      <c r="B6200" t="s">
        <v>8</v>
      </c>
      <c r="C6200" s="123">
        <v>1939</v>
      </c>
      <c r="D6200" s="2">
        <v>144</v>
      </c>
      <c r="E6200" t="s">
        <v>47</v>
      </c>
      <c r="F6200">
        <v>2021</v>
      </c>
      <c r="G6200" t="s">
        <v>5</v>
      </c>
      <c r="H6200" s="21">
        <v>86.96</v>
      </c>
    </row>
    <row r="6201" spans="1:8">
      <c r="A6201">
        <v>1744</v>
      </c>
      <c r="B6201" t="s">
        <v>8</v>
      </c>
      <c r="C6201" s="123">
        <v>1939</v>
      </c>
      <c r="D6201" s="2">
        <v>144</v>
      </c>
      <c r="E6201" t="s">
        <v>47</v>
      </c>
      <c r="F6201">
        <v>2021</v>
      </c>
      <c r="G6201" t="s">
        <v>5</v>
      </c>
      <c r="H6201" s="21">
        <v>5.57</v>
      </c>
    </row>
    <row r="6202" spans="1:8">
      <c r="A6202">
        <v>1764</v>
      </c>
      <c r="B6202" t="s">
        <v>8</v>
      </c>
      <c r="C6202" s="123">
        <v>1939</v>
      </c>
      <c r="D6202" s="2">
        <v>144</v>
      </c>
      <c r="E6202" t="s">
        <v>47</v>
      </c>
      <c r="F6202">
        <v>2021</v>
      </c>
      <c r="G6202" t="s">
        <v>5</v>
      </c>
      <c r="H6202" s="21">
        <v>24.56</v>
      </c>
    </row>
    <row r="6203" spans="1:8">
      <c r="A6203">
        <v>1778</v>
      </c>
      <c r="B6203" t="s">
        <v>8</v>
      </c>
      <c r="C6203" s="123">
        <v>1939</v>
      </c>
      <c r="D6203" s="2">
        <v>144</v>
      </c>
      <c r="E6203" t="s">
        <v>47</v>
      </c>
      <c r="F6203">
        <v>2021</v>
      </c>
      <c r="G6203" t="s">
        <v>5</v>
      </c>
      <c r="H6203" s="21">
        <v>54.26</v>
      </c>
    </row>
    <row r="6204" spans="1:8">
      <c r="A6204">
        <v>1788</v>
      </c>
      <c r="B6204" t="s">
        <v>8</v>
      </c>
      <c r="C6204" s="123">
        <v>1939</v>
      </c>
      <c r="D6204" s="2">
        <v>144</v>
      </c>
      <c r="E6204" t="s">
        <v>47</v>
      </c>
      <c r="F6204">
        <v>2021</v>
      </c>
      <c r="G6204" t="s">
        <v>5</v>
      </c>
      <c r="H6204" s="21">
        <v>106.81</v>
      </c>
    </row>
    <row r="6205" spans="1:8">
      <c r="A6205">
        <v>1791</v>
      </c>
      <c r="B6205" t="s">
        <v>8</v>
      </c>
      <c r="C6205" s="123">
        <v>1939</v>
      </c>
      <c r="D6205" s="2">
        <v>144</v>
      </c>
      <c r="E6205" t="s">
        <v>47</v>
      </c>
      <c r="F6205">
        <v>2021</v>
      </c>
      <c r="G6205" t="s">
        <v>5</v>
      </c>
      <c r="H6205" s="21">
        <v>12.54</v>
      </c>
    </row>
    <row r="6206" spans="1:8">
      <c r="A6206">
        <v>1801</v>
      </c>
      <c r="B6206" t="s">
        <v>8</v>
      </c>
      <c r="C6206" s="123">
        <v>1939</v>
      </c>
      <c r="D6206" s="2">
        <v>144</v>
      </c>
      <c r="E6206" t="s">
        <v>47</v>
      </c>
      <c r="F6206">
        <v>2021</v>
      </c>
      <c r="G6206" t="s">
        <v>5</v>
      </c>
      <c r="H6206" s="21">
        <v>8.36</v>
      </c>
    </row>
    <row r="6207" spans="1:8">
      <c r="A6207">
        <v>1827</v>
      </c>
      <c r="B6207" t="s">
        <v>8</v>
      </c>
      <c r="C6207" s="123">
        <v>1939</v>
      </c>
      <c r="D6207" s="2">
        <v>144</v>
      </c>
      <c r="E6207" t="s">
        <v>47</v>
      </c>
      <c r="F6207">
        <v>2021</v>
      </c>
      <c r="G6207" t="s">
        <v>5</v>
      </c>
      <c r="H6207" s="21">
        <v>245.13</v>
      </c>
    </row>
    <row r="6208" spans="1:8">
      <c r="A6208">
        <v>1917</v>
      </c>
      <c r="B6208" t="s">
        <v>8</v>
      </c>
      <c r="C6208" s="123">
        <v>1939</v>
      </c>
      <c r="D6208" s="2">
        <v>144</v>
      </c>
      <c r="E6208" t="s">
        <v>47</v>
      </c>
      <c r="F6208">
        <v>2021</v>
      </c>
      <c r="G6208" t="s">
        <v>5</v>
      </c>
      <c r="H6208" s="21">
        <v>0.98</v>
      </c>
    </row>
    <row r="6209" spans="1:8">
      <c r="A6209">
        <v>1923</v>
      </c>
      <c r="B6209" t="s">
        <v>8</v>
      </c>
      <c r="C6209" s="123">
        <v>1939</v>
      </c>
      <c r="D6209" s="2">
        <v>144</v>
      </c>
      <c r="E6209" t="s">
        <v>47</v>
      </c>
      <c r="F6209">
        <v>2021</v>
      </c>
      <c r="G6209" t="s">
        <v>5</v>
      </c>
      <c r="H6209" s="21">
        <v>3.66</v>
      </c>
    </row>
    <row r="6210" spans="1:8">
      <c r="A6210">
        <v>1929</v>
      </c>
      <c r="B6210" t="s">
        <v>8</v>
      </c>
      <c r="C6210" s="123">
        <v>1939</v>
      </c>
      <c r="D6210" s="2">
        <v>144</v>
      </c>
      <c r="E6210" t="s">
        <v>47</v>
      </c>
      <c r="F6210">
        <v>2021</v>
      </c>
      <c r="G6210" t="s">
        <v>5</v>
      </c>
      <c r="H6210" s="21">
        <v>81.38</v>
      </c>
    </row>
    <row r="6211" spans="1:8">
      <c r="A6211">
        <v>1944</v>
      </c>
      <c r="B6211" t="s">
        <v>8</v>
      </c>
      <c r="C6211" s="123">
        <v>1939</v>
      </c>
      <c r="D6211" s="2">
        <v>144</v>
      </c>
      <c r="E6211" t="s">
        <v>47</v>
      </c>
      <c r="F6211">
        <v>2021</v>
      </c>
      <c r="G6211" t="s">
        <v>5</v>
      </c>
      <c r="H6211" s="21">
        <v>8.26</v>
      </c>
    </row>
    <row r="6212" spans="1:8">
      <c r="A6212">
        <v>1962</v>
      </c>
      <c r="B6212" t="s">
        <v>8</v>
      </c>
      <c r="C6212" s="123">
        <v>1939</v>
      </c>
      <c r="D6212" s="2">
        <v>144</v>
      </c>
      <c r="E6212" t="s">
        <v>47</v>
      </c>
      <c r="F6212">
        <v>2021</v>
      </c>
      <c r="G6212" t="s">
        <v>5</v>
      </c>
      <c r="H6212" s="21">
        <v>8.36</v>
      </c>
    </row>
    <row r="6213" spans="1:8">
      <c r="A6213">
        <v>1980</v>
      </c>
      <c r="B6213" t="s">
        <v>8</v>
      </c>
      <c r="C6213" s="123">
        <v>1939</v>
      </c>
      <c r="D6213" s="2">
        <v>144</v>
      </c>
      <c r="E6213" t="s">
        <v>47</v>
      </c>
      <c r="F6213">
        <v>2021</v>
      </c>
      <c r="G6213" t="s">
        <v>5</v>
      </c>
      <c r="H6213" s="21">
        <v>1.87</v>
      </c>
    </row>
    <row r="6214" spans="1:8">
      <c r="A6214">
        <v>1988</v>
      </c>
      <c r="B6214" t="s">
        <v>8</v>
      </c>
      <c r="C6214" s="123">
        <v>1939</v>
      </c>
      <c r="D6214" s="2">
        <v>144</v>
      </c>
      <c r="E6214" t="s">
        <v>47</v>
      </c>
      <c r="F6214">
        <v>2021</v>
      </c>
      <c r="G6214" t="s">
        <v>5</v>
      </c>
      <c r="H6214" s="21">
        <v>5.57</v>
      </c>
    </row>
    <row r="6215" spans="1:8">
      <c r="A6215">
        <v>2040</v>
      </c>
      <c r="B6215" t="s">
        <v>8</v>
      </c>
      <c r="C6215" s="123">
        <v>1939</v>
      </c>
      <c r="D6215" s="2">
        <v>144</v>
      </c>
      <c r="E6215" t="s">
        <v>47</v>
      </c>
      <c r="F6215">
        <v>2021</v>
      </c>
      <c r="G6215" t="s">
        <v>5</v>
      </c>
      <c r="H6215" s="21">
        <v>5.57</v>
      </c>
    </row>
    <row r="6216" spans="1:8">
      <c r="A6216">
        <v>2044</v>
      </c>
      <c r="B6216" t="s">
        <v>8</v>
      </c>
      <c r="C6216" s="123">
        <v>1939</v>
      </c>
      <c r="D6216" s="2">
        <v>144</v>
      </c>
      <c r="E6216" t="s">
        <v>47</v>
      </c>
      <c r="F6216">
        <v>2021</v>
      </c>
      <c r="G6216" t="s">
        <v>5</v>
      </c>
      <c r="H6216" s="21">
        <v>55.89</v>
      </c>
    </row>
    <row r="6217" spans="1:8">
      <c r="A6217">
        <v>2069</v>
      </c>
      <c r="B6217" t="s">
        <v>8</v>
      </c>
      <c r="C6217" s="123">
        <v>1939</v>
      </c>
      <c r="D6217" s="2">
        <v>144</v>
      </c>
      <c r="E6217" t="s">
        <v>47</v>
      </c>
      <c r="F6217">
        <v>2021</v>
      </c>
      <c r="G6217" t="s">
        <v>5</v>
      </c>
      <c r="H6217" s="21">
        <v>8.36</v>
      </c>
    </row>
    <row r="6218" spans="1:8">
      <c r="A6218">
        <v>2118</v>
      </c>
      <c r="B6218" t="s">
        <v>8</v>
      </c>
      <c r="C6218" s="123">
        <v>1939</v>
      </c>
      <c r="D6218" s="2">
        <v>144</v>
      </c>
      <c r="E6218" t="s">
        <v>47</v>
      </c>
      <c r="F6218">
        <v>2021</v>
      </c>
      <c r="G6218" t="s">
        <v>5</v>
      </c>
      <c r="H6218" s="21">
        <v>1.89</v>
      </c>
    </row>
    <row r="6219" spans="1:8">
      <c r="A6219">
        <v>2159</v>
      </c>
      <c r="B6219" t="s">
        <v>8</v>
      </c>
      <c r="C6219" s="123">
        <v>1939</v>
      </c>
      <c r="D6219" s="2">
        <v>144</v>
      </c>
      <c r="E6219" t="s">
        <v>47</v>
      </c>
      <c r="F6219">
        <v>2021</v>
      </c>
      <c r="G6219" t="s">
        <v>5</v>
      </c>
      <c r="H6219" s="21">
        <v>10.38</v>
      </c>
    </row>
    <row r="6220" spans="1:8">
      <c r="A6220">
        <v>2166</v>
      </c>
      <c r="B6220" t="s">
        <v>8</v>
      </c>
      <c r="C6220" s="123">
        <v>1939</v>
      </c>
      <c r="D6220" s="2">
        <v>144</v>
      </c>
      <c r="E6220" t="s">
        <v>47</v>
      </c>
      <c r="F6220">
        <v>2021</v>
      </c>
      <c r="G6220" t="s">
        <v>5</v>
      </c>
      <c r="H6220" s="21">
        <v>-3.49</v>
      </c>
    </row>
    <row r="6221" spans="1:8">
      <c r="A6221">
        <v>2172</v>
      </c>
      <c r="B6221" t="s">
        <v>8</v>
      </c>
      <c r="C6221" s="123">
        <v>1939</v>
      </c>
      <c r="D6221" s="2">
        <v>144</v>
      </c>
      <c r="E6221" t="s">
        <v>47</v>
      </c>
      <c r="F6221">
        <v>2021</v>
      </c>
      <c r="G6221" t="s">
        <v>5</v>
      </c>
      <c r="H6221" s="21">
        <v>284.52</v>
      </c>
    </row>
    <row r="6222" spans="1:8">
      <c r="A6222">
        <v>2203</v>
      </c>
      <c r="B6222" t="s">
        <v>8</v>
      </c>
      <c r="C6222" s="123">
        <v>1939</v>
      </c>
      <c r="D6222" s="2">
        <v>144</v>
      </c>
      <c r="E6222" t="s">
        <v>47</v>
      </c>
      <c r="F6222">
        <v>2021</v>
      </c>
      <c r="G6222" t="s">
        <v>5</v>
      </c>
      <c r="H6222" s="21">
        <v>5.56</v>
      </c>
    </row>
    <row r="6223" spans="1:8">
      <c r="A6223">
        <v>2205</v>
      </c>
      <c r="B6223" t="s">
        <v>8</v>
      </c>
      <c r="C6223" s="123">
        <v>1939</v>
      </c>
      <c r="D6223" s="2">
        <v>144</v>
      </c>
      <c r="E6223" t="s">
        <v>47</v>
      </c>
      <c r="F6223">
        <v>2021</v>
      </c>
      <c r="G6223" t="s">
        <v>5</v>
      </c>
      <c r="H6223" s="21">
        <v>10.15</v>
      </c>
    </row>
    <row r="6224" spans="1:8">
      <c r="A6224">
        <v>2249</v>
      </c>
      <c r="B6224" t="s">
        <v>9</v>
      </c>
      <c r="C6224" s="123">
        <v>1939</v>
      </c>
      <c r="D6224" s="2">
        <v>133</v>
      </c>
      <c r="E6224" t="s">
        <v>47</v>
      </c>
      <c r="F6224">
        <v>2021</v>
      </c>
      <c r="G6224" t="s">
        <v>5</v>
      </c>
      <c r="H6224" s="21">
        <v>29.26</v>
      </c>
    </row>
    <row r="6225" spans="1:8">
      <c r="A6225">
        <v>2283</v>
      </c>
      <c r="B6225" t="s">
        <v>9</v>
      </c>
      <c r="C6225" s="123">
        <v>1939</v>
      </c>
      <c r="D6225" s="2">
        <v>133</v>
      </c>
      <c r="E6225" t="s">
        <v>47</v>
      </c>
      <c r="F6225">
        <v>2021</v>
      </c>
      <c r="G6225" t="s">
        <v>5</v>
      </c>
      <c r="H6225" s="21">
        <v>41.61</v>
      </c>
    </row>
    <row r="6226" spans="1:8">
      <c r="A6226">
        <v>2294</v>
      </c>
      <c r="B6226" t="s">
        <v>9</v>
      </c>
      <c r="C6226" s="123">
        <v>1939</v>
      </c>
      <c r="D6226" s="2">
        <v>133</v>
      </c>
      <c r="E6226" t="s">
        <v>47</v>
      </c>
      <c r="F6226">
        <v>2021</v>
      </c>
      <c r="G6226" t="s">
        <v>5</v>
      </c>
      <c r="H6226" s="21">
        <v>6.23</v>
      </c>
    </row>
    <row r="6227" spans="1:8">
      <c r="A6227">
        <v>2323</v>
      </c>
      <c r="B6227" t="s">
        <v>9</v>
      </c>
      <c r="C6227" s="123">
        <v>1939</v>
      </c>
      <c r="D6227" s="2">
        <v>133</v>
      </c>
      <c r="E6227" t="s">
        <v>47</v>
      </c>
      <c r="F6227">
        <v>2021</v>
      </c>
      <c r="G6227" t="s">
        <v>5</v>
      </c>
      <c r="H6227" s="21">
        <v>28.9</v>
      </c>
    </row>
    <row r="6228" spans="1:8">
      <c r="A6228">
        <v>2325</v>
      </c>
      <c r="B6228" t="s">
        <v>9</v>
      </c>
      <c r="C6228" s="123">
        <v>1939</v>
      </c>
      <c r="D6228" s="2">
        <v>133</v>
      </c>
      <c r="E6228" t="s">
        <v>47</v>
      </c>
      <c r="F6228">
        <v>2021</v>
      </c>
      <c r="G6228" t="s">
        <v>5</v>
      </c>
      <c r="H6228" s="21">
        <v>25.12</v>
      </c>
    </row>
    <row r="6229" spans="1:8">
      <c r="A6229">
        <v>2362</v>
      </c>
      <c r="B6229" t="s">
        <v>9</v>
      </c>
      <c r="C6229" s="123">
        <v>1939</v>
      </c>
      <c r="D6229" s="2">
        <v>133</v>
      </c>
      <c r="E6229" t="s">
        <v>47</v>
      </c>
      <c r="F6229">
        <v>2021</v>
      </c>
      <c r="G6229" t="s">
        <v>5</v>
      </c>
      <c r="H6229" s="21">
        <v>43.51</v>
      </c>
    </row>
    <row r="6230" spans="1:8">
      <c r="A6230">
        <v>2376</v>
      </c>
      <c r="B6230" t="s">
        <v>9</v>
      </c>
      <c r="C6230" s="123">
        <v>1939</v>
      </c>
      <c r="D6230" s="2">
        <v>133</v>
      </c>
      <c r="E6230" t="s">
        <v>47</v>
      </c>
      <c r="F6230">
        <v>2021</v>
      </c>
      <c r="G6230" t="s">
        <v>5</v>
      </c>
      <c r="H6230" s="21">
        <v>28.99</v>
      </c>
    </row>
    <row r="6231" spans="1:8">
      <c r="A6231">
        <v>2382</v>
      </c>
      <c r="B6231" t="s">
        <v>9</v>
      </c>
      <c r="C6231" s="123">
        <v>1939</v>
      </c>
      <c r="D6231" s="2">
        <v>133</v>
      </c>
      <c r="E6231" t="s">
        <v>47</v>
      </c>
      <c r="F6231">
        <v>2021</v>
      </c>
      <c r="G6231" t="s">
        <v>5</v>
      </c>
      <c r="H6231" s="21">
        <v>29.73</v>
      </c>
    </row>
    <row r="6232" spans="1:8">
      <c r="A6232">
        <v>2445</v>
      </c>
      <c r="B6232" t="s">
        <v>9</v>
      </c>
      <c r="C6232" s="123">
        <v>1939</v>
      </c>
      <c r="D6232" s="2">
        <v>133</v>
      </c>
      <c r="E6232" t="s">
        <v>47</v>
      </c>
      <c r="F6232">
        <v>2021</v>
      </c>
      <c r="G6232" t="s">
        <v>5</v>
      </c>
      <c r="H6232" s="21">
        <v>13.46</v>
      </c>
    </row>
    <row r="6233" spans="1:8">
      <c r="A6233">
        <v>2517</v>
      </c>
      <c r="B6233" t="s">
        <v>9</v>
      </c>
      <c r="C6233" s="123">
        <v>1939</v>
      </c>
      <c r="D6233" s="2">
        <v>133</v>
      </c>
      <c r="E6233" t="s">
        <v>47</v>
      </c>
      <c r="F6233">
        <v>2021</v>
      </c>
      <c r="G6233" t="s">
        <v>5</v>
      </c>
      <c r="H6233" s="21">
        <v>-11</v>
      </c>
    </row>
    <row r="6234" spans="1:8">
      <c r="A6234">
        <v>2519</v>
      </c>
      <c r="B6234" t="s">
        <v>9</v>
      </c>
      <c r="C6234" s="123">
        <v>1939</v>
      </c>
      <c r="D6234" s="2">
        <v>133</v>
      </c>
      <c r="E6234" t="s">
        <v>47</v>
      </c>
      <c r="F6234">
        <v>2021</v>
      </c>
      <c r="G6234" t="s">
        <v>5</v>
      </c>
      <c r="H6234" s="21">
        <v>18.62</v>
      </c>
    </row>
    <row r="6235" spans="1:8">
      <c r="A6235">
        <v>2529</v>
      </c>
      <c r="B6235" t="s">
        <v>9</v>
      </c>
      <c r="C6235" s="123">
        <v>1939</v>
      </c>
      <c r="D6235" s="2">
        <v>133</v>
      </c>
      <c r="E6235" t="s">
        <v>47</v>
      </c>
      <c r="F6235">
        <v>2021</v>
      </c>
      <c r="G6235" t="s">
        <v>5</v>
      </c>
      <c r="H6235" s="21">
        <v>28.93</v>
      </c>
    </row>
    <row r="6236" spans="1:8">
      <c r="A6236">
        <v>2532</v>
      </c>
      <c r="B6236" t="s">
        <v>9</v>
      </c>
      <c r="C6236" s="123">
        <v>1939</v>
      </c>
      <c r="D6236" s="2">
        <v>133</v>
      </c>
      <c r="E6236" t="s">
        <v>47</v>
      </c>
      <c r="F6236">
        <v>2021</v>
      </c>
      <c r="G6236" t="s">
        <v>5</v>
      </c>
      <c r="H6236" s="21">
        <v>28.47</v>
      </c>
    </row>
    <row r="6237" spans="1:8">
      <c r="A6237">
        <v>2536</v>
      </c>
      <c r="B6237" t="s">
        <v>9</v>
      </c>
      <c r="C6237" s="123">
        <v>1939</v>
      </c>
      <c r="D6237" s="2">
        <v>133</v>
      </c>
      <c r="E6237" t="s">
        <v>47</v>
      </c>
      <c r="F6237">
        <v>2021</v>
      </c>
      <c r="G6237" t="s">
        <v>5</v>
      </c>
      <c r="H6237" s="21">
        <v>26.36</v>
      </c>
    </row>
    <row r="6238" spans="1:8">
      <c r="A6238">
        <v>2545</v>
      </c>
      <c r="B6238" t="s">
        <v>9</v>
      </c>
      <c r="C6238" s="123">
        <v>1939</v>
      </c>
      <c r="D6238" s="2">
        <v>133</v>
      </c>
      <c r="E6238" t="s">
        <v>47</v>
      </c>
      <c r="F6238">
        <v>2021</v>
      </c>
      <c r="G6238" t="s">
        <v>5</v>
      </c>
      <c r="H6238" s="21">
        <v>5.8</v>
      </c>
    </row>
    <row r="6239" spans="1:8">
      <c r="A6239">
        <v>2553</v>
      </c>
      <c r="B6239" t="s">
        <v>9</v>
      </c>
      <c r="C6239" s="123">
        <v>1939</v>
      </c>
      <c r="D6239" s="2">
        <v>144</v>
      </c>
      <c r="E6239" t="s">
        <v>47</v>
      </c>
      <c r="F6239">
        <v>2021</v>
      </c>
      <c r="G6239" t="s">
        <v>5</v>
      </c>
      <c r="H6239" s="21">
        <v>26.86</v>
      </c>
    </row>
    <row r="6240" spans="1:8">
      <c r="A6240">
        <v>2565</v>
      </c>
      <c r="B6240" t="s">
        <v>9</v>
      </c>
      <c r="C6240" s="123">
        <v>1939</v>
      </c>
      <c r="D6240" s="2">
        <v>144</v>
      </c>
      <c r="E6240" t="s">
        <v>47</v>
      </c>
      <c r="F6240">
        <v>2021</v>
      </c>
      <c r="G6240" t="s">
        <v>5</v>
      </c>
      <c r="H6240" s="21">
        <v>25.51</v>
      </c>
    </row>
    <row r="6241" spans="1:8">
      <c r="A6241">
        <v>2570</v>
      </c>
      <c r="B6241" t="s">
        <v>9</v>
      </c>
      <c r="C6241" s="123">
        <v>1939</v>
      </c>
      <c r="D6241" s="2">
        <v>144</v>
      </c>
      <c r="E6241" t="s">
        <v>47</v>
      </c>
      <c r="F6241">
        <v>2021</v>
      </c>
      <c r="G6241" t="s">
        <v>5</v>
      </c>
      <c r="H6241" s="21">
        <v>26.26</v>
      </c>
    </row>
    <row r="6242" spans="1:8">
      <c r="A6242">
        <v>2588</v>
      </c>
      <c r="B6242" t="s">
        <v>9</v>
      </c>
      <c r="C6242" s="123">
        <v>1939</v>
      </c>
      <c r="D6242" s="2">
        <v>144</v>
      </c>
      <c r="E6242" t="s">
        <v>47</v>
      </c>
      <c r="F6242">
        <v>2021</v>
      </c>
      <c r="G6242" t="s">
        <v>5</v>
      </c>
      <c r="H6242" s="21">
        <v>25.59</v>
      </c>
    </row>
    <row r="6243" spans="1:8">
      <c r="A6243">
        <v>2593</v>
      </c>
      <c r="B6243" t="s">
        <v>9</v>
      </c>
      <c r="C6243" s="123">
        <v>1939</v>
      </c>
      <c r="D6243" s="2">
        <v>144</v>
      </c>
      <c r="E6243" t="s">
        <v>47</v>
      </c>
      <c r="F6243">
        <v>2021</v>
      </c>
      <c r="G6243" t="s">
        <v>5</v>
      </c>
      <c r="H6243" s="21">
        <v>36.700000000000003</v>
      </c>
    </row>
    <row r="6244" spans="1:8">
      <c r="A6244">
        <v>2603</v>
      </c>
      <c r="B6244" t="s">
        <v>9</v>
      </c>
      <c r="C6244" s="123">
        <v>1939</v>
      </c>
      <c r="D6244" s="2">
        <v>144</v>
      </c>
      <c r="E6244" t="s">
        <v>47</v>
      </c>
      <c r="F6244">
        <v>2021</v>
      </c>
      <c r="G6244" t="s">
        <v>5</v>
      </c>
      <c r="H6244" s="21">
        <v>25.07</v>
      </c>
    </row>
    <row r="6245" spans="1:8">
      <c r="A6245">
        <v>2629</v>
      </c>
      <c r="B6245" t="s">
        <v>9</v>
      </c>
      <c r="C6245" s="123">
        <v>1939</v>
      </c>
      <c r="D6245" s="2">
        <v>144</v>
      </c>
      <c r="E6245" t="s">
        <v>47</v>
      </c>
      <c r="F6245">
        <v>2021</v>
      </c>
      <c r="G6245" t="s">
        <v>5</v>
      </c>
      <c r="H6245" s="21">
        <v>179.86</v>
      </c>
    </row>
    <row r="6246" spans="1:8">
      <c r="A6246">
        <v>2632</v>
      </c>
      <c r="B6246" t="s">
        <v>9</v>
      </c>
      <c r="C6246" s="123">
        <v>1939</v>
      </c>
      <c r="D6246" s="2">
        <v>144</v>
      </c>
      <c r="E6246" t="s">
        <v>47</v>
      </c>
      <c r="F6246">
        <v>2021</v>
      </c>
      <c r="G6246" t="s">
        <v>5</v>
      </c>
      <c r="H6246" s="21">
        <v>28.08</v>
      </c>
    </row>
    <row r="6247" spans="1:8">
      <c r="A6247">
        <v>2639</v>
      </c>
      <c r="B6247" t="s">
        <v>9</v>
      </c>
      <c r="C6247" s="123">
        <v>1939</v>
      </c>
      <c r="D6247" s="2">
        <v>144</v>
      </c>
      <c r="E6247" t="s">
        <v>47</v>
      </c>
      <c r="F6247">
        <v>2021</v>
      </c>
      <c r="G6247" t="s">
        <v>5</v>
      </c>
      <c r="H6247" s="21">
        <v>36.700000000000003</v>
      </c>
    </row>
    <row r="6248" spans="1:8">
      <c r="A6248">
        <v>2702</v>
      </c>
      <c r="B6248" t="s">
        <v>9</v>
      </c>
      <c r="C6248" s="123">
        <v>1939</v>
      </c>
      <c r="D6248" s="2">
        <v>144</v>
      </c>
      <c r="E6248" t="s">
        <v>47</v>
      </c>
      <c r="F6248">
        <v>2021</v>
      </c>
      <c r="G6248" t="s">
        <v>5</v>
      </c>
      <c r="H6248" s="21">
        <v>124.6</v>
      </c>
    </row>
    <row r="6249" spans="1:8">
      <c r="A6249">
        <v>2792</v>
      </c>
      <c r="B6249" t="s">
        <v>9</v>
      </c>
      <c r="C6249" s="123">
        <v>1939</v>
      </c>
      <c r="D6249" s="2">
        <v>144</v>
      </c>
      <c r="E6249" t="s">
        <v>47</v>
      </c>
      <c r="F6249">
        <v>2021</v>
      </c>
      <c r="G6249" t="s">
        <v>5</v>
      </c>
      <c r="H6249" s="21">
        <v>266.14999999999998</v>
      </c>
    </row>
    <row r="6250" spans="1:8">
      <c r="A6250">
        <v>2808</v>
      </c>
      <c r="B6250" t="s">
        <v>9</v>
      </c>
      <c r="C6250" s="123">
        <v>1939</v>
      </c>
      <c r="D6250" s="2">
        <v>144</v>
      </c>
      <c r="E6250" t="s">
        <v>47</v>
      </c>
      <c r="F6250">
        <v>2021</v>
      </c>
      <c r="G6250" t="s">
        <v>5</v>
      </c>
      <c r="H6250" s="21">
        <v>71.58</v>
      </c>
    </row>
    <row r="6251" spans="1:8">
      <c r="A6251">
        <v>2812</v>
      </c>
      <c r="B6251" t="s">
        <v>9</v>
      </c>
      <c r="C6251" s="123">
        <v>1939</v>
      </c>
      <c r="D6251" s="2">
        <v>144</v>
      </c>
      <c r="E6251" t="s">
        <v>47</v>
      </c>
      <c r="F6251">
        <v>2021</v>
      </c>
      <c r="G6251" t="s">
        <v>5</v>
      </c>
      <c r="H6251" s="21">
        <v>30.02</v>
      </c>
    </row>
    <row r="6252" spans="1:8">
      <c r="A6252">
        <v>2836</v>
      </c>
      <c r="B6252" t="s">
        <v>9</v>
      </c>
      <c r="C6252" s="123">
        <v>1939</v>
      </c>
      <c r="D6252" s="2">
        <v>144</v>
      </c>
      <c r="E6252" t="s">
        <v>47</v>
      </c>
      <c r="F6252">
        <v>2021</v>
      </c>
      <c r="G6252" t="s">
        <v>5</v>
      </c>
      <c r="H6252" s="21">
        <v>179.42</v>
      </c>
    </row>
    <row r="6253" spans="1:8">
      <c r="A6253">
        <v>2845</v>
      </c>
      <c r="B6253" t="s">
        <v>9</v>
      </c>
      <c r="C6253" s="123">
        <v>1939</v>
      </c>
      <c r="D6253" s="2">
        <v>144</v>
      </c>
      <c r="E6253" t="s">
        <v>47</v>
      </c>
      <c r="F6253">
        <v>2021</v>
      </c>
      <c r="G6253" t="s">
        <v>5</v>
      </c>
      <c r="H6253" s="21">
        <v>185.59</v>
      </c>
    </row>
    <row r="6254" spans="1:8">
      <c r="A6254">
        <v>2850</v>
      </c>
      <c r="B6254" t="s">
        <v>9</v>
      </c>
      <c r="C6254" s="123">
        <v>1939</v>
      </c>
      <c r="D6254" s="2">
        <v>144</v>
      </c>
      <c r="E6254" t="s">
        <v>47</v>
      </c>
      <c r="F6254">
        <v>2021</v>
      </c>
      <c r="G6254" t="s">
        <v>5</v>
      </c>
      <c r="H6254" s="21">
        <v>69.75</v>
      </c>
    </row>
    <row r="6255" spans="1:8">
      <c r="A6255">
        <v>2852</v>
      </c>
      <c r="B6255" t="s">
        <v>9</v>
      </c>
      <c r="C6255" s="123">
        <v>1939</v>
      </c>
      <c r="D6255" s="2">
        <v>144</v>
      </c>
      <c r="E6255" t="s">
        <v>47</v>
      </c>
      <c r="F6255">
        <v>2021</v>
      </c>
      <c r="G6255" t="s">
        <v>5</v>
      </c>
      <c r="H6255" s="21">
        <v>109.9</v>
      </c>
    </row>
    <row r="6256" spans="1:8">
      <c r="A6256">
        <v>2860</v>
      </c>
      <c r="B6256" t="s">
        <v>9</v>
      </c>
      <c r="C6256" s="123">
        <v>1939</v>
      </c>
      <c r="D6256" s="2">
        <v>144</v>
      </c>
      <c r="E6256" t="s">
        <v>47</v>
      </c>
      <c r="F6256">
        <v>2021</v>
      </c>
      <c r="G6256" t="s">
        <v>5</v>
      </c>
      <c r="H6256" s="21">
        <v>70.47</v>
      </c>
    </row>
    <row r="6257" spans="1:8">
      <c r="A6257">
        <v>2862</v>
      </c>
      <c r="B6257" t="s">
        <v>9</v>
      </c>
      <c r="C6257" s="123">
        <v>1939</v>
      </c>
      <c r="D6257" s="2">
        <v>144</v>
      </c>
      <c r="E6257" t="s">
        <v>47</v>
      </c>
      <c r="F6257">
        <v>2021</v>
      </c>
      <c r="G6257" t="s">
        <v>5</v>
      </c>
      <c r="H6257" s="21">
        <v>44.11</v>
      </c>
    </row>
    <row r="6258" spans="1:8">
      <c r="A6258">
        <v>2894</v>
      </c>
      <c r="B6258" t="s">
        <v>9</v>
      </c>
      <c r="C6258" s="123">
        <v>1939</v>
      </c>
      <c r="D6258" s="2">
        <v>144</v>
      </c>
      <c r="E6258" t="s">
        <v>47</v>
      </c>
      <c r="F6258">
        <v>2021</v>
      </c>
      <c r="G6258" t="s">
        <v>5</v>
      </c>
      <c r="H6258" s="21">
        <v>28.08</v>
      </c>
    </row>
    <row r="6259" spans="1:8">
      <c r="A6259">
        <v>2898</v>
      </c>
      <c r="B6259" t="s">
        <v>9</v>
      </c>
      <c r="C6259" s="123">
        <v>1939</v>
      </c>
      <c r="D6259" s="2">
        <v>144</v>
      </c>
      <c r="E6259" t="s">
        <v>47</v>
      </c>
      <c r="F6259">
        <v>2021</v>
      </c>
      <c r="G6259" t="s">
        <v>5</v>
      </c>
      <c r="H6259" s="21">
        <v>71.58</v>
      </c>
    </row>
    <row r="6260" spans="1:8">
      <c r="A6260">
        <v>2903</v>
      </c>
      <c r="B6260" t="s">
        <v>9</v>
      </c>
      <c r="C6260" s="123">
        <v>1939</v>
      </c>
      <c r="D6260" s="2">
        <v>144</v>
      </c>
      <c r="E6260" t="s">
        <v>47</v>
      </c>
      <c r="F6260">
        <v>2021</v>
      </c>
      <c r="G6260" t="s">
        <v>5</v>
      </c>
      <c r="H6260" s="21">
        <v>24.58</v>
      </c>
    </row>
    <row r="6261" spans="1:8">
      <c r="A6261">
        <v>3117</v>
      </c>
      <c r="B6261" t="s">
        <v>10</v>
      </c>
      <c r="C6261" s="123">
        <v>1939</v>
      </c>
      <c r="D6261" s="2">
        <v>144</v>
      </c>
      <c r="E6261" t="s">
        <v>47</v>
      </c>
      <c r="F6261">
        <v>2021</v>
      </c>
      <c r="G6261" t="s">
        <v>5</v>
      </c>
      <c r="H6261" s="21">
        <v>17.34</v>
      </c>
    </row>
    <row r="6262" spans="1:8">
      <c r="A6262">
        <v>3119</v>
      </c>
      <c r="B6262" t="s">
        <v>10</v>
      </c>
      <c r="C6262" s="123">
        <v>1939</v>
      </c>
      <c r="D6262" s="2">
        <v>144</v>
      </c>
      <c r="E6262" t="s">
        <v>47</v>
      </c>
      <c r="F6262">
        <v>2021</v>
      </c>
      <c r="G6262" t="s">
        <v>5</v>
      </c>
      <c r="H6262" s="21">
        <v>159.61000000000001</v>
      </c>
    </row>
    <row r="6263" spans="1:8">
      <c r="A6263">
        <v>3154</v>
      </c>
      <c r="B6263" t="s">
        <v>10</v>
      </c>
      <c r="C6263" s="123">
        <v>1939</v>
      </c>
      <c r="D6263" s="2">
        <v>144</v>
      </c>
      <c r="E6263" t="s">
        <v>47</v>
      </c>
      <c r="F6263">
        <v>2021</v>
      </c>
      <c r="G6263" t="s">
        <v>5</v>
      </c>
      <c r="H6263" s="21">
        <v>174.52</v>
      </c>
    </row>
    <row r="6264" spans="1:8">
      <c r="A6264">
        <v>3158</v>
      </c>
      <c r="B6264" t="s">
        <v>10</v>
      </c>
      <c r="C6264" s="123">
        <v>1939</v>
      </c>
      <c r="D6264" s="2">
        <v>144</v>
      </c>
      <c r="E6264" t="s">
        <v>47</v>
      </c>
      <c r="F6264">
        <v>2021</v>
      </c>
      <c r="G6264" t="s">
        <v>5</v>
      </c>
      <c r="H6264" s="21">
        <v>18.66</v>
      </c>
    </row>
    <row r="6265" spans="1:8">
      <c r="A6265">
        <v>3172</v>
      </c>
      <c r="B6265" t="s">
        <v>10</v>
      </c>
      <c r="C6265" s="123">
        <v>1939</v>
      </c>
      <c r="D6265" s="2">
        <v>144</v>
      </c>
      <c r="E6265" t="s">
        <v>47</v>
      </c>
      <c r="F6265">
        <v>2021</v>
      </c>
      <c r="G6265" t="s">
        <v>5</v>
      </c>
      <c r="H6265" s="21">
        <v>14.75</v>
      </c>
    </row>
    <row r="6266" spans="1:8">
      <c r="A6266">
        <v>3173</v>
      </c>
      <c r="B6266" t="s">
        <v>10</v>
      </c>
      <c r="C6266" s="123">
        <v>1939</v>
      </c>
      <c r="D6266" s="2">
        <v>144</v>
      </c>
      <c r="E6266" t="s">
        <v>47</v>
      </c>
      <c r="F6266">
        <v>2021</v>
      </c>
      <c r="G6266" t="s">
        <v>5</v>
      </c>
      <c r="H6266" s="21">
        <v>0.63</v>
      </c>
    </row>
    <row r="6267" spans="1:8">
      <c r="A6267">
        <v>3177</v>
      </c>
      <c r="B6267" t="s">
        <v>10</v>
      </c>
      <c r="C6267" s="123">
        <v>1939</v>
      </c>
      <c r="D6267" s="2">
        <v>144</v>
      </c>
      <c r="E6267" t="s">
        <v>47</v>
      </c>
      <c r="F6267">
        <v>2021</v>
      </c>
      <c r="G6267" t="s">
        <v>5</v>
      </c>
      <c r="H6267" s="21">
        <v>89.71</v>
      </c>
    </row>
    <row r="6268" spans="1:8">
      <c r="A6268">
        <v>3192</v>
      </c>
      <c r="B6268" t="s">
        <v>10</v>
      </c>
      <c r="C6268" s="123">
        <v>1939</v>
      </c>
      <c r="D6268" s="2">
        <v>144</v>
      </c>
      <c r="E6268" t="s">
        <v>47</v>
      </c>
      <c r="F6268">
        <v>2021</v>
      </c>
      <c r="G6268" t="s">
        <v>5</v>
      </c>
      <c r="H6268" s="21">
        <v>18.600000000000001</v>
      </c>
    </row>
    <row r="6269" spans="1:8">
      <c r="A6269">
        <v>3215</v>
      </c>
      <c r="B6269" t="s">
        <v>10</v>
      </c>
      <c r="C6269" s="123">
        <v>1939</v>
      </c>
      <c r="D6269" s="2">
        <v>144</v>
      </c>
      <c r="E6269" t="s">
        <v>47</v>
      </c>
      <c r="F6269">
        <v>2021</v>
      </c>
      <c r="G6269" t="s">
        <v>5</v>
      </c>
      <c r="H6269" s="21">
        <v>23.41</v>
      </c>
    </row>
    <row r="6270" spans="1:8">
      <c r="A6270">
        <v>3232</v>
      </c>
      <c r="B6270" t="s">
        <v>10</v>
      </c>
      <c r="C6270" s="123">
        <v>1939</v>
      </c>
      <c r="D6270" s="2">
        <v>144</v>
      </c>
      <c r="E6270" t="s">
        <v>47</v>
      </c>
      <c r="F6270">
        <v>2021</v>
      </c>
      <c r="G6270" t="s">
        <v>5</v>
      </c>
      <c r="H6270" s="21">
        <v>96.65</v>
      </c>
    </row>
    <row r="6271" spans="1:8">
      <c r="A6271">
        <v>3236</v>
      </c>
      <c r="B6271" t="s">
        <v>10</v>
      </c>
      <c r="C6271" s="123">
        <v>1939</v>
      </c>
      <c r="D6271" s="2">
        <v>144</v>
      </c>
      <c r="E6271" t="s">
        <v>47</v>
      </c>
      <c r="F6271">
        <v>2021</v>
      </c>
      <c r="G6271" t="s">
        <v>5</v>
      </c>
      <c r="H6271" s="21">
        <v>20.87</v>
      </c>
    </row>
    <row r="6272" spans="1:8">
      <c r="A6272">
        <v>3242</v>
      </c>
      <c r="B6272" t="s">
        <v>10</v>
      </c>
      <c r="C6272" s="123">
        <v>1939</v>
      </c>
      <c r="D6272" s="2">
        <v>144</v>
      </c>
      <c r="E6272" t="s">
        <v>47</v>
      </c>
      <c r="F6272">
        <v>2021</v>
      </c>
      <c r="G6272" t="s">
        <v>5</v>
      </c>
      <c r="H6272" s="21">
        <v>15.64</v>
      </c>
    </row>
    <row r="6273" spans="1:8">
      <c r="A6273">
        <v>3252</v>
      </c>
      <c r="B6273" t="s">
        <v>10</v>
      </c>
      <c r="C6273" s="123">
        <v>1939</v>
      </c>
      <c r="D6273" s="2">
        <v>144</v>
      </c>
      <c r="E6273" t="s">
        <v>47</v>
      </c>
      <c r="F6273">
        <v>2021</v>
      </c>
      <c r="G6273" t="s">
        <v>5</v>
      </c>
      <c r="H6273" s="21">
        <v>17.16</v>
      </c>
    </row>
    <row r="6274" spans="1:8">
      <c r="A6274">
        <v>3273</v>
      </c>
      <c r="B6274" t="s">
        <v>10</v>
      </c>
      <c r="C6274" s="123">
        <v>1939</v>
      </c>
      <c r="D6274" s="2">
        <v>144</v>
      </c>
      <c r="E6274" t="s">
        <v>47</v>
      </c>
      <c r="F6274">
        <v>2021</v>
      </c>
      <c r="G6274" t="s">
        <v>5</v>
      </c>
      <c r="H6274" s="21">
        <v>11.95</v>
      </c>
    </row>
    <row r="6275" spans="1:8">
      <c r="A6275">
        <v>3319</v>
      </c>
      <c r="B6275" t="s">
        <v>10</v>
      </c>
      <c r="C6275" s="123">
        <v>1939</v>
      </c>
      <c r="D6275" s="2">
        <v>144</v>
      </c>
      <c r="E6275" t="s">
        <v>47</v>
      </c>
      <c r="F6275">
        <v>2021</v>
      </c>
      <c r="G6275" t="s">
        <v>5</v>
      </c>
      <c r="H6275" s="21">
        <v>17.190000000000001</v>
      </c>
    </row>
    <row r="6276" spans="1:8">
      <c r="A6276">
        <v>3329</v>
      </c>
      <c r="B6276" t="s">
        <v>10</v>
      </c>
      <c r="C6276" s="123">
        <v>1939</v>
      </c>
      <c r="D6276" s="2">
        <v>144</v>
      </c>
      <c r="E6276" t="s">
        <v>47</v>
      </c>
      <c r="F6276">
        <v>2021</v>
      </c>
      <c r="G6276" t="s">
        <v>5</v>
      </c>
      <c r="H6276" s="21">
        <v>23.6</v>
      </c>
    </row>
    <row r="6277" spans="1:8">
      <c r="A6277">
        <v>3374</v>
      </c>
      <c r="B6277" t="s">
        <v>11</v>
      </c>
      <c r="C6277" s="123">
        <v>1939</v>
      </c>
      <c r="D6277" s="2">
        <v>133</v>
      </c>
      <c r="E6277" t="s">
        <v>47</v>
      </c>
      <c r="F6277">
        <v>2021</v>
      </c>
      <c r="G6277" t="s">
        <v>5</v>
      </c>
      <c r="H6277" s="21">
        <v>13.05</v>
      </c>
    </row>
    <row r="6278" spans="1:8">
      <c r="A6278">
        <v>3421</v>
      </c>
      <c r="B6278" t="s">
        <v>11</v>
      </c>
      <c r="C6278" s="123">
        <v>1939</v>
      </c>
      <c r="D6278" s="2">
        <v>133</v>
      </c>
      <c r="E6278" t="s">
        <v>47</v>
      </c>
      <c r="F6278">
        <v>2021</v>
      </c>
      <c r="G6278" t="s">
        <v>5</v>
      </c>
      <c r="H6278" s="21">
        <v>10.18</v>
      </c>
    </row>
    <row r="6279" spans="1:8">
      <c r="A6279">
        <v>3467</v>
      </c>
      <c r="B6279" t="s">
        <v>11</v>
      </c>
      <c r="C6279" s="123">
        <v>1939</v>
      </c>
      <c r="D6279" s="2">
        <v>144</v>
      </c>
      <c r="E6279" t="s">
        <v>47</v>
      </c>
      <c r="F6279">
        <v>2021</v>
      </c>
      <c r="G6279" t="s">
        <v>5</v>
      </c>
      <c r="H6279" s="21">
        <v>30.03</v>
      </c>
    </row>
    <row r="6280" spans="1:8">
      <c r="A6280">
        <v>3469</v>
      </c>
      <c r="B6280" t="s">
        <v>11</v>
      </c>
      <c r="C6280" s="123">
        <v>1939</v>
      </c>
      <c r="D6280" s="2">
        <v>144</v>
      </c>
      <c r="E6280" t="s">
        <v>47</v>
      </c>
      <c r="F6280">
        <v>2021</v>
      </c>
      <c r="G6280" t="s">
        <v>5</v>
      </c>
      <c r="H6280" s="21">
        <v>83.05</v>
      </c>
    </row>
    <row r="6281" spans="1:8">
      <c r="A6281">
        <v>3470</v>
      </c>
      <c r="B6281" t="s">
        <v>11</v>
      </c>
      <c r="C6281" s="123">
        <v>1939</v>
      </c>
      <c r="D6281" s="2">
        <v>144</v>
      </c>
      <c r="E6281" t="s">
        <v>47</v>
      </c>
      <c r="F6281">
        <v>2021</v>
      </c>
      <c r="G6281" t="s">
        <v>5</v>
      </c>
      <c r="H6281" s="21">
        <v>49.02</v>
      </c>
    </row>
    <row r="6282" spans="1:8">
      <c r="A6282">
        <v>3518</v>
      </c>
      <c r="B6282" t="s">
        <v>11</v>
      </c>
      <c r="C6282" s="123">
        <v>1939</v>
      </c>
      <c r="D6282" s="2">
        <v>144</v>
      </c>
      <c r="E6282" t="s">
        <v>47</v>
      </c>
      <c r="F6282">
        <v>2021</v>
      </c>
      <c r="G6282" t="s">
        <v>5</v>
      </c>
      <c r="H6282" s="21">
        <v>31.98</v>
      </c>
    </row>
    <row r="6283" spans="1:8">
      <c r="A6283">
        <v>3543</v>
      </c>
      <c r="B6283" t="s">
        <v>11</v>
      </c>
      <c r="C6283" s="123">
        <v>1939</v>
      </c>
      <c r="D6283" s="2">
        <v>144</v>
      </c>
      <c r="E6283" t="s">
        <v>47</v>
      </c>
      <c r="F6283">
        <v>2021</v>
      </c>
      <c r="G6283" t="s">
        <v>5</v>
      </c>
      <c r="H6283" s="21">
        <v>227.29</v>
      </c>
    </row>
    <row r="6284" spans="1:8">
      <c r="A6284">
        <v>3562</v>
      </c>
      <c r="B6284" t="s">
        <v>11</v>
      </c>
      <c r="C6284" s="123">
        <v>1939</v>
      </c>
      <c r="D6284" s="2">
        <v>144</v>
      </c>
      <c r="E6284" t="s">
        <v>47</v>
      </c>
      <c r="F6284">
        <v>2021</v>
      </c>
      <c r="G6284" t="s">
        <v>5</v>
      </c>
      <c r="H6284" s="21">
        <v>36.200000000000003</v>
      </c>
    </row>
    <row r="6285" spans="1:8">
      <c r="A6285">
        <v>3615</v>
      </c>
      <c r="B6285" t="s">
        <v>11</v>
      </c>
      <c r="C6285" s="123">
        <v>1939</v>
      </c>
      <c r="D6285" s="2">
        <v>144</v>
      </c>
      <c r="E6285" t="s">
        <v>47</v>
      </c>
      <c r="F6285">
        <v>2021</v>
      </c>
      <c r="G6285" t="s">
        <v>5</v>
      </c>
      <c r="H6285" s="21">
        <v>72.03</v>
      </c>
    </row>
    <row r="6286" spans="1:8">
      <c r="A6286">
        <v>3637</v>
      </c>
      <c r="B6286" t="s">
        <v>11</v>
      </c>
      <c r="C6286" s="123">
        <v>1939</v>
      </c>
      <c r="D6286" s="2">
        <v>144</v>
      </c>
      <c r="E6286" t="s">
        <v>47</v>
      </c>
      <c r="F6286">
        <v>2021</v>
      </c>
      <c r="G6286" t="s">
        <v>5</v>
      </c>
      <c r="H6286" s="21">
        <v>144.97</v>
      </c>
    </row>
    <row r="6287" spans="1:8">
      <c r="A6287">
        <v>3641</v>
      </c>
      <c r="B6287" t="s">
        <v>11</v>
      </c>
      <c r="C6287" s="123">
        <v>1939</v>
      </c>
      <c r="D6287" s="2">
        <v>144</v>
      </c>
      <c r="E6287" t="s">
        <v>47</v>
      </c>
      <c r="F6287">
        <v>2021</v>
      </c>
      <c r="G6287" t="s">
        <v>5</v>
      </c>
      <c r="H6287" s="21">
        <v>143.75</v>
      </c>
    </row>
    <row r="6288" spans="1:8">
      <c r="A6288">
        <v>3658</v>
      </c>
      <c r="B6288" t="s">
        <v>11</v>
      </c>
      <c r="C6288" s="123">
        <v>1939</v>
      </c>
      <c r="D6288" s="2">
        <v>144</v>
      </c>
      <c r="E6288" t="s">
        <v>47</v>
      </c>
      <c r="F6288">
        <v>2021</v>
      </c>
      <c r="G6288" t="s">
        <v>5</v>
      </c>
      <c r="H6288" s="21">
        <v>169.31</v>
      </c>
    </row>
    <row r="6289" spans="1:8">
      <c r="A6289">
        <v>3667</v>
      </c>
      <c r="B6289" t="s">
        <v>11</v>
      </c>
      <c r="C6289" s="123">
        <v>1939</v>
      </c>
      <c r="D6289" s="2">
        <v>144</v>
      </c>
      <c r="E6289" t="s">
        <v>47</v>
      </c>
      <c r="F6289">
        <v>2021</v>
      </c>
      <c r="G6289" t="s">
        <v>5</v>
      </c>
      <c r="H6289" s="21">
        <v>153.38</v>
      </c>
    </row>
    <row r="6290" spans="1:8">
      <c r="A6290">
        <v>3670</v>
      </c>
      <c r="B6290" t="s">
        <v>11</v>
      </c>
      <c r="C6290" s="123">
        <v>1939</v>
      </c>
      <c r="D6290" s="2">
        <v>144</v>
      </c>
      <c r="E6290" t="s">
        <v>47</v>
      </c>
      <c r="F6290">
        <v>2021</v>
      </c>
      <c r="G6290" t="s">
        <v>5</v>
      </c>
      <c r="H6290" s="21">
        <v>229.88</v>
      </c>
    </row>
    <row r="6291" spans="1:8">
      <c r="A6291">
        <v>3684</v>
      </c>
      <c r="B6291" t="s">
        <v>11</v>
      </c>
      <c r="C6291" s="123">
        <v>1939</v>
      </c>
      <c r="D6291" s="2">
        <v>144</v>
      </c>
      <c r="E6291" t="s">
        <v>47</v>
      </c>
      <c r="F6291">
        <v>2021</v>
      </c>
      <c r="G6291" t="s">
        <v>5</v>
      </c>
      <c r="H6291" s="21">
        <v>145.65</v>
      </c>
    </row>
    <row r="6292" spans="1:8">
      <c r="A6292">
        <v>3692</v>
      </c>
      <c r="B6292" t="s">
        <v>11</v>
      </c>
      <c r="C6292" s="123">
        <v>1939</v>
      </c>
      <c r="D6292" s="2">
        <v>144</v>
      </c>
      <c r="E6292" t="s">
        <v>47</v>
      </c>
      <c r="F6292">
        <v>2021</v>
      </c>
      <c r="G6292" t="s">
        <v>5</v>
      </c>
      <c r="H6292" s="21">
        <v>51.74</v>
      </c>
    </row>
    <row r="6293" spans="1:8">
      <c r="A6293">
        <v>3709</v>
      </c>
      <c r="B6293" t="s">
        <v>11</v>
      </c>
      <c r="C6293" s="123">
        <v>1939</v>
      </c>
      <c r="D6293" s="2">
        <v>144</v>
      </c>
      <c r="E6293" t="s">
        <v>47</v>
      </c>
      <c r="F6293">
        <v>2021</v>
      </c>
      <c r="G6293" t="s">
        <v>5</v>
      </c>
      <c r="H6293" s="21">
        <v>49.23</v>
      </c>
    </row>
    <row r="6294" spans="1:8">
      <c r="A6294">
        <v>3719</v>
      </c>
      <c r="B6294" t="s">
        <v>11</v>
      </c>
      <c r="C6294" s="123">
        <v>1939</v>
      </c>
      <c r="D6294" s="2">
        <v>144</v>
      </c>
      <c r="E6294" t="s">
        <v>47</v>
      </c>
      <c r="F6294">
        <v>2021</v>
      </c>
      <c r="G6294" t="s">
        <v>5</v>
      </c>
      <c r="H6294" s="21">
        <v>30.35</v>
      </c>
    </row>
    <row r="6295" spans="1:8">
      <c r="A6295">
        <v>3720</v>
      </c>
      <c r="B6295" t="s">
        <v>11</v>
      </c>
      <c r="C6295" s="123">
        <v>1939</v>
      </c>
      <c r="D6295" s="2">
        <v>144</v>
      </c>
      <c r="E6295" t="s">
        <v>47</v>
      </c>
      <c r="F6295">
        <v>2021</v>
      </c>
      <c r="G6295" t="s">
        <v>5</v>
      </c>
      <c r="H6295" s="21">
        <v>96.4</v>
      </c>
    </row>
    <row r="6296" spans="1:8">
      <c r="A6296">
        <v>3742</v>
      </c>
      <c r="B6296" t="s">
        <v>11</v>
      </c>
      <c r="C6296" s="123">
        <v>1939</v>
      </c>
      <c r="D6296" s="2">
        <v>144</v>
      </c>
      <c r="E6296" t="s">
        <v>47</v>
      </c>
      <c r="F6296">
        <v>2021</v>
      </c>
      <c r="G6296" t="s">
        <v>5</v>
      </c>
      <c r="H6296" s="21">
        <v>29.92</v>
      </c>
    </row>
    <row r="6297" spans="1:8">
      <c r="A6297">
        <v>3764</v>
      </c>
      <c r="B6297" t="s">
        <v>11</v>
      </c>
      <c r="C6297" s="123">
        <v>1939</v>
      </c>
      <c r="D6297" s="2">
        <v>144</v>
      </c>
      <c r="E6297" t="s">
        <v>47</v>
      </c>
      <c r="F6297">
        <v>2021</v>
      </c>
      <c r="G6297" t="s">
        <v>5</v>
      </c>
      <c r="H6297" s="21">
        <v>102.42</v>
      </c>
    </row>
    <row r="6298" spans="1:8">
      <c r="A6298">
        <v>3773</v>
      </c>
      <c r="B6298" t="s">
        <v>11</v>
      </c>
      <c r="C6298" s="123">
        <v>1939</v>
      </c>
      <c r="D6298" s="2">
        <v>144</v>
      </c>
      <c r="E6298" t="s">
        <v>47</v>
      </c>
      <c r="F6298">
        <v>2021</v>
      </c>
      <c r="G6298" t="s">
        <v>5</v>
      </c>
      <c r="H6298" s="21">
        <v>37.119999999999997</v>
      </c>
    </row>
    <row r="6299" spans="1:8">
      <c r="A6299">
        <v>3776</v>
      </c>
      <c r="B6299" t="s">
        <v>11</v>
      </c>
      <c r="C6299" s="123">
        <v>1939</v>
      </c>
      <c r="D6299" s="2">
        <v>144</v>
      </c>
      <c r="E6299" t="s">
        <v>47</v>
      </c>
      <c r="F6299">
        <v>2021</v>
      </c>
      <c r="G6299" t="s">
        <v>5</v>
      </c>
      <c r="H6299" s="21">
        <v>88.12</v>
      </c>
    </row>
    <row r="6300" spans="1:8">
      <c r="A6300">
        <v>3784</v>
      </c>
      <c r="B6300" t="s">
        <v>11</v>
      </c>
      <c r="C6300" s="123">
        <v>1939</v>
      </c>
      <c r="D6300" s="2">
        <v>144</v>
      </c>
      <c r="E6300" t="s">
        <v>47</v>
      </c>
      <c r="F6300">
        <v>2021</v>
      </c>
      <c r="G6300" t="s">
        <v>5</v>
      </c>
      <c r="H6300" s="21">
        <v>14.8</v>
      </c>
    </row>
    <row r="6301" spans="1:8">
      <c r="A6301">
        <v>3797</v>
      </c>
      <c r="B6301" t="s">
        <v>11</v>
      </c>
      <c r="C6301" s="123">
        <v>1939</v>
      </c>
      <c r="D6301" s="2">
        <v>144</v>
      </c>
      <c r="E6301" t="s">
        <v>47</v>
      </c>
      <c r="F6301">
        <v>2021</v>
      </c>
      <c r="G6301" t="s">
        <v>5</v>
      </c>
      <c r="H6301" s="21">
        <v>58.4</v>
      </c>
    </row>
    <row r="6302" spans="1:8">
      <c r="A6302">
        <v>4002</v>
      </c>
      <c r="B6302" t="s">
        <v>12</v>
      </c>
      <c r="C6302" s="123">
        <v>1939</v>
      </c>
      <c r="D6302" s="2">
        <v>144</v>
      </c>
      <c r="E6302" t="s">
        <v>47</v>
      </c>
      <c r="F6302">
        <v>2021</v>
      </c>
      <c r="G6302" t="s">
        <v>5</v>
      </c>
      <c r="H6302" s="21">
        <v>117.68</v>
      </c>
    </row>
    <row r="6303" spans="1:8">
      <c r="A6303">
        <v>4020</v>
      </c>
      <c r="B6303" t="s">
        <v>12</v>
      </c>
      <c r="C6303" s="123">
        <v>1939</v>
      </c>
      <c r="D6303" s="2">
        <v>144</v>
      </c>
      <c r="E6303" t="s">
        <v>47</v>
      </c>
      <c r="F6303">
        <v>2021</v>
      </c>
      <c r="G6303" t="s">
        <v>5</v>
      </c>
      <c r="H6303" s="21">
        <v>23.2</v>
      </c>
    </row>
    <row r="6304" spans="1:8">
      <c r="A6304">
        <v>4024</v>
      </c>
      <c r="B6304" t="s">
        <v>12</v>
      </c>
      <c r="C6304" s="123">
        <v>1939</v>
      </c>
      <c r="D6304" s="2">
        <v>144</v>
      </c>
      <c r="E6304" t="s">
        <v>47</v>
      </c>
      <c r="F6304">
        <v>2021</v>
      </c>
      <c r="G6304" t="s">
        <v>5</v>
      </c>
      <c r="H6304" s="21">
        <v>12.06</v>
      </c>
    </row>
    <row r="6305" spans="1:8">
      <c r="A6305">
        <v>4026</v>
      </c>
      <c r="B6305" t="s">
        <v>12</v>
      </c>
      <c r="C6305" s="123">
        <v>1939</v>
      </c>
      <c r="D6305" s="2">
        <v>144</v>
      </c>
      <c r="E6305" t="s">
        <v>47</v>
      </c>
      <c r="F6305">
        <v>2021</v>
      </c>
      <c r="G6305" t="s">
        <v>5</v>
      </c>
      <c r="H6305" s="21">
        <v>98.73</v>
      </c>
    </row>
    <row r="6306" spans="1:8">
      <c r="A6306">
        <v>4128</v>
      </c>
      <c r="B6306" t="s">
        <v>12</v>
      </c>
      <c r="C6306" s="123">
        <v>1939</v>
      </c>
      <c r="D6306" s="2">
        <v>144</v>
      </c>
      <c r="E6306" t="s">
        <v>47</v>
      </c>
      <c r="F6306">
        <v>2021</v>
      </c>
      <c r="G6306" t="s">
        <v>5</v>
      </c>
      <c r="H6306" s="21">
        <v>34.799999999999997</v>
      </c>
    </row>
    <row r="6307" spans="1:8">
      <c r="A6307">
        <v>4144</v>
      </c>
      <c r="B6307" t="s">
        <v>12</v>
      </c>
      <c r="C6307" s="123">
        <v>1939</v>
      </c>
      <c r="D6307" s="2">
        <v>144</v>
      </c>
      <c r="E6307" t="s">
        <v>47</v>
      </c>
      <c r="F6307">
        <v>2021</v>
      </c>
      <c r="G6307" t="s">
        <v>5</v>
      </c>
      <c r="H6307" s="21">
        <v>67.900000000000006</v>
      </c>
    </row>
    <row r="6308" spans="1:8">
      <c r="A6308">
        <v>4147</v>
      </c>
      <c r="B6308" t="s">
        <v>12</v>
      </c>
      <c r="C6308" s="123">
        <v>1939</v>
      </c>
      <c r="D6308" s="2">
        <v>144</v>
      </c>
      <c r="E6308" t="s">
        <v>47</v>
      </c>
      <c r="F6308">
        <v>2021</v>
      </c>
      <c r="G6308" t="s">
        <v>5</v>
      </c>
      <c r="H6308" s="21">
        <v>4.67</v>
      </c>
    </row>
    <row r="6309" spans="1:8">
      <c r="A6309">
        <v>4158</v>
      </c>
      <c r="B6309" t="s">
        <v>12</v>
      </c>
      <c r="C6309" s="123">
        <v>1939</v>
      </c>
      <c r="D6309" s="2">
        <v>144</v>
      </c>
      <c r="E6309" t="s">
        <v>47</v>
      </c>
      <c r="F6309">
        <v>2021</v>
      </c>
      <c r="G6309" t="s">
        <v>5</v>
      </c>
      <c r="H6309" s="21">
        <v>44.69</v>
      </c>
    </row>
    <row r="6310" spans="1:8">
      <c r="A6310">
        <v>4164</v>
      </c>
      <c r="B6310" t="s">
        <v>12</v>
      </c>
      <c r="C6310" s="123">
        <v>1939</v>
      </c>
      <c r="D6310" s="2">
        <v>144</v>
      </c>
      <c r="E6310" t="s">
        <v>47</v>
      </c>
      <c r="F6310">
        <v>2021</v>
      </c>
      <c r="G6310" t="s">
        <v>5</v>
      </c>
      <c r="H6310" s="21">
        <v>90.73</v>
      </c>
    </row>
    <row r="6311" spans="1:8">
      <c r="A6311">
        <v>4170</v>
      </c>
      <c r="B6311" t="s">
        <v>12</v>
      </c>
      <c r="C6311" s="123">
        <v>1939</v>
      </c>
      <c r="D6311" s="2">
        <v>144</v>
      </c>
      <c r="E6311" t="s">
        <v>47</v>
      </c>
      <c r="F6311">
        <v>2021</v>
      </c>
      <c r="G6311" t="s">
        <v>5</v>
      </c>
      <c r="H6311" s="21">
        <v>132.9</v>
      </c>
    </row>
    <row r="6312" spans="1:8">
      <c r="A6312">
        <v>4204</v>
      </c>
      <c r="B6312" t="s">
        <v>12</v>
      </c>
      <c r="C6312" s="123">
        <v>1939</v>
      </c>
      <c r="D6312" s="2">
        <v>144</v>
      </c>
      <c r="E6312" t="s">
        <v>47</v>
      </c>
      <c r="F6312">
        <v>2021</v>
      </c>
      <c r="G6312" t="s">
        <v>5</v>
      </c>
      <c r="H6312" s="21">
        <v>23.2</v>
      </c>
    </row>
    <row r="6313" spans="1:8">
      <c r="A6313">
        <v>4237</v>
      </c>
      <c r="B6313" t="s">
        <v>12</v>
      </c>
      <c r="C6313" s="123">
        <v>1939</v>
      </c>
      <c r="D6313" s="2">
        <v>144</v>
      </c>
      <c r="E6313" t="s">
        <v>47</v>
      </c>
      <c r="F6313">
        <v>2021</v>
      </c>
      <c r="G6313" t="s">
        <v>5</v>
      </c>
      <c r="H6313" s="21">
        <v>23.2</v>
      </c>
    </row>
    <row r="6314" spans="1:8">
      <c r="A6314">
        <v>4255</v>
      </c>
      <c r="B6314" t="s">
        <v>12</v>
      </c>
      <c r="C6314" s="123">
        <v>1939</v>
      </c>
      <c r="D6314" s="2">
        <v>144</v>
      </c>
      <c r="E6314" t="s">
        <v>47</v>
      </c>
      <c r="F6314">
        <v>2021</v>
      </c>
      <c r="G6314" t="s">
        <v>5</v>
      </c>
      <c r="H6314" s="21">
        <v>3.48</v>
      </c>
    </row>
    <row r="6315" spans="1:8">
      <c r="A6315">
        <v>4304</v>
      </c>
      <c r="B6315" t="s">
        <v>13</v>
      </c>
      <c r="C6315" s="123">
        <v>1939</v>
      </c>
      <c r="D6315" s="2">
        <v>133</v>
      </c>
      <c r="E6315" t="s">
        <v>47</v>
      </c>
      <c r="F6315">
        <v>2021</v>
      </c>
      <c r="G6315" t="s">
        <v>5</v>
      </c>
      <c r="H6315" s="21">
        <v>5.55</v>
      </c>
    </row>
    <row r="6316" spans="1:8">
      <c r="A6316">
        <v>4320</v>
      </c>
      <c r="B6316" t="s">
        <v>13</v>
      </c>
      <c r="C6316" s="123">
        <v>1939</v>
      </c>
      <c r="D6316" s="2">
        <v>133</v>
      </c>
      <c r="E6316" t="s">
        <v>47</v>
      </c>
      <c r="F6316">
        <v>2021</v>
      </c>
      <c r="G6316" t="s">
        <v>5</v>
      </c>
      <c r="H6316" s="21">
        <v>5.65</v>
      </c>
    </row>
    <row r="6317" spans="1:8">
      <c r="A6317">
        <v>4381</v>
      </c>
      <c r="B6317" t="s">
        <v>13</v>
      </c>
      <c r="C6317" s="123">
        <v>1939</v>
      </c>
      <c r="D6317" s="2">
        <v>133</v>
      </c>
      <c r="E6317" t="s">
        <v>47</v>
      </c>
      <c r="F6317">
        <v>2021</v>
      </c>
      <c r="G6317" t="s">
        <v>5</v>
      </c>
      <c r="H6317" s="21">
        <v>5.71</v>
      </c>
    </row>
    <row r="6318" spans="1:8">
      <c r="A6318">
        <v>4405</v>
      </c>
      <c r="B6318" t="s">
        <v>13</v>
      </c>
      <c r="C6318" s="123">
        <v>1939</v>
      </c>
      <c r="D6318" s="2">
        <v>133</v>
      </c>
      <c r="E6318" t="s">
        <v>47</v>
      </c>
      <c r="F6318">
        <v>2021</v>
      </c>
      <c r="G6318" t="s">
        <v>5</v>
      </c>
      <c r="H6318" s="21">
        <v>5.6</v>
      </c>
    </row>
    <row r="6319" spans="1:8">
      <c r="A6319">
        <v>4445</v>
      </c>
      <c r="B6319" t="s">
        <v>13</v>
      </c>
      <c r="C6319" s="123">
        <v>1939</v>
      </c>
      <c r="D6319" s="2">
        <v>133</v>
      </c>
      <c r="E6319" t="s">
        <v>47</v>
      </c>
      <c r="F6319">
        <v>2021</v>
      </c>
      <c r="G6319" t="s">
        <v>5</v>
      </c>
      <c r="H6319" s="21">
        <v>5.93</v>
      </c>
    </row>
    <row r="6320" spans="1:8">
      <c r="A6320">
        <v>4453</v>
      </c>
      <c r="B6320" t="s">
        <v>13</v>
      </c>
      <c r="C6320" s="123">
        <v>1939</v>
      </c>
      <c r="D6320" s="2">
        <v>133</v>
      </c>
      <c r="E6320" t="s">
        <v>47</v>
      </c>
      <c r="F6320">
        <v>2021</v>
      </c>
      <c r="G6320" t="s">
        <v>5</v>
      </c>
      <c r="H6320" s="21">
        <v>19.07</v>
      </c>
    </row>
    <row r="6321" spans="1:8">
      <c r="A6321">
        <v>4473</v>
      </c>
      <c r="B6321" t="s">
        <v>13</v>
      </c>
      <c r="C6321" s="123">
        <v>1939</v>
      </c>
      <c r="D6321" s="2">
        <v>133</v>
      </c>
      <c r="E6321" t="s">
        <v>47</v>
      </c>
      <c r="F6321">
        <v>2021</v>
      </c>
      <c r="G6321" t="s">
        <v>5</v>
      </c>
      <c r="H6321" s="21">
        <v>9.2200000000000006</v>
      </c>
    </row>
    <row r="6322" spans="1:8">
      <c r="A6322">
        <v>4555</v>
      </c>
      <c r="B6322" t="s">
        <v>13</v>
      </c>
      <c r="C6322" s="123">
        <v>1939</v>
      </c>
      <c r="D6322" s="2">
        <v>144</v>
      </c>
      <c r="E6322" t="s">
        <v>47</v>
      </c>
      <c r="F6322">
        <v>2021</v>
      </c>
      <c r="G6322" t="s">
        <v>5</v>
      </c>
      <c r="H6322" s="21">
        <v>319.44</v>
      </c>
    </row>
    <row r="6323" spans="1:8">
      <c r="A6323">
        <v>4567</v>
      </c>
      <c r="B6323" t="s">
        <v>13</v>
      </c>
      <c r="C6323" s="123">
        <v>1939</v>
      </c>
      <c r="D6323" s="2">
        <v>144</v>
      </c>
      <c r="E6323" t="s">
        <v>47</v>
      </c>
      <c r="F6323">
        <v>2021</v>
      </c>
      <c r="G6323" t="s">
        <v>5</v>
      </c>
      <c r="H6323" s="21">
        <v>129.41999999999999</v>
      </c>
    </row>
    <row r="6324" spans="1:8">
      <c r="A6324">
        <v>4576</v>
      </c>
      <c r="B6324" t="s">
        <v>13</v>
      </c>
      <c r="C6324" s="123">
        <v>1939</v>
      </c>
      <c r="D6324" s="2">
        <v>144</v>
      </c>
      <c r="E6324" t="s">
        <v>47</v>
      </c>
      <c r="F6324">
        <v>2021</v>
      </c>
      <c r="G6324" t="s">
        <v>5</v>
      </c>
      <c r="H6324" s="21">
        <v>2.9</v>
      </c>
    </row>
    <row r="6325" spans="1:8">
      <c r="A6325">
        <v>4587</v>
      </c>
      <c r="B6325" t="s">
        <v>13</v>
      </c>
      <c r="C6325" s="123">
        <v>1939</v>
      </c>
      <c r="D6325" s="2">
        <v>144</v>
      </c>
      <c r="E6325" t="s">
        <v>47</v>
      </c>
      <c r="F6325">
        <v>2021</v>
      </c>
      <c r="G6325" t="s">
        <v>5</v>
      </c>
      <c r="H6325" s="21">
        <v>15.01</v>
      </c>
    </row>
    <row r="6326" spans="1:8">
      <c r="A6326">
        <v>4588</v>
      </c>
      <c r="B6326" t="s">
        <v>13</v>
      </c>
      <c r="C6326" s="123">
        <v>1939</v>
      </c>
      <c r="D6326" s="2">
        <v>144</v>
      </c>
      <c r="E6326" t="s">
        <v>47</v>
      </c>
      <c r="F6326">
        <v>2021</v>
      </c>
      <c r="G6326" t="s">
        <v>5</v>
      </c>
      <c r="H6326" s="21">
        <v>158.30000000000001</v>
      </c>
    </row>
    <row r="6327" spans="1:8">
      <c r="A6327">
        <v>4608</v>
      </c>
      <c r="B6327" t="s">
        <v>13</v>
      </c>
      <c r="C6327" s="123">
        <v>1939</v>
      </c>
      <c r="D6327" s="2">
        <v>144</v>
      </c>
      <c r="E6327" t="s">
        <v>47</v>
      </c>
      <c r="F6327">
        <v>2021</v>
      </c>
      <c r="G6327" t="s">
        <v>5</v>
      </c>
      <c r="H6327" s="21">
        <v>-1</v>
      </c>
    </row>
    <row r="6328" spans="1:8">
      <c r="A6328">
        <v>4688</v>
      </c>
      <c r="B6328" t="s">
        <v>13</v>
      </c>
      <c r="C6328" s="123">
        <v>1939</v>
      </c>
      <c r="D6328" s="2">
        <v>144</v>
      </c>
      <c r="E6328" t="s">
        <v>47</v>
      </c>
      <c r="F6328">
        <v>2021</v>
      </c>
      <c r="G6328" t="s">
        <v>5</v>
      </c>
      <c r="H6328" s="21">
        <v>240.15</v>
      </c>
    </row>
    <row r="6329" spans="1:8">
      <c r="A6329">
        <v>4698</v>
      </c>
      <c r="B6329" t="s">
        <v>13</v>
      </c>
      <c r="C6329" s="123">
        <v>1939</v>
      </c>
      <c r="D6329" s="2">
        <v>144</v>
      </c>
      <c r="E6329" t="s">
        <v>47</v>
      </c>
      <c r="F6329">
        <v>2021</v>
      </c>
      <c r="G6329" t="s">
        <v>5</v>
      </c>
      <c r="H6329" s="21">
        <v>150.16999999999999</v>
      </c>
    </row>
    <row r="6330" spans="1:8">
      <c r="A6330">
        <v>4738</v>
      </c>
      <c r="B6330" t="s">
        <v>13</v>
      </c>
      <c r="C6330" s="123">
        <v>1939</v>
      </c>
      <c r="D6330" s="2">
        <v>144</v>
      </c>
      <c r="E6330" t="s">
        <v>47</v>
      </c>
      <c r="F6330">
        <v>2021</v>
      </c>
      <c r="G6330" t="s">
        <v>5</v>
      </c>
      <c r="H6330" s="21">
        <v>163.96</v>
      </c>
    </row>
    <row r="6331" spans="1:8">
      <c r="A6331">
        <v>4740</v>
      </c>
      <c r="B6331" t="s">
        <v>13</v>
      </c>
      <c r="C6331" s="123">
        <v>1939</v>
      </c>
      <c r="D6331" s="2">
        <v>144</v>
      </c>
      <c r="E6331" t="s">
        <v>47</v>
      </c>
      <c r="F6331">
        <v>2021</v>
      </c>
      <c r="G6331" t="s">
        <v>5</v>
      </c>
      <c r="H6331" s="21">
        <v>149.33000000000001</v>
      </c>
    </row>
    <row r="6332" spans="1:8">
      <c r="A6332">
        <v>4762</v>
      </c>
      <c r="B6332" t="s">
        <v>13</v>
      </c>
      <c r="C6332" s="123">
        <v>1939</v>
      </c>
      <c r="D6332" s="2">
        <v>144</v>
      </c>
      <c r="E6332" t="s">
        <v>47</v>
      </c>
      <c r="F6332">
        <v>2021</v>
      </c>
      <c r="G6332" t="s">
        <v>5</v>
      </c>
      <c r="H6332" s="21">
        <v>148.07</v>
      </c>
    </row>
    <row r="6333" spans="1:8">
      <c r="A6333">
        <v>4763</v>
      </c>
      <c r="B6333" t="s">
        <v>13</v>
      </c>
      <c r="C6333" s="123">
        <v>1939</v>
      </c>
      <c r="D6333" s="2">
        <v>144</v>
      </c>
      <c r="E6333" t="s">
        <v>47</v>
      </c>
      <c r="F6333">
        <v>2021</v>
      </c>
      <c r="G6333" t="s">
        <v>5</v>
      </c>
      <c r="H6333" s="21">
        <v>151.86000000000001</v>
      </c>
    </row>
    <row r="6334" spans="1:8">
      <c r="A6334">
        <v>4801</v>
      </c>
      <c r="B6334" t="s">
        <v>13</v>
      </c>
      <c r="C6334" s="123">
        <v>1939</v>
      </c>
      <c r="D6334" s="2">
        <v>144</v>
      </c>
      <c r="E6334" t="s">
        <v>47</v>
      </c>
      <c r="F6334">
        <v>2021</v>
      </c>
      <c r="G6334" t="s">
        <v>5</v>
      </c>
      <c r="H6334" s="21">
        <v>-1.44</v>
      </c>
    </row>
    <row r="6335" spans="1:8">
      <c r="A6335">
        <v>4813</v>
      </c>
      <c r="B6335" t="s">
        <v>13</v>
      </c>
      <c r="C6335" s="123">
        <v>1939</v>
      </c>
      <c r="D6335" s="2">
        <v>144</v>
      </c>
      <c r="E6335" t="s">
        <v>47</v>
      </c>
      <c r="F6335">
        <v>2021</v>
      </c>
      <c r="G6335" t="s">
        <v>5</v>
      </c>
      <c r="H6335" s="21">
        <v>188.98</v>
      </c>
    </row>
    <row r="6336" spans="1:8">
      <c r="A6336">
        <v>4821</v>
      </c>
      <c r="B6336" t="s">
        <v>13</v>
      </c>
      <c r="C6336" s="123">
        <v>1939</v>
      </c>
      <c r="D6336" s="2">
        <v>144</v>
      </c>
      <c r="E6336" t="s">
        <v>47</v>
      </c>
      <c r="F6336">
        <v>2021</v>
      </c>
      <c r="G6336" t="s">
        <v>5</v>
      </c>
      <c r="H6336" s="21">
        <v>0.99</v>
      </c>
    </row>
    <row r="6337" spans="1:8">
      <c r="A6337">
        <v>4846</v>
      </c>
      <c r="B6337" t="s">
        <v>13</v>
      </c>
      <c r="C6337" s="123">
        <v>1939</v>
      </c>
      <c r="D6337" s="2">
        <v>144</v>
      </c>
      <c r="E6337" t="s">
        <v>47</v>
      </c>
      <c r="F6337">
        <v>2021</v>
      </c>
      <c r="G6337" t="s">
        <v>5</v>
      </c>
      <c r="H6337" s="21">
        <v>15.54</v>
      </c>
    </row>
    <row r="6338" spans="1:8">
      <c r="A6338">
        <v>4859</v>
      </c>
      <c r="B6338" t="s">
        <v>13</v>
      </c>
      <c r="C6338" s="123">
        <v>1939</v>
      </c>
      <c r="D6338" s="2">
        <v>144</v>
      </c>
      <c r="E6338" t="s">
        <v>47</v>
      </c>
      <c r="F6338">
        <v>2021</v>
      </c>
      <c r="G6338" t="s">
        <v>5</v>
      </c>
      <c r="H6338" s="21">
        <v>14.49</v>
      </c>
    </row>
    <row r="6339" spans="1:8">
      <c r="A6339">
        <v>4888</v>
      </c>
      <c r="B6339" t="s">
        <v>13</v>
      </c>
      <c r="C6339" s="123">
        <v>1939</v>
      </c>
      <c r="D6339" s="2">
        <v>144</v>
      </c>
      <c r="E6339" t="s">
        <v>47</v>
      </c>
      <c r="F6339">
        <v>2021</v>
      </c>
      <c r="G6339" t="s">
        <v>5</v>
      </c>
      <c r="H6339" s="21">
        <v>125.73</v>
      </c>
    </row>
    <row r="6340" spans="1:8">
      <c r="A6340">
        <v>4903</v>
      </c>
      <c r="B6340" t="s">
        <v>13</v>
      </c>
      <c r="C6340" s="123">
        <v>1939</v>
      </c>
      <c r="D6340" s="2">
        <v>144</v>
      </c>
      <c r="E6340" t="s">
        <v>47</v>
      </c>
      <c r="F6340">
        <v>2021</v>
      </c>
      <c r="G6340" t="s">
        <v>5</v>
      </c>
      <c r="H6340" s="21">
        <v>137.11000000000001</v>
      </c>
    </row>
    <row r="6341" spans="1:8">
      <c r="A6341">
        <v>4959</v>
      </c>
      <c r="B6341" t="s">
        <v>13</v>
      </c>
      <c r="C6341" s="123">
        <v>1939</v>
      </c>
      <c r="D6341" s="2">
        <v>144</v>
      </c>
      <c r="E6341" t="s">
        <v>47</v>
      </c>
      <c r="F6341">
        <v>2021</v>
      </c>
      <c r="G6341" t="s">
        <v>5</v>
      </c>
      <c r="H6341" s="21">
        <v>1.44</v>
      </c>
    </row>
    <row r="6342" spans="1:8">
      <c r="A6342">
        <v>4983</v>
      </c>
      <c r="B6342" t="s">
        <v>14</v>
      </c>
      <c r="C6342" s="123">
        <v>1939</v>
      </c>
      <c r="D6342" s="2">
        <v>133</v>
      </c>
      <c r="E6342" t="s">
        <v>47</v>
      </c>
      <c r="F6342">
        <v>2021</v>
      </c>
      <c r="G6342" t="s">
        <v>5</v>
      </c>
      <c r="H6342" s="21">
        <v>26.56</v>
      </c>
    </row>
    <row r="6343" spans="1:8">
      <c r="A6343">
        <v>4984</v>
      </c>
      <c r="B6343" t="s">
        <v>14</v>
      </c>
      <c r="C6343" s="123">
        <v>1939</v>
      </c>
      <c r="D6343" s="2">
        <v>133</v>
      </c>
      <c r="E6343" t="s">
        <v>47</v>
      </c>
      <c r="F6343">
        <v>2021</v>
      </c>
      <c r="G6343" t="s">
        <v>5</v>
      </c>
      <c r="H6343" s="21">
        <v>22.74</v>
      </c>
    </row>
    <row r="6344" spans="1:8">
      <c r="A6344">
        <v>5002</v>
      </c>
      <c r="B6344" t="s">
        <v>14</v>
      </c>
      <c r="C6344" s="123">
        <v>1939</v>
      </c>
      <c r="D6344" s="2">
        <v>133</v>
      </c>
      <c r="E6344" t="s">
        <v>47</v>
      </c>
      <c r="F6344">
        <v>2021</v>
      </c>
      <c r="G6344" t="s">
        <v>5</v>
      </c>
      <c r="H6344" s="21">
        <v>23.26</v>
      </c>
    </row>
    <row r="6345" spans="1:8">
      <c r="A6345">
        <v>5011</v>
      </c>
      <c r="B6345" t="s">
        <v>14</v>
      </c>
      <c r="C6345" s="123">
        <v>1939</v>
      </c>
      <c r="D6345" s="2">
        <v>133</v>
      </c>
      <c r="E6345" t="s">
        <v>47</v>
      </c>
      <c r="F6345">
        <v>2021</v>
      </c>
      <c r="G6345" t="s">
        <v>5</v>
      </c>
      <c r="H6345" s="21">
        <v>56.96</v>
      </c>
    </row>
    <row r="6346" spans="1:8">
      <c r="A6346">
        <v>5031</v>
      </c>
      <c r="B6346" t="s">
        <v>14</v>
      </c>
      <c r="C6346" s="123">
        <v>1939</v>
      </c>
      <c r="D6346" s="2">
        <v>133</v>
      </c>
      <c r="E6346" t="s">
        <v>47</v>
      </c>
      <c r="F6346">
        <v>2021</v>
      </c>
      <c r="G6346" t="s">
        <v>5</v>
      </c>
      <c r="H6346" s="21">
        <v>23.92</v>
      </c>
    </row>
    <row r="6347" spans="1:8">
      <c r="A6347">
        <v>5064</v>
      </c>
      <c r="B6347" t="s">
        <v>14</v>
      </c>
      <c r="C6347" s="123">
        <v>1939</v>
      </c>
      <c r="D6347" s="2">
        <v>133</v>
      </c>
      <c r="E6347" t="s">
        <v>47</v>
      </c>
      <c r="F6347">
        <v>2021</v>
      </c>
      <c r="G6347" t="s">
        <v>5</v>
      </c>
      <c r="H6347" s="21">
        <v>23.29</v>
      </c>
    </row>
    <row r="6348" spans="1:8">
      <c r="A6348">
        <v>5086</v>
      </c>
      <c r="B6348" t="s">
        <v>14</v>
      </c>
      <c r="C6348" s="123">
        <v>1939</v>
      </c>
      <c r="D6348" s="2">
        <v>133</v>
      </c>
      <c r="E6348" t="s">
        <v>47</v>
      </c>
      <c r="F6348">
        <v>2021</v>
      </c>
      <c r="G6348" t="s">
        <v>5</v>
      </c>
      <c r="H6348" s="21">
        <v>25.84</v>
      </c>
    </row>
    <row r="6349" spans="1:8">
      <c r="A6349">
        <v>5107</v>
      </c>
      <c r="B6349" t="s">
        <v>14</v>
      </c>
      <c r="C6349" s="123">
        <v>1939</v>
      </c>
      <c r="D6349" s="2">
        <v>133</v>
      </c>
      <c r="E6349" t="s">
        <v>47</v>
      </c>
      <c r="F6349">
        <v>2021</v>
      </c>
      <c r="G6349" t="s">
        <v>5</v>
      </c>
      <c r="H6349" s="21">
        <v>23.96</v>
      </c>
    </row>
    <row r="6350" spans="1:8">
      <c r="A6350">
        <v>5125</v>
      </c>
      <c r="B6350" t="s">
        <v>14</v>
      </c>
      <c r="C6350" s="123">
        <v>1939</v>
      </c>
      <c r="D6350" s="2">
        <v>133</v>
      </c>
      <c r="E6350" t="s">
        <v>47</v>
      </c>
      <c r="F6350">
        <v>2021</v>
      </c>
      <c r="G6350" t="s">
        <v>5</v>
      </c>
      <c r="H6350" s="21">
        <v>49.71</v>
      </c>
    </row>
    <row r="6351" spans="1:8">
      <c r="A6351">
        <v>5130</v>
      </c>
      <c r="B6351" t="s">
        <v>14</v>
      </c>
      <c r="C6351" s="123">
        <v>1939</v>
      </c>
      <c r="D6351" s="2">
        <v>133</v>
      </c>
      <c r="E6351" t="s">
        <v>47</v>
      </c>
      <c r="F6351">
        <v>2021</v>
      </c>
      <c r="G6351" t="s">
        <v>5</v>
      </c>
      <c r="H6351" s="21">
        <v>27.73</v>
      </c>
    </row>
    <row r="6352" spans="1:8">
      <c r="A6352">
        <v>5246</v>
      </c>
      <c r="B6352" t="s">
        <v>14</v>
      </c>
      <c r="C6352" s="123">
        <v>1939</v>
      </c>
      <c r="D6352" s="2">
        <v>133</v>
      </c>
      <c r="E6352" t="s">
        <v>47</v>
      </c>
      <c r="F6352">
        <v>2021</v>
      </c>
      <c r="G6352" t="s">
        <v>5</v>
      </c>
      <c r="H6352" s="21">
        <v>36.24</v>
      </c>
    </row>
    <row r="6353" spans="1:8">
      <c r="A6353">
        <v>5276</v>
      </c>
      <c r="B6353" t="s">
        <v>14</v>
      </c>
      <c r="C6353" s="123">
        <v>1939</v>
      </c>
      <c r="D6353" s="2">
        <v>133</v>
      </c>
      <c r="E6353" t="s">
        <v>47</v>
      </c>
      <c r="F6353">
        <v>2021</v>
      </c>
      <c r="G6353" t="s">
        <v>5</v>
      </c>
      <c r="H6353" s="21">
        <v>23.38</v>
      </c>
    </row>
    <row r="6354" spans="1:8">
      <c r="A6354">
        <v>5286</v>
      </c>
      <c r="B6354" t="s">
        <v>14</v>
      </c>
      <c r="C6354" s="123">
        <v>1939</v>
      </c>
      <c r="D6354" s="2">
        <v>133</v>
      </c>
      <c r="E6354" t="s">
        <v>47</v>
      </c>
      <c r="F6354">
        <v>2021</v>
      </c>
      <c r="G6354" t="s">
        <v>5</v>
      </c>
      <c r="H6354" s="21">
        <v>36.85</v>
      </c>
    </row>
    <row r="6355" spans="1:8">
      <c r="A6355">
        <v>5314</v>
      </c>
      <c r="B6355" t="s">
        <v>14</v>
      </c>
      <c r="C6355" s="123">
        <v>1939</v>
      </c>
      <c r="D6355" s="2">
        <v>144</v>
      </c>
      <c r="E6355" t="s">
        <v>47</v>
      </c>
      <c r="F6355">
        <v>2021</v>
      </c>
      <c r="G6355" t="s">
        <v>5</v>
      </c>
      <c r="H6355" s="21">
        <v>51.74</v>
      </c>
    </row>
    <row r="6356" spans="1:8">
      <c r="A6356">
        <v>5326</v>
      </c>
      <c r="B6356" t="s">
        <v>14</v>
      </c>
      <c r="C6356" s="123">
        <v>1939</v>
      </c>
      <c r="D6356" s="2">
        <v>144</v>
      </c>
      <c r="E6356" t="s">
        <v>47</v>
      </c>
      <c r="F6356">
        <v>2021</v>
      </c>
      <c r="G6356" t="s">
        <v>5</v>
      </c>
      <c r="H6356" s="21">
        <v>34.51</v>
      </c>
    </row>
    <row r="6357" spans="1:8">
      <c r="A6357">
        <v>5336</v>
      </c>
      <c r="B6357" t="s">
        <v>14</v>
      </c>
      <c r="C6357" s="123">
        <v>1939</v>
      </c>
      <c r="D6357" s="2">
        <v>144</v>
      </c>
      <c r="E6357" t="s">
        <v>47</v>
      </c>
      <c r="F6357">
        <v>2021</v>
      </c>
      <c r="G6357" t="s">
        <v>5</v>
      </c>
      <c r="H6357" s="21">
        <v>71.95</v>
      </c>
    </row>
    <row r="6358" spans="1:8">
      <c r="A6358">
        <v>5347</v>
      </c>
      <c r="B6358" t="s">
        <v>14</v>
      </c>
      <c r="C6358" s="123">
        <v>1939</v>
      </c>
      <c r="D6358" s="2">
        <v>144</v>
      </c>
      <c r="E6358" t="s">
        <v>47</v>
      </c>
      <c r="F6358">
        <v>2021</v>
      </c>
      <c r="G6358" t="s">
        <v>5</v>
      </c>
      <c r="H6358" s="21">
        <v>42.94</v>
      </c>
    </row>
    <row r="6359" spans="1:8">
      <c r="A6359">
        <v>5349</v>
      </c>
      <c r="B6359" t="s">
        <v>14</v>
      </c>
      <c r="C6359" s="123">
        <v>1939</v>
      </c>
      <c r="D6359" s="2">
        <v>144</v>
      </c>
      <c r="E6359" t="s">
        <v>47</v>
      </c>
      <c r="F6359">
        <v>2021</v>
      </c>
      <c r="G6359" t="s">
        <v>5</v>
      </c>
      <c r="H6359" s="21">
        <v>33.450000000000003</v>
      </c>
    </row>
    <row r="6360" spans="1:8">
      <c r="A6360">
        <v>5350</v>
      </c>
      <c r="B6360" t="s">
        <v>14</v>
      </c>
      <c r="C6360" s="123">
        <v>1939</v>
      </c>
      <c r="D6360" s="2">
        <v>144</v>
      </c>
      <c r="E6360" t="s">
        <v>47</v>
      </c>
      <c r="F6360">
        <v>2021</v>
      </c>
      <c r="G6360" t="s">
        <v>5</v>
      </c>
      <c r="H6360" s="21">
        <v>53.5</v>
      </c>
    </row>
    <row r="6361" spans="1:8">
      <c r="A6361">
        <v>5413</v>
      </c>
      <c r="B6361" t="s">
        <v>14</v>
      </c>
      <c r="C6361" s="123">
        <v>1939</v>
      </c>
      <c r="D6361" s="2">
        <v>144</v>
      </c>
      <c r="E6361" t="s">
        <v>47</v>
      </c>
      <c r="F6361">
        <v>2021</v>
      </c>
      <c r="G6361" t="s">
        <v>5</v>
      </c>
      <c r="H6361" s="21">
        <v>45.71</v>
      </c>
    </row>
    <row r="6362" spans="1:8">
      <c r="A6362">
        <v>5444</v>
      </c>
      <c r="B6362" t="s">
        <v>14</v>
      </c>
      <c r="C6362" s="123">
        <v>1939</v>
      </c>
      <c r="D6362" s="2">
        <v>144</v>
      </c>
      <c r="E6362" t="s">
        <v>47</v>
      </c>
      <c r="F6362">
        <v>2021</v>
      </c>
      <c r="G6362" t="s">
        <v>5</v>
      </c>
      <c r="H6362" s="21">
        <v>62.7</v>
      </c>
    </row>
    <row r="6363" spans="1:8">
      <c r="A6363">
        <v>5446</v>
      </c>
      <c r="B6363" t="s">
        <v>14</v>
      </c>
      <c r="C6363" s="123">
        <v>1939</v>
      </c>
      <c r="D6363" s="2">
        <v>144</v>
      </c>
      <c r="E6363" t="s">
        <v>47</v>
      </c>
      <c r="F6363">
        <v>2021</v>
      </c>
      <c r="G6363" t="s">
        <v>5</v>
      </c>
      <c r="H6363" s="21">
        <v>33.549999999999997</v>
      </c>
    </row>
    <row r="6364" spans="1:8">
      <c r="A6364">
        <v>5487</v>
      </c>
      <c r="B6364" t="s">
        <v>14</v>
      </c>
      <c r="C6364" s="123">
        <v>1939</v>
      </c>
      <c r="D6364" s="2">
        <v>144</v>
      </c>
      <c r="E6364" t="s">
        <v>47</v>
      </c>
      <c r="F6364">
        <v>2021</v>
      </c>
      <c r="G6364" t="s">
        <v>5</v>
      </c>
      <c r="H6364" s="21">
        <v>71.08</v>
      </c>
    </row>
    <row r="6365" spans="1:8">
      <c r="A6365">
        <v>5489</v>
      </c>
      <c r="B6365" t="s">
        <v>14</v>
      </c>
      <c r="C6365" s="123">
        <v>1939</v>
      </c>
      <c r="D6365" s="2">
        <v>144</v>
      </c>
      <c r="E6365" t="s">
        <v>47</v>
      </c>
      <c r="F6365">
        <v>2021</v>
      </c>
      <c r="G6365" t="s">
        <v>5</v>
      </c>
      <c r="H6365" s="21">
        <v>44.63</v>
      </c>
    </row>
    <row r="6366" spans="1:8">
      <c r="A6366">
        <v>5495</v>
      </c>
      <c r="B6366" t="s">
        <v>14</v>
      </c>
      <c r="C6366" s="123">
        <v>1939</v>
      </c>
      <c r="D6366" s="2">
        <v>144</v>
      </c>
      <c r="E6366" t="s">
        <v>47</v>
      </c>
      <c r="F6366">
        <v>2021</v>
      </c>
      <c r="G6366" t="s">
        <v>5</v>
      </c>
      <c r="H6366" s="21">
        <v>44.64</v>
      </c>
    </row>
    <row r="6367" spans="1:8">
      <c r="A6367">
        <v>5501</v>
      </c>
      <c r="B6367" t="s">
        <v>14</v>
      </c>
      <c r="C6367" s="123">
        <v>1939</v>
      </c>
      <c r="D6367" s="2">
        <v>144</v>
      </c>
      <c r="E6367" t="s">
        <v>47</v>
      </c>
      <c r="F6367">
        <v>2021</v>
      </c>
      <c r="G6367" t="s">
        <v>5</v>
      </c>
      <c r="H6367" s="21">
        <v>48.53</v>
      </c>
    </row>
    <row r="6368" spans="1:8">
      <c r="A6368">
        <v>5519</v>
      </c>
      <c r="B6368" t="s">
        <v>14</v>
      </c>
      <c r="C6368" s="123">
        <v>1939</v>
      </c>
      <c r="D6368" s="2">
        <v>144</v>
      </c>
      <c r="E6368" t="s">
        <v>47</v>
      </c>
      <c r="F6368">
        <v>2021</v>
      </c>
      <c r="G6368" t="s">
        <v>5</v>
      </c>
      <c r="H6368" s="21">
        <v>47.44</v>
      </c>
    </row>
    <row r="6369" spans="1:8">
      <c r="A6369">
        <v>5538</v>
      </c>
      <c r="B6369" t="s">
        <v>14</v>
      </c>
      <c r="C6369" s="123">
        <v>1939</v>
      </c>
      <c r="D6369" s="2">
        <v>144</v>
      </c>
      <c r="E6369" t="s">
        <v>47</v>
      </c>
      <c r="F6369">
        <v>2021</v>
      </c>
      <c r="G6369" t="s">
        <v>5</v>
      </c>
      <c r="H6369" s="21">
        <v>35.450000000000003</v>
      </c>
    </row>
    <row r="6370" spans="1:8">
      <c r="A6370">
        <v>5548</v>
      </c>
      <c r="B6370" t="s">
        <v>14</v>
      </c>
      <c r="C6370" s="123">
        <v>1939</v>
      </c>
      <c r="D6370" s="2">
        <v>144</v>
      </c>
      <c r="E6370" t="s">
        <v>47</v>
      </c>
      <c r="F6370">
        <v>2021</v>
      </c>
      <c r="G6370" t="s">
        <v>5</v>
      </c>
      <c r="H6370" s="21">
        <v>33.020000000000003</v>
      </c>
    </row>
    <row r="6371" spans="1:8">
      <c r="A6371">
        <v>5551</v>
      </c>
      <c r="B6371" t="s">
        <v>14</v>
      </c>
      <c r="C6371" s="123">
        <v>1939</v>
      </c>
      <c r="D6371" s="2">
        <v>144</v>
      </c>
      <c r="E6371" t="s">
        <v>47</v>
      </c>
      <c r="F6371">
        <v>2021</v>
      </c>
      <c r="G6371" t="s">
        <v>5</v>
      </c>
      <c r="H6371" s="21">
        <v>34.54</v>
      </c>
    </row>
    <row r="6372" spans="1:8">
      <c r="A6372">
        <v>5564</v>
      </c>
      <c r="B6372" t="s">
        <v>14</v>
      </c>
      <c r="C6372" s="123">
        <v>1939</v>
      </c>
      <c r="D6372" s="2">
        <v>144</v>
      </c>
      <c r="E6372" t="s">
        <v>47</v>
      </c>
      <c r="F6372">
        <v>2021</v>
      </c>
      <c r="G6372" t="s">
        <v>5</v>
      </c>
      <c r="H6372" s="21">
        <v>41.99</v>
      </c>
    </row>
    <row r="6373" spans="1:8">
      <c r="A6373">
        <v>5571</v>
      </c>
      <c r="B6373" t="s">
        <v>14</v>
      </c>
      <c r="C6373" s="123">
        <v>1939</v>
      </c>
      <c r="D6373" s="2">
        <v>144</v>
      </c>
      <c r="E6373" t="s">
        <v>47</v>
      </c>
      <c r="F6373">
        <v>2021</v>
      </c>
      <c r="G6373" t="s">
        <v>5</v>
      </c>
      <c r="H6373" s="21">
        <v>44.5</v>
      </c>
    </row>
    <row r="6374" spans="1:8">
      <c r="A6374">
        <v>5572</v>
      </c>
      <c r="B6374" t="s">
        <v>14</v>
      </c>
      <c r="C6374" s="123">
        <v>1939</v>
      </c>
      <c r="D6374" s="2">
        <v>144</v>
      </c>
      <c r="E6374" t="s">
        <v>47</v>
      </c>
      <c r="F6374">
        <v>2021</v>
      </c>
      <c r="G6374" t="s">
        <v>5</v>
      </c>
      <c r="H6374" s="21">
        <v>34.700000000000003</v>
      </c>
    </row>
    <row r="6375" spans="1:8">
      <c r="A6375">
        <v>5602</v>
      </c>
      <c r="B6375" t="s">
        <v>14</v>
      </c>
      <c r="C6375" s="123">
        <v>1939</v>
      </c>
      <c r="D6375" s="2">
        <v>144</v>
      </c>
      <c r="E6375" t="s">
        <v>47</v>
      </c>
      <c r="F6375">
        <v>2021</v>
      </c>
      <c r="G6375" t="s">
        <v>5</v>
      </c>
      <c r="H6375" s="21">
        <v>68.45</v>
      </c>
    </row>
    <row r="6376" spans="1:8">
      <c r="A6376">
        <v>5603</v>
      </c>
      <c r="B6376" t="s">
        <v>14</v>
      </c>
      <c r="C6376" s="123">
        <v>1939</v>
      </c>
      <c r="D6376" s="2">
        <v>144</v>
      </c>
      <c r="E6376" t="s">
        <v>47</v>
      </c>
      <c r="F6376">
        <v>2021</v>
      </c>
      <c r="G6376" t="s">
        <v>5</v>
      </c>
      <c r="H6376" s="21">
        <v>65.91</v>
      </c>
    </row>
    <row r="6377" spans="1:8">
      <c r="A6377">
        <v>5632</v>
      </c>
      <c r="B6377" t="s">
        <v>14</v>
      </c>
      <c r="C6377" s="123">
        <v>1939</v>
      </c>
      <c r="D6377" s="2">
        <v>144</v>
      </c>
      <c r="E6377" t="s">
        <v>47</v>
      </c>
      <c r="F6377">
        <v>2021</v>
      </c>
      <c r="G6377" t="s">
        <v>5</v>
      </c>
      <c r="H6377" s="21">
        <v>103.45</v>
      </c>
    </row>
    <row r="6378" spans="1:8">
      <c r="A6378">
        <v>5701</v>
      </c>
      <c r="B6378" t="s">
        <v>14</v>
      </c>
      <c r="C6378" s="123">
        <v>1939</v>
      </c>
      <c r="D6378" s="2">
        <v>144</v>
      </c>
      <c r="E6378" t="s">
        <v>47</v>
      </c>
      <c r="F6378">
        <v>2021</v>
      </c>
      <c r="G6378" t="s">
        <v>5</v>
      </c>
      <c r="H6378" s="21">
        <v>-11.04</v>
      </c>
    </row>
    <row r="6379" spans="1:8">
      <c r="A6379">
        <v>5948</v>
      </c>
      <c r="B6379" t="s">
        <v>15</v>
      </c>
      <c r="C6379" s="123">
        <v>1939</v>
      </c>
      <c r="D6379" s="2">
        <v>144</v>
      </c>
      <c r="E6379" t="s">
        <v>47</v>
      </c>
      <c r="F6379">
        <v>2021</v>
      </c>
      <c r="G6379" t="s">
        <v>5</v>
      </c>
      <c r="H6379" s="21">
        <v>11.97</v>
      </c>
    </row>
    <row r="6380" spans="1:8">
      <c r="A6380">
        <v>5966</v>
      </c>
      <c r="B6380" t="s">
        <v>15</v>
      </c>
      <c r="C6380" s="123">
        <v>1939</v>
      </c>
      <c r="D6380" s="2">
        <v>144</v>
      </c>
      <c r="E6380" t="s">
        <v>47</v>
      </c>
      <c r="F6380">
        <v>2021</v>
      </c>
      <c r="G6380" t="s">
        <v>5</v>
      </c>
      <c r="H6380" s="21">
        <v>23.6</v>
      </c>
    </row>
    <row r="6381" spans="1:8">
      <c r="A6381">
        <v>6003</v>
      </c>
      <c r="B6381" t="s">
        <v>15</v>
      </c>
      <c r="C6381" s="123">
        <v>1939</v>
      </c>
      <c r="D6381" s="2">
        <v>144</v>
      </c>
      <c r="E6381" t="s">
        <v>47</v>
      </c>
      <c r="F6381">
        <v>2021</v>
      </c>
      <c r="G6381" t="s">
        <v>5</v>
      </c>
      <c r="H6381" s="21">
        <v>23.14</v>
      </c>
    </row>
    <row r="6382" spans="1:8">
      <c r="A6382">
        <v>6008</v>
      </c>
      <c r="B6382" t="s">
        <v>15</v>
      </c>
      <c r="C6382" s="123">
        <v>1939</v>
      </c>
      <c r="D6382" s="2">
        <v>144</v>
      </c>
      <c r="E6382" t="s">
        <v>47</v>
      </c>
      <c r="F6382">
        <v>2021</v>
      </c>
      <c r="G6382" t="s">
        <v>5</v>
      </c>
      <c r="H6382" s="21">
        <v>23.62</v>
      </c>
    </row>
    <row r="6383" spans="1:8">
      <c r="A6383">
        <v>6031</v>
      </c>
      <c r="B6383" t="s">
        <v>15</v>
      </c>
      <c r="C6383" s="123">
        <v>1939</v>
      </c>
      <c r="D6383" s="2">
        <v>144</v>
      </c>
      <c r="E6383" t="s">
        <v>47</v>
      </c>
      <c r="F6383">
        <v>2021</v>
      </c>
      <c r="G6383" t="s">
        <v>5</v>
      </c>
      <c r="H6383" s="21">
        <v>18.21</v>
      </c>
    </row>
    <row r="6384" spans="1:8">
      <c r="A6384">
        <v>6060</v>
      </c>
      <c r="B6384" t="s">
        <v>15</v>
      </c>
      <c r="C6384" s="123">
        <v>1939</v>
      </c>
      <c r="D6384" s="2">
        <v>144</v>
      </c>
      <c r="E6384" t="s">
        <v>47</v>
      </c>
      <c r="F6384">
        <v>2021</v>
      </c>
      <c r="G6384" t="s">
        <v>5</v>
      </c>
      <c r="H6384" s="21">
        <v>20.29</v>
      </c>
    </row>
    <row r="6385" spans="1:8">
      <c r="A6385">
        <v>6083</v>
      </c>
      <c r="B6385" t="s">
        <v>15</v>
      </c>
      <c r="C6385" s="123">
        <v>1939</v>
      </c>
      <c r="D6385" s="2">
        <v>144</v>
      </c>
      <c r="E6385" t="s">
        <v>47</v>
      </c>
      <c r="F6385">
        <v>2021</v>
      </c>
      <c r="G6385" t="s">
        <v>5</v>
      </c>
      <c r="H6385" s="21">
        <v>20.05</v>
      </c>
    </row>
    <row r="6386" spans="1:8">
      <c r="A6386">
        <v>6092</v>
      </c>
      <c r="B6386" t="s">
        <v>15</v>
      </c>
      <c r="C6386" s="123">
        <v>1939</v>
      </c>
      <c r="D6386" s="2">
        <v>144</v>
      </c>
      <c r="E6386" t="s">
        <v>47</v>
      </c>
      <c r="F6386">
        <v>2021</v>
      </c>
      <c r="G6386" t="s">
        <v>5</v>
      </c>
      <c r="H6386" s="21">
        <v>33.840000000000003</v>
      </c>
    </row>
    <row r="6387" spans="1:8">
      <c r="A6387">
        <v>6099</v>
      </c>
      <c r="B6387" t="s">
        <v>15</v>
      </c>
      <c r="C6387" s="123">
        <v>1939</v>
      </c>
      <c r="D6387" s="2">
        <v>144</v>
      </c>
      <c r="E6387" t="s">
        <v>47</v>
      </c>
      <c r="F6387">
        <v>2021</v>
      </c>
      <c r="G6387" t="s">
        <v>5</v>
      </c>
      <c r="H6387" s="21">
        <v>27.07</v>
      </c>
    </row>
    <row r="6388" spans="1:8">
      <c r="A6388">
        <v>6109</v>
      </c>
      <c r="B6388" t="s">
        <v>15</v>
      </c>
      <c r="C6388" s="123">
        <v>1939</v>
      </c>
      <c r="D6388" s="2">
        <v>144</v>
      </c>
      <c r="E6388" t="s">
        <v>47</v>
      </c>
      <c r="F6388">
        <v>2021</v>
      </c>
      <c r="G6388" t="s">
        <v>5</v>
      </c>
      <c r="H6388" s="21">
        <v>34.700000000000003</v>
      </c>
    </row>
    <row r="6389" spans="1:8">
      <c r="A6389">
        <v>6116</v>
      </c>
      <c r="B6389" t="s">
        <v>15</v>
      </c>
      <c r="C6389" s="123">
        <v>1939</v>
      </c>
      <c r="D6389" s="2">
        <v>144</v>
      </c>
      <c r="E6389" t="s">
        <v>47</v>
      </c>
      <c r="F6389">
        <v>2021</v>
      </c>
      <c r="G6389" t="s">
        <v>5</v>
      </c>
      <c r="H6389" s="21">
        <v>7.05</v>
      </c>
    </row>
    <row r="6390" spans="1:8">
      <c r="A6390">
        <v>6123</v>
      </c>
      <c r="B6390" t="s">
        <v>15</v>
      </c>
      <c r="C6390" s="123">
        <v>1939</v>
      </c>
      <c r="D6390" s="2">
        <v>144</v>
      </c>
      <c r="E6390" t="s">
        <v>47</v>
      </c>
      <c r="F6390">
        <v>2021</v>
      </c>
      <c r="G6390" t="s">
        <v>5</v>
      </c>
      <c r="H6390" s="21">
        <v>31.32</v>
      </c>
    </row>
    <row r="6391" spans="1:8">
      <c r="A6391">
        <v>6370</v>
      </c>
      <c r="B6391" t="s">
        <v>16</v>
      </c>
      <c r="C6391" s="123">
        <v>1939</v>
      </c>
      <c r="D6391" s="2">
        <v>144</v>
      </c>
      <c r="E6391" t="s">
        <v>47</v>
      </c>
      <c r="F6391">
        <v>2021</v>
      </c>
      <c r="G6391" t="s">
        <v>5</v>
      </c>
      <c r="H6391" s="21">
        <v>41.23</v>
      </c>
    </row>
    <row r="6392" spans="1:8">
      <c r="A6392">
        <v>6390</v>
      </c>
      <c r="B6392" t="s">
        <v>16</v>
      </c>
      <c r="C6392" s="123">
        <v>1939</v>
      </c>
      <c r="D6392" s="2">
        <v>144</v>
      </c>
      <c r="E6392" t="s">
        <v>47</v>
      </c>
      <c r="F6392">
        <v>2021</v>
      </c>
      <c r="G6392" t="s">
        <v>5</v>
      </c>
      <c r="H6392" s="21">
        <v>24.73</v>
      </c>
    </row>
    <row r="6393" spans="1:8">
      <c r="A6393">
        <v>6391</v>
      </c>
      <c r="B6393" t="s">
        <v>16</v>
      </c>
      <c r="C6393" s="123">
        <v>1939</v>
      </c>
      <c r="D6393" s="2">
        <v>144</v>
      </c>
      <c r="E6393" t="s">
        <v>47</v>
      </c>
      <c r="F6393">
        <v>2021</v>
      </c>
      <c r="G6393" t="s">
        <v>5</v>
      </c>
      <c r="H6393" s="21">
        <v>21.01</v>
      </c>
    </row>
    <row r="6394" spans="1:8">
      <c r="A6394">
        <v>6451</v>
      </c>
      <c r="B6394" t="s">
        <v>16</v>
      </c>
      <c r="C6394" s="123">
        <v>1939</v>
      </c>
      <c r="D6394" s="2">
        <v>144</v>
      </c>
      <c r="E6394" t="s">
        <v>47</v>
      </c>
      <c r="F6394">
        <v>2021</v>
      </c>
      <c r="G6394" t="s">
        <v>5</v>
      </c>
      <c r="H6394" s="21">
        <v>24.73</v>
      </c>
    </row>
    <row r="6395" spans="1:8">
      <c r="A6395">
        <v>6497</v>
      </c>
      <c r="B6395" t="s">
        <v>16</v>
      </c>
      <c r="C6395" s="123">
        <v>1939</v>
      </c>
      <c r="D6395" s="2">
        <v>144</v>
      </c>
      <c r="E6395" t="s">
        <v>47</v>
      </c>
      <c r="F6395">
        <v>2021</v>
      </c>
      <c r="G6395" t="s">
        <v>5</v>
      </c>
      <c r="H6395" s="21">
        <v>24.92</v>
      </c>
    </row>
    <row r="6396" spans="1:8">
      <c r="A6396">
        <v>6502</v>
      </c>
      <c r="B6396" t="s">
        <v>16</v>
      </c>
      <c r="C6396" s="123">
        <v>1939</v>
      </c>
      <c r="D6396" s="2">
        <v>144</v>
      </c>
      <c r="E6396" t="s">
        <v>47</v>
      </c>
      <c r="F6396">
        <v>2021</v>
      </c>
      <c r="G6396" t="s">
        <v>5</v>
      </c>
      <c r="H6396" s="21">
        <v>7.03</v>
      </c>
    </row>
    <row r="6397" spans="1:8">
      <c r="A6397">
        <v>6569</v>
      </c>
      <c r="B6397" t="s">
        <v>16</v>
      </c>
      <c r="C6397" s="123">
        <v>1939</v>
      </c>
      <c r="D6397" s="2">
        <v>144</v>
      </c>
      <c r="E6397" t="s">
        <v>47</v>
      </c>
      <c r="F6397">
        <v>2021</v>
      </c>
      <c r="G6397" t="s">
        <v>5</v>
      </c>
      <c r="H6397" s="21">
        <v>24.73</v>
      </c>
    </row>
    <row r="6398" spans="1:8">
      <c r="A6398">
        <v>6570</v>
      </c>
      <c r="B6398" t="s">
        <v>16</v>
      </c>
      <c r="C6398" s="123">
        <v>1939</v>
      </c>
      <c r="D6398" s="2">
        <v>144</v>
      </c>
      <c r="E6398" t="s">
        <v>47</v>
      </c>
      <c r="F6398">
        <v>2021</v>
      </c>
      <c r="G6398" t="s">
        <v>5</v>
      </c>
      <c r="H6398" s="21">
        <v>24.63</v>
      </c>
    </row>
    <row r="6399" spans="1:8">
      <c r="A6399">
        <v>6598</v>
      </c>
      <c r="B6399" t="s">
        <v>16</v>
      </c>
      <c r="C6399" s="123">
        <v>1939</v>
      </c>
      <c r="D6399" s="2">
        <v>144</v>
      </c>
      <c r="E6399" t="s">
        <v>47</v>
      </c>
      <c r="F6399">
        <v>2021</v>
      </c>
      <c r="G6399" t="s">
        <v>5</v>
      </c>
      <c r="H6399" s="21">
        <v>13.55</v>
      </c>
    </row>
    <row r="6400" spans="1:8">
      <c r="A6400">
        <v>6611</v>
      </c>
      <c r="B6400" t="s">
        <v>16</v>
      </c>
      <c r="C6400" s="123">
        <v>1939</v>
      </c>
      <c r="D6400" s="2">
        <v>144</v>
      </c>
      <c r="E6400" t="s">
        <v>47</v>
      </c>
      <c r="F6400">
        <v>2021</v>
      </c>
      <c r="G6400" t="s">
        <v>5</v>
      </c>
      <c r="H6400" s="21">
        <v>23.34</v>
      </c>
    </row>
    <row r="6401" spans="1:8">
      <c r="A6401">
        <v>6617</v>
      </c>
      <c r="B6401" t="s">
        <v>16</v>
      </c>
      <c r="C6401" s="123">
        <v>1939</v>
      </c>
      <c r="D6401" s="2">
        <v>144</v>
      </c>
      <c r="E6401" t="s">
        <v>47</v>
      </c>
      <c r="F6401">
        <v>2021</v>
      </c>
      <c r="G6401" t="s">
        <v>5</v>
      </c>
      <c r="H6401" s="21">
        <v>24.64</v>
      </c>
    </row>
    <row r="6402" spans="1:8">
      <c r="A6402">
        <v>6831</v>
      </c>
      <c r="B6402" t="s">
        <v>17</v>
      </c>
      <c r="C6402" s="123">
        <v>1939</v>
      </c>
      <c r="D6402" s="2">
        <v>133</v>
      </c>
      <c r="E6402" t="s">
        <v>47</v>
      </c>
      <c r="F6402">
        <v>2021</v>
      </c>
      <c r="G6402" t="s">
        <v>5</v>
      </c>
      <c r="H6402" s="21">
        <v>2.71</v>
      </c>
    </row>
    <row r="6403" spans="1:8">
      <c r="A6403">
        <v>6890</v>
      </c>
      <c r="B6403" t="s">
        <v>17</v>
      </c>
      <c r="C6403" s="123">
        <v>1939</v>
      </c>
      <c r="D6403" s="2">
        <v>144</v>
      </c>
      <c r="E6403" t="s">
        <v>47</v>
      </c>
      <c r="F6403">
        <v>2021</v>
      </c>
      <c r="G6403" t="s">
        <v>5</v>
      </c>
      <c r="H6403" s="21">
        <v>116.87</v>
      </c>
    </row>
    <row r="6404" spans="1:8">
      <c r="A6404">
        <v>6897</v>
      </c>
      <c r="B6404" t="s">
        <v>17</v>
      </c>
      <c r="C6404" s="123">
        <v>1939</v>
      </c>
      <c r="D6404" s="2">
        <v>144</v>
      </c>
      <c r="E6404" t="s">
        <v>47</v>
      </c>
      <c r="F6404">
        <v>2021</v>
      </c>
      <c r="G6404" t="s">
        <v>5</v>
      </c>
      <c r="H6404" s="21">
        <v>83.68</v>
      </c>
    </row>
    <row r="6405" spans="1:8">
      <c r="A6405">
        <v>6905</v>
      </c>
      <c r="B6405" t="s">
        <v>17</v>
      </c>
      <c r="C6405" s="123">
        <v>1939</v>
      </c>
      <c r="D6405" s="2">
        <v>144</v>
      </c>
      <c r="E6405" t="s">
        <v>47</v>
      </c>
      <c r="F6405">
        <v>2021</v>
      </c>
      <c r="G6405" t="s">
        <v>5</v>
      </c>
      <c r="H6405" s="21">
        <v>34.799999999999997</v>
      </c>
    </row>
    <row r="6406" spans="1:8">
      <c r="A6406">
        <v>6935</v>
      </c>
      <c r="B6406" t="s">
        <v>17</v>
      </c>
      <c r="C6406" s="123">
        <v>1939</v>
      </c>
      <c r="D6406" s="2">
        <v>144</v>
      </c>
      <c r="E6406" t="s">
        <v>47</v>
      </c>
      <c r="F6406">
        <v>2021</v>
      </c>
      <c r="G6406" t="s">
        <v>5</v>
      </c>
      <c r="H6406" s="21">
        <v>48.33</v>
      </c>
    </row>
    <row r="6407" spans="1:8">
      <c r="A6407">
        <v>6953</v>
      </c>
      <c r="B6407" t="s">
        <v>17</v>
      </c>
      <c r="C6407" s="123">
        <v>1939</v>
      </c>
      <c r="D6407" s="2">
        <v>144</v>
      </c>
      <c r="E6407" t="s">
        <v>47</v>
      </c>
      <c r="F6407">
        <v>2021</v>
      </c>
      <c r="G6407" t="s">
        <v>5</v>
      </c>
      <c r="H6407" s="21">
        <v>50.89</v>
      </c>
    </row>
    <row r="6408" spans="1:8">
      <c r="A6408">
        <v>7027</v>
      </c>
      <c r="B6408" t="s">
        <v>17</v>
      </c>
      <c r="C6408" s="123">
        <v>1939</v>
      </c>
      <c r="D6408" s="2">
        <v>144</v>
      </c>
      <c r="E6408" t="s">
        <v>47</v>
      </c>
      <c r="F6408">
        <v>2021</v>
      </c>
      <c r="G6408" t="s">
        <v>5</v>
      </c>
      <c r="H6408" s="21">
        <v>187.3</v>
      </c>
    </row>
    <row r="6409" spans="1:8">
      <c r="A6409">
        <v>7031</v>
      </c>
      <c r="B6409" t="s">
        <v>17</v>
      </c>
      <c r="C6409" s="123">
        <v>1939</v>
      </c>
      <c r="D6409" s="2">
        <v>144</v>
      </c>
      <c r="E6409" t="s">
        <v>47</v>
      </c>
      <c r="F6409">
        <v>2021</v>
      </c>
      <c r="G6409" t="s">
        <v>5</v>
      </c>
      <c r="H6409" s="21">
        <v>201.46</v>
      </c>
    </row>
    <row r="6410" spans="1:8">
      <c r="A6410">
        <v>7034</v>
      </c>
      <c r="B6410" t="s">
        <v>17</v>
      </c>
      <c r="C6410" s="123">
        <v>1939</v>
      </c>
      <c r="D6410" s="2">
        <v>144</v>
      </c>
      <c r="E6410" t="s">
        <v>47</v>
      </c>
      <c r="F6410">
        <v>2021</v>
      </c>
      <c r="G6410" t="s">
        <v>5</v>
      </c>
      <c r="H6410" s="21">
        <v>195.23</v>
      </c>
    </row>
    <row r="6411" spans="1:8">
      <c r="A6411">
        <v>7036</v>
      </c>
      <c r="B6411" t="s">
        <v>17</v>
      </c>
      <c r="C6411" s="123">
        <v>1939</v>
      </c>
      <c r="D6411" s="2">
        <v>144</v>
      </c>
      <c r="E6411" t="s">
        <v>47</v>
      </c>
      <c r="F6411">
        <v>2021</v>
      </c>
      <c r="G6411" t="s">
        <v>5</v>
      </c>
      <c r="H6411" s="21">
        <v>199.67</v>
      </c>
    </row>
    <row r="6412" spans="1:8">
      <c r="A6412">
        <v>7051</v>
      </c>
      <c r="B6412" t="s">
        <v>17</v>
      </c>
      <c r="C6412" s="123">
        <v>1939</v>
      </c>
      <c r="D6412" s="2">
        <v>144</v>
      </c>
      <c r="E6412" t="s">
        <v>47</v>
      </c>
      <c r="F6412">
        <v>2021</v>
      </c>
      <c r="G6412" t="s">
        <v>5</v>
      </c>
      <c r="H6412" s="21">
        <v>69.599999999999994</v>
      </c>
    </row>
    <row r="6413" spans="1:8">
      <c r="A6413">
        <v>7070</v>
      </c>
      <c r="B6413" t="s">
        <v>17</v>
      </c>
      <c r="C6413" s="123">
        <v>1939</v>
      </c>
      <c r="D6413" s="2">
        <v>144</v>
      </c>
      <c r="E6413" t="s">
        <v>47</v>
      </c>
      <c r="F6413">
        <v>2021</v>
      </c>
      <c r="G6413" t="s">
        <v>5</v>
      </c>
      <c r="H6413" s="21">
        <v>34.72</v>
      </c>
    </row>
    <row r="6414" spans="1:8">
      <c r="A6414">
        <v>7197</v>
      </c>
      <c r="B6414" t="s">
        <v>17</v>
      </c>
      <c r="C6414" s="123">
        <v>1939</v>
      </c>
      <c r="D6414" s="2">
        <v>144</v>
      </c>
      <c r="E6414" t="s">
        <v>47</v>
      </c>
      <c r="F6414">
        <v>2021</v>
      </c>
      <c r="G6414" t="s">
        <v>5</v>
      </c>
      <c r="H6414" s="21">
        <v>207.54</v>
      </c>
    </row>
    <row r="6415" spans="1:8">
      <c r="A6415">
        <v>7202</v>
      </c>
      <c r="B6415" t="s">
        <v>17</v>
      </c>
      <c r="C6415" s="123">
        <v>1939</v>
      </c>
      <c r="D6415" s="2">
        <v>144</v>
      </c>
      <c r="E6415" t="s">
        <v>47</v>
      </c>
      <c r="F6415">
        <v>2021</v>
      </c>
      <c r="G6415" t="s">
        <v>5</v>
      </c>
      <c r="H6415" s="21">
        <v>299.17</v>
      </c>
    </row>
    <row r="6416" spans="1:8">
      <c r="A6416">
        <v>7243</v>
      </c>
      <c r="B6416" t="s">
        <v>17</v>
      </c>
      <c r="C6416" s="123">
        <v>1939</v>
      </c>
      <c r="D6416" s="2">
        <v>144</v>
      </c>
      <c r="E6416" t="s">
        <v>47</v>
      </c>
      <c r="F6416">
        <v>2021</v>
      </c>
      <c r="G6416" t="s">
        <v>5</v>
      </c>
      <c r="H6416" s="21">
        <v>103.71</v>
      </c>
    </row>
    <row r="6417" spans="1:8">
      <c r="A6417">
        <v>7251</v>
      </c>
      <c r="B6417" t="s">
        <v>17</v>
      </c>
      <c r="C6417" s="123">
        <v>1939</v>
      </c>
      <c r="D6417" s="2">
        <v>144</v>
      </c>
      <c r="E6417" t="s">
        <v>47</v>
      </c>
      <c r="F6417">
        <v>2021</v>
      </c>
      <c r="G6417" t="s">
        <v>5</v>
      </c>
      <c r="H6417" s="21">
        <v>27.84</v>
      </c>
    </row>
    <row r="6418" spans="1:8">
      <c r="A6418">
        <v>7272</v>
      </c>
      <c r="B6418" t="s">
        <v>17</v>
      </c>
      <c r="C6418" s="123">
        <v>1939</v>
      </c>
      <c r="D6418" s="2">
        <v>144</v>
      </c>
      <c r="E6418" t="s">
        <v>47</v>
      </c>
      <c r="F6418">
        <v>2021</v>
      </c>
      <c r="G6418" t="s">
        <v>5</v>
      </c>
      <c r="H6418" s="21">
        <v>198.66</v>
      </c>
    </row>
    <row r="6419" spans="1:8">
      <c r="A6419">
        <v>7902</v>
      </c>
      <c r="B6419" t="s">
        <v>6</v>
      </c>
      <c r="C6419" s="123">
        <v>1939</v>
      </c>
      <c r="D6419" s="2">
        <v>133</v>
      </c>
      <c r="E6419" t="s">
        <v>47</v>
      </c>
      <c r="F6419">
        <v>2023</v>
      </c>
      <c r="G6419" t="s">
        <v>5</v>
      </c>
      <c r="H6419" s="1">
        <v>887.87</v>
      </c>
    </row>
    <row r="6420" spans="1:8">
      <c r="A6420">
        <v>7903</v>
      </c>
      <c r="B6420" t="s">
        <v>6</v>
      </c>
      <c r="C6420" s="123">
        <v>1939</v>
      </c>
      <c r="D6420" s="2">
        <v>144</v>
      </c>
      <c r="E6420" t="s">
        <v>47</v>
      </c>
      <c r="F6420">
        <v>2023</v>
      </c>
      <c r="G6420" t="s">
        <v>5</v>
      </c>
      <c r="H6420" s="1">
        <v>1613.57</v>
      </c>
    </row>
    <row r="6421" spans="1:8">
      <c r="A6421">
        <v>7959</v>
      </c>
      <c r="B6421" t="s">
        <v>7</v>
      </c>
      <c r="C6421" s="123">
        <v>1939</v>
      </c>
      <c r="D6421" s="2">
        <v>133</v>
      </c>
      <c r="E6421" t="s">
        <v>47</v>
      </c>
      <c r="F6421">
        <v>2023</v>
      </c>
      <c r="G6421" t="s">
        <v>5</v>
      </c>
      <c r="H6421" s="1">
        <v>383.46999999999991</v>
      </c>
    </row>
    <row r="6422" spans="1:8">
      <c r="A6422">
        <v>7960</v>
      </c>
      <c r="B6422" t="s">
        <v>7</v>
      </c>
      <c r="C6422" s="123">
        <v>1939</v>
      </c>
      <c r="D6422" s="2">
        <v>144</v>
      </c>
      <c r="E6422" t="s">
        <v>47</v>
      </c>
      <c r="F6422">
        <v>2023</v>
      </c>
      <c r="G6422" t="s">
        <v>5</v>
      </c>
      <c r="H6422" s="1">
        <v>1372.94</v>
      </c>
    </row>
    <row r="6423" spans="1:8">
      <c r="A6423">
        <v>8026</v>
      </c>
      <c r="B6423" t="s">
        <v>8</v>
      </c>
      <c r="C6423" s="123">
        <v>1939</v>
      </c>
      <c r="D6423" s="2">
        <v>133</v>
      </c>
      <c r="E6423" t="s">
        <v>47</v>
      </c>
      <c r="F6423">
        <v>2023</v>
      </c>
      <c r="G6423" t="s">
        <v>5</v>
      </c>
      <c r="H6423" s="1">
        <v>-129.71</v>
      </c>
    </row>
    <row r="6424" spans="1:8">
      <c r="A6424">
        <v>8027</v>
      </c>
      <c r="B6424" t="s">
        <v>8</v>
      </c>
      <c r="C6424" s="123">
        <v>1939</v>
      </c>
      <c r="D6424" s="2">
        <v>144</v>
      </c>
      <c r="E6424" t="s">
        <v>47</v>
      </c>
      <c r="F6424">
        <v>2023</v>
      </c>
      <c r="G6424" t="s">
        <v>5</v>
      </c>
      <c r="H6424" s="1">
        <v>669.74</v>
      </c>
    </row>
    <row r="6425" spans="1:8">
      <c r="A6425">
        <v>8078</v>
      </c>
      <c r="B6425" t="s">
        <v>9</v>
      </c>
      <c r="C6425" s="123">
        <v>1939</v>
      </c>
      <c r="D6425" s="2">
        <v>133</v>
      </c>
      <c r="E6425" t="s">
        <v>47</v>
      </c>
      <c r="F6425">
        <v>2023</v>
      </c>
      <c r="G6425" t="s">
        <v>5</v>
      </c>
      <c r="H6425" s="1">
        <v>697.58999999999992</v>
      </c>
    </row>
    <row r="6426" spans="1:8">
      <c r="A6426">
        <v>8079</v>
      </c>
      <c r="B6426" t="s">
        <v>9</v>
      </c>
      <c r="C6426" s="123">
        <v>1939</v>
      </c>
      <c r="D6426" s="2">
        <v>144</v>
      </c>
      <c r="E6426" t="s">
        <v>47</v>
      </c>
      <c r="F6426">
        <v>2023</v>
      </c>
      <c r="G6426" t="s">
        <v>5</v>
      </c>
      <c r="H6426" s="1">
        <v>18252.240000000002</v>
      </c>
    </row>
    <row r="6427" spans="1:8">
      <c r="A6427">
        <v>8132</v>
      </c>
      <c r="B6427" t="s">
        <v>10</v>
      </c>
      <c r="C6427" s="123">
        <v>1939</v>
      </c>
      <c r="D6427" s="2">
        <v>133</v>
      </c>
      <c r="E6427" t="s">
        <v>47</v>
      </c>
      <c r="F6427">
        <v>2023</v>
      </c>
      <c r="G6427" t="s">
        <v>5</v>
      </c>
      <c r="H6427" s="1">
        <v>69.19</v>
      </c>
    </row>
    <row r="6428" spans="1:8">
      <c r="A6428">
        <v>8133</v>
      </c>
      <c r="B6428" t="s">
        <v>10</v>
      </c>
      <c r="C6428" s="123">
        <v>1939</v>
      </c>
      <c r="D6428" s="2">
        <v>144</v>
      </c>
      <c r="E6428" t="s">
        <v>47</v>
      </c>
      <c r="F6428">
        <v>2023</v>
      </c>
      <c r="G6428" t="s">
        <v>5</v>
      </c>
      <c r="H6428" s="1">
        <v>185.46</v>
      </c>
    </row>
    <row r="6429" spans="1:8">
      <c r="A6429">
        <v>8175</v>
      </c>
      <c r="B6429" t="s">
        <v>11</v>
      </c>
      <c r="C6429" s="123">
        <v>1939</v>
      </c>
      <c r="D6429" s="2">
        <v>133</v>
      </c>
      <c r="E6429" t="s">
        <v>47</v>
      </c>
      <c r="F6429">
        <v>2023</v>
      </c>
      <c r="G6429" t="s">
        <v>5</v>
      </c>
      <c r="H6429" s="1">
        <v>362.55</v>
      </c>
    </row>
    <row r="6430" spans="1:8">
      <c r="A6430">
        <v>8176</v>
      </c>
      <c r="B6430" t="s">
        <v>11</v>
      </c>
      <c r="C6430" s="123">
        <v>1939</v>
      </c>
      <c r="D6430" s="2">
        <v>144</v>
      </c>
      <c r="E6430" t="s">
        <v>47</v>
      </c>
      <c r="F6430">
        <v>2023</v>
      </c>
      <c r="G6430" t="s">
        <v>5</v>
      </c>
      <c r="H6430" s="1">
        <v>865.40999999999985</v>
      </c>
    </row>
    <row r="6431" spans="1:8">
      <c r="A6431">
        <v>8222</v>
      </c>
      <c r="B6431" t="s">
        <v>12</v>
      </c>
      <c r="C6431" s="123">
        <v>1939</v>
      </c>
      <c r="D6431" s="2">
        <v>144</v>
      </c>
      <c r="E6431" t="s">
        <v>47</v>
      </c>
      <c r="F6431">
        <v>2023</v>
      </c>
      <c r="G6431" t="s">
        <v>5</v>
      </c>
      <c r="H6431" s="1">
        <v>93.820000000000007</v>
      </c>
    </row>
    <row r="6432" spans="1:8">
      <c r="A6432">
        <v>8257</v>
      </c>
      <c r="B6432" t="s">
        <v>13</v>
      </c>
      <c r="C6432" s="123">
        <v>1939</v>
      </c>
      <c r="D6432" s="2">
        <v>133</v>
      </c>
      <c r="E6432" t="s">
        <v>47</v>
      </c>
      <c r="F6432">
        <v>2023</v>
      </c>
      <c r="G6432" t="s">
        <v>5</v>
      </c>
      <c r="H6432" s="1">
        <v>0.19</v>
      </c>
    </row>
    <row r="6433" spans="1:8">
      <c r="A6433">
        <v>8258</v>
      </c>
      <c r="B6433" t="s">
        <v>13</v>
      </c>
      <c r="C6433" s="123">
        <v>1939</v>
      </c>
      <c r="D6433" s="2">
        <v>144</v>
      </c>
      <c r="E6433" t="s">
        <v>47</v>
      </c>
      <c r="F6433">
        <v>2023</v>
      </c>
      <c r="G6433" t="s">
        <v>5</v>
      </c>
      <c r="H6433" s="1">
        <v>1175.3800000000001</v>
      </c>
    </row>
    <row r="6434" spans="1:8">
      <c r="A6434">
        <v>8320</v>
      </c>
      <c r="B6434" t="s">
        <v>14</v>
      </c>
      <c r="C6434" s="123">
        <v>1939</v>
      </c>
      <c r="D6434" s="2">
        <v>133</v>
      </c>
      <c r="E6434" t="s">
        <v>47</v>
      </c>
      <c r="F6434">
        <v>2023</v>
      </c>
      <c r="G6434" t="s">
        <v>5</v>
      </c>
      <c r="H6434" s="1">
        <v>335.15999999999997</v>
      </c>
    </row>
    <row r="6435" spans="1:8">
      <c r="A6435">
        <v>8321</v>
      </c>
      <c r="B6435" t="s">
        <v>14</v>
      </c>
      <c r="C6435" s="123">
        <v>1939</v>
      </c>
      <c r="D6435" s="2">
        <v>144</v>
      </c>
      <c r="E6435" t="s">
        <v>47</v>
      </c>
      <c r="F6435">
        <v>2023</v>
      </c>
      <c r="G6435" t="s">
        <v>5</v>
      </c>
      <c r="H6435" s="1">
        <v>1428.86</v>
      </c>
    </row>
    <row r="6436" spans="1:8">
      <c r="A6436">
        <v>8447</v>
      </c>
      <c r="B6436" t="s">
        <v>17</v>
      </c>
      <c r="C6436" s="123">
        <v>1939</v>
      </c>
      <c r="D6436" s="2">
        <v>144</v>
      </c>
      <c r="E6436" t="s">
        <v>47</v>
      </c>
      <c r="F6436">
        <v>2023</v>
      </c>
      <c r="G6436" t="s">
        <v>5</v>
      </c>
      <c r="H6436" s="1">
        <v>895.74</v>
      </c>
    </row>
    <row r="6437" spans="1:8">
      <c r="A6437">
        <v>15</v>
      </c>
      <c r="B6437" t="s">
        <v>6</v>
      </c>
      <c r="C6437" s="123">
        <v>1940</v>
      </c>
      <c r="D6437" s="2">
        <v>133</v>
      </c>
      <c r="E6437" t="s">
        <v>138</v>
      </c>
      <c r="F6437">
        <v>2021</v>
      </c>
      <c r="G6437" t="s">
        <v>5</v>
      </c>
      <c r="H6437" s="21">
        <v>1899.82</v>
      </c>
    </row>
    <row r="6438" spans="1:8">
      <c r="A6438">
        <v>32</v>
      </c>
      <c r="B6438" t="s">
        <v>6</v>
      </c>
      <c r="C6438" s="123">
        <v>1940</v>
      </c>
      <c r="D6438" s="2">
        <v>133</v>
      </c>
      <c r="E6438" t="s">
        <v>138</v>
      </c>
      <c r="F6438">
        <v>2021</v>
      </c>
      <c r="G6438" t="s">
        <v>5</v>
      </c>
      <c r="H6438" s="21">
        <v>1829.14</v>
      </c>
    </row>
    <row r="6439" spans="1:8">
      <c r="A6439">
        <v>34</v>
      </c>
      <c r="B6439" t="s">
        <v>6</v>
      </c>
      <c r="C6439" s="123">
        <v>1940</v>
      </c>
      <c r="D6439" s="2">
        <v>133</v>
      </c>
      <c r="E6439" t="s">
        <v>138</v>
      </c>
      <c r="F6439">
        <v>2021</v>
      </c>
      <c r="G6439" t="s">
        <v>5</v>
      </c>
      <c r="H6439" s="21">
        <v>1829.14</v>
      </c>
    </row>
    <row r="6440" spans="1:8">
      <c r="A6440">
        <v>58</v>
      </c>
      <c r="B6440" t="s">
        <v>6</v>
      </c>
      <c r="C6440" s="123">
        <v>1940</v>
      </c>
      <c r="D6440" s="2">
        <v>133</v>
      </c>
      <c r="E6440" t="s">
        <v>138</v>
      </c>
      <c r="F6440">
        <v>2021</v>
      </c>
      <c r="G6440" t="s">
        <v>5</v>
      </c>
      <c r="H6440" s="21">
        <v>949.91</v>
      </c>
    </row>
    <row r="6441" spans="1:8">
      <c r="A6441">
        <v>97</v>
      </c>
      <c r="B6441" t="s">
        <v>6</v>
      </c>
      <c r="C6441" s="123">
        <v>1940</v>
      </c>
      <c r="D6441" s="2">
        <v>133</v>
      </c>
      <c r="E6441" t="s">
        <v>138</v>
      </c>
      <c r="F6441">
        <v>2021</v>
      </c>
      <c r="G6441" t="s">
        <v>5</v>
      </c>
      <c r="H6441" s="21">
        <v>1829.14</v>
      </c>
    </row>
    <row r="6442" spans="1:8">
      <c r="A6442">
        <v>125</v>
      </c>
      <c r="B6442" t="s">
        <v>6</v>
      </c>
      <c r="C6442" s="123">
        <v>1940</v>
      </c>
      <c r="D6442" s="2">
        <v>133</v>
      </c>
      <c r="E6442" t="s">
        <v>138</v>
      </c>
      <c r="F6442">
        <v>2021</v>
      </c>
      <c r="G6442" t="s">
        <v>5</v>
      </c>
      <c r="H6442" s="21">
        <v>3658.28</v>
      </c>
    </row>
    <row r="6443" spans="1:8">
      <c r="A6443">
        <v>138</v>
      </c>
      <c r="B6443" t="s">
        <v>6</v>
      </c>
      <c r="C6443" s="123">
        <v>1940</v>
      </c>
      <c r="D6443" s="2">
        <v>133</v>
      </c>
      <c r="E6443" t="s">
        <v>138</v>
      </c>
      <c r="F6443">
        <v>2021</v>
      </c>
      <c r="G6443" t="s">
        <v>5</v>
      </c>
      <c r="H6443" s="21">
        <v>2849.73</v>
      </c>
    </row>
    <row r="6444" spans="1:8">
      <c r="A6444">
        <v>145</v>
      </c>
      <c r="B6444" t="s">
        <v>6</v>
      </c>
      <c r="C6444" s="123">
        <v>1940</v>
      </c>
      <c r="D6444" s="2">
        <v>133</v>
      </c>
      <c r="E6444" t="s">
        <v>138</v>
      </c>
      <c r="F6444">
        <v>2021</v>
      </c>
      <c r="G6444" t="s">
        <v>5</v>
      </c>
      <c r="H6444" s="21">
        <v>1899.82</v>
      </c>
    </row>
    <row r="6445" spans="1:8">
      <c r="A6445">
        <v>155</v>
      </c>
      <c r="B6445" t="s">
        <v>6</v>
      </c>
      <c r="C6445" s="123">
        <v>1940</v>
      </c>
      <c r="D6445" s="2">
        <v>133</v>
      </c>
      <c r="E6445" t="s">
        <v>138</v>
      </c>
      <c r="F6445">
        <v>2021</v>
      </c>
      <c r="G6445" t="s">
        <v>5</v>
      </c>
      <c r="H6445" s="21">
        <v>1899.82</v>
      </c>
    </row>
    <row r="6446" spans="1:8">
      <c r="A6446">
        <v>164</v>
      </c>
      <c r="B6446" t="s">
        <v>6</v>
      </c>
      <c r="C6446" s="123">
        <v>1940</v>
      </c>
      <c r="D6446" s="2">
        <v>133</v>
      </c>
      <c r="E6446" t="s">
        <v>138</v>
      </c>
      <c r="F6446">
        <v>2021</v>
      </c>
      <c r="G6446" t="s">
        <v>5</v>
      </c>
      <c r="H6446" s="21">
        <v>1899.82</v>
      </c>
    </row>
    <row r="6447" spans="1:8">
      <c r="A6447">
        <v>193</v>
      </c>
      <c r="B6447" t="s">
        <v>6</v>
      </c>
      <c r="C6447" s="123">
        <v>1940</v>
      </c>
      <c r="D6447" s="2">
        <v>133</v>
      </c>
      <c r="E6447" t="s">
        <v>138</v>
      </c>
      <c r="F6447">
        <v>2021</v>
      </c>
      <c r="G6447" t="s">
        <v>5</v>
      </c>
      <c r="H6447" s="21">
        <v>1829.14</v>
      </c>
    </row>
    <row r="6448" spans="1:8">
      <c r="A6448">
        <v>208</v>
      </c>
      <c r="B6448" t="s">
        <v>6</v>
      </c>
      <c r="C6448" s="123">
        <v>1940</v>
      </c>
      <c r="D6448" s="2">
        <v>144</v>
      </c>
      <c r="E6448" t="s">
        <v>138</v>
      </c>
      <c r="F6448">
        <v>2021</v>
      </c>
      <c r="G6448" t="s">
        <v>5</v>
      </c>
      <c r="H6448" s="21">
        <v>31.25</v>
      </c>
    </row>
    <row r="6449" spans="1:8">
      <c r="A6449">
        <v>243</v>
      </c>
      <c r="B6449" t="s">
        <v>6</v>
      </c>
      <c r="C6449" s="123">
        <v>1940</v>
      </c>
      <c r="D6449" s="2">
        <v>144</v>
      </c>
      <c r="E6449" t="s">
        <v>138</v>
      </c>
      <c r="F6449">
        <v>2021</v>
      </c>
      <c r="G6449" t="s">
        <v>5</v>
      </c>
      <c r="H6449" s="21">
        <v>12506.24</v>
      </c>
    </row>
    <row r="6450" spans="1:8">
      <c r="A6450">
        <v>265</v>
      </c>
      <c r="B6450" t="s">
        <v>6</v>
      </c>
      <c r="C6450" s="123">
        <v>1940</v>
      </c>
      <c r="D6450" s="2">
        <v>144</v>
      </c>
      <c r="E6450" t="s">
        <v>138</v>
      </c>
      <c r="F6450">
        <v>2021</v>
      </c>
      <c r="G6450" t="s">
        <v>5</v>
      </c>
      <c r="H6450" s="21">
        <v>46.85</v>
      </c>
    </row>
    <row r="6451" spans="1:8">
      <c r="A6451">
        <v>271</v>
      </c>
      <c r="B6451" t="s">
        <v>6</v>
      </c>
      <c r="C6451" s="123">
        <v>1940</v>
      </c>
      <c r="D6451" s="2">
        <v>144</v>
      </c>
      <c r="E6451" t="s">
        <v>138</v>
      </c>
      <c r="F6451">
        <v>2021</v>
      </c>
      <c r="G6451" t="s">
        <v>5</v>
      </c>
      <c r="H6451" s="21">
        <v>4849.26</v>
      </c>
    </row>
    <row r="6452" spans="1:8">
      <c r="A6452">
        <v>288</v>
      </c>
      <c r="B6452" t="s">
        <v>6</v>
      </c>
      <c r="C6452" s="123">
        <v>1940</v>
      </c>
      <c r="D6452" s="2">
        <v>144</v>
      </c>
      <c r="E6452" t="s">
        <v>138</v>
      </c>
      <c r="F6452">
        <v>2021</v>
      </c>
      <c r="G6452" t="s">
        <v>5</v>
      </c>
      <c r="H6452" s="21">
        <v>-688.03</v>
      </c>
    </row>
    <row r="6453" spans="1:8">
      <c r="A6453">
        <v>291</v>
      </c>
      <c r="B6453" t="s">
        <v>6</v>
      </c>
      <c r="C6453" s="123">
        <v>1940</v>
      </c>
      <c r="D6453" s="2">
        <v>144</v>
      </c>
      <c r="E6453" t="s">
        <v>138</v>
      </c>
      <c r="F6453">
        <v>2021</v>
      </c>
      <c r="G6453" t="s">
        <v>5</v>
      </c>
      <c r="H6453" s="21">
        <v>30.41</v>
      </c>
    </row>
    <row r="6454" spans="1:8">
      <c r="A6454">
        <v>308</v>
      </c>
      <c r="B6454" t="s">
        <v>6</v>
      </c>
      <c r="C6454" s="123">
        <v>1940</v>
      </c>
      <c r="D6454" s="2">
        <v>144</v>
      </c>
      <c r="E6454" t="s">
        <v>138</v>
      </c>
      <c r="F6454">
        <v>2021</v>
      </c>
      <c r="G6454" t="s">
        <v>5</v>
      </c>
      <c r="H6454" s="21">
        <v>4767.93</v>
      </c>
    </row>
    <row r="6455" spans="1:8">
      <c r="A6455">
        <v>313</v>
      </c>
      <c r="B6455" t="s">
        <v>6</v>
      </c>
      <c r="C6455" s="123">
        <v>1940</v>
      </c>
      <c r="D6455" s="2">
        <v>144</v>
      </c>
      <c r="E6455" t="s">
        <v>138</v>
      </c>
      <c r="F6455">
        <v>2021</v>
      </c>
      <c r="G6455" t="s">
        <v>5</v>
      </c>
      <c r="H6455" s="21">
        <v>457.26</v>
      </c>
    </row>
    <row r="6456" spans="1:8">
      <c r="A6456">
        <v>329</v>
      </c>
      <c r="B6456" t="s">
        <v>6</v>
      </c>
      <c r="C6456" s="123">
        <v>1940</v>
      </c>
      <c r="D6456" s="2">
        <v>144</v>
      </c>
      <c r="E6456" t="s">
        <v>138</v>
      </c>
      <c r="F6456">
        <v>2021</v>
      </c>
      <c r="G6456" t="s">
        <v>5</v>
      </c>
      <c r="H6456" s="21">
        <v>3845.33</v>
      </c>
    </row>
    <row r="6457" spans="1:8">
      <c r="A6457">
        <v>332</v>
      </c>
      <c r="B6457" t="s">
        <v>6</v>
      </c>
      <c r="C6457" s="123">
        <v>1940</v>
      </c>
      <c r="D6457" s="2">
        <v>144</v>
      </c>
      <c r="E6457" t="s">
        <v>138</v>
      </c>
      <c r="F6457">
        <v>2021</v>
      </c>
      <c r="G6457" t="s">
        <v>5</v>
      </c>
      <c r="H6457" s="21">
        <v>31.24</v>
      </c>
    </row>
    <row r="6458" spans="1:8">
      <c r="A6458">
        <v>409</v>
      </c>
      <c r="B6458" t="s">
        <v>6</v>
      </c>
      <c r="C6458" s="123">
        <v>1940</v>
      </c>
      <c r="D6458" s="2">
        <v>144</v>
      </c>
      <c r="E6458" t="s">
        <v>138</v>
      </c>
      <c r="F6458">
        <v>2021</v>
      </c>
      <c r="G6458" t="s">
        <v>5</v>
      </c>
      <c r="H6458" s="21">
        <v>440.86</v>
      </c>
    </row>
    <row r="6459" spans="1:8">
      <c r="A6459">
        <v>410</v>
      </c>
      <c r="B6459" t="s">
        <v>6</v>
      </c>
      <c r="C6459" s="123">
        <v>1940</v>
      </c>
      <c r="D6459" s="2">
        <v>144</v>
      </c>
      <c r="E6459" t="s">
        <v>138</v>
      </c>
      <c r="F6459">
        <v>2021</v>
      </c>
      <c r="G6459" t="s">
        <v>5</v>
      </c>
      <c r="H6459" s="21">
        <v>8348.9500000000007</v>
      </c>
    </row>
    <row r="6460" spans="1:8">
      <c r="A6460">
        <v>434</v>
      </c>
      <c r="B6460" t="s">
        <v>6</v>
      </c>
      <c r="C6460" s="123">
        <v>1940</v>
      </c>
      <c r="D6460" s="2">
        <v>144</v>
      </c>
      <c r="E6460" t="s">
        <v>138</v>
      </c>
      <c r="F6460">
        <v>2021</v>
      </c>
      <c r="G6460" t="s">
        <v>5</v>
      </c>
      <c r="H6460" s="21">
        <v>31.25</v>
      </c>
    </row>
    <row r="6461" spans="1:8">
      <c r="A6461">
        <v>446</v>
      </c>
      <c r="B6461" t="s">
        <v>6</v>
      </c>
      <c r="C6461" s="123">
        <v>1940</v>
      </c>
      <c r="D6461" s="2">
        <v>144</v>
      </c>
      <c r="E6461" t="s">
        <v>138</v>
      </c>
      <c r="F6461">
        <v>2021</v>
      </c>
      <c r="G6461" t="s">
        <v>5</v>
      </c>
      <c r="H6461" s="21">
        <v>15.62</v>
      </c>
    </row>
    <row r="6462" spans="1:8">
      <c r="A6462">
        <v>465</v>
      </c>
      <c r="B6462" t="s">
        <v>6</v>
      </c>
      <c r="C6462" s="123">
        <v>1940</v>
      </c>
      <c r="D6462" s="2">
        <v>144</v>
      </c>
      <c r="E6462" t="s">
        <v>138</v>
      </c>
      <c r="F6462">
        <v>2021</v>
      </c>
      <c r="G6462" t="s">
        <v>5</v>
      </c>
      <c r="H6462" s="21">
        <v>125</v>
      </c>
    </row>
    <row r="6463" spans="1:8">
      <c r="A6463">
        <v>506</v>
      </c>
      <c r="B6463" t="s">
        <v>6</v>
      </c>
      <c r="C6463" s="123">
        <v>1940</v>
      </c>
      <c r="D6463" s="2">
        <v>144</v>
      </c>
      <c r="E6463" t="s">
        <v>138</v>
      </c>
      <c r="F6463">
        <v>2021</v>
      </c>
      <c r="G6463" t="s">
        <v>5</v>
      </c>
      <c r="H6463" s="21">
        <v>5240.46</v>
      </c>
    </row>
    <row r="6464" spans="1:8">
      <c r="A6464">
        <v>519</v>
      </c>
      <c r="B6464" t="s">
        <v>6</v>
      </c>
      <c r="C6464" s="123">
        <v>1940</v>
      </c>
      <c r="D6464" s="2">
        <v>144</v>
      </c>
      <c r="E6464" t="s">
        <v>138</v>
      </c>
      <c r="F6464">
        <v>2021</v>
      </c>
      <c r="G6464" t="s">
        <v>5</v>
      </c>
      <c r="H6464" s="21">
        <v>8126.19</v>
      </c>
    </row>
    <row r="6465" spans="1:8">
      <c r="A6465">
        <v>521</v>
      </c>
      <c r="B6465" t="s">
        <v>6</v>
      </c>
      <c r="C6465" s="123">
        <v>1940</v>
      </c>
      <c r="D6465" s="2">
        <v>144</v>
      </c>
      <c r="E6465" t="s">
        <v>138</v>
      </c>
      <c r="F6465">
        <v>2021</v>
      </c>
      <c r="G6465" t="s">
        <v>5</v>
      </c>
      <c r="H6465" s="21">
        <v>4849.2299999999996</v>
      </c>
    </row>
    <row r="6466" spans="1:8">
      <c r="A6466">
        <v>535</v>
      </c>
      <c r="B6466" t="s">
        <v>6</v>
      </c>
      <c r="C6466" s="123">
        <v>1940</v>
      </c>
      <c r="D6466" s="2">
        <v>144</v>
      </c>
      <c r="E6466" t="s">
        <v>138</v>
      </c>
      <c r="F6466">
        <v>2021</v>
      </c>
      <c r="G6466" t="s">
        <v>5</v>
      </c>
      <c r="H6466" s="21">
        <v>31.23</v>
      </c>
    </row>
    <row r="6467" spans="1:8">
      <c r="A6467">
        <v>537</v>
      </c>
      <c r="B6467" t="s">
        <v>6</v>
      </c>
      <c r="C6467" s="123">
        <v>1940</v>
      </c>
      <c r="D6467" s="2">
        <v>144</v>
      </c>
      <c r="E6467" t="s">
        <v>138</v>
      </c>
      <c r="F6467">
        <v>2021</v>
      </c>
      <c r="G6467" t="s">
        <v>5</v>
      </c>
      <c r="H6467" s="21">
        <v>5308.71</v>
      </c>
    </row>
    <row r="6468" spans="1:8">
      <c r="A6468">
        <v>572</v>
      </c>
      <c r="B6468" t="s">
        <v>6</v>
      </c>
      <c r="C6468" s="123">
        <v>1940</v>
      </c>
      <c r="D6468" s="2">
        <v>144</v>
      </c>
      <c r="E6468" t="s">
        <v>138</v>
      </c>
      <c r="F6468">
        <v>2021</v>
      </c>
      <c r="G6468" t="s">
        <v>5</v>
      </c>
      <c r="H6468" s="21">
        <v>4767.9399999999996</v>
      </c>
    </row>
    <row r="6469" spans="1:8">
      <c r="A6469">
        <v>608</v>
      </c>
      <c r="B6469" t="s">
        <v>6</v>
      </c>
      <c r="C6469" s="123">
        <v>1940</v>
      </c>
      <c r="D6469" s="2">
        <v>144</v>
      </c>
      <c r="E6469" t="s">
        <v>138</v>
      </c>
      <c r="F6469">
        <v>2021</v>
      </c>
      <c r="G6469" t="s">
        <v>5</v>
      </c>
      <c r="H6469" s="21">
        <v>0.01</v>
      </c>
    </row>
    <row r="6470" spans="1:8">
      <c r="A6470">
        <v>619</v>
      </c>
      <c r="B6470" t="s">
        <v>7</v>
      </c>
      <c r="C6470" s="123">
        <v>1940</v>
      </c>
      <c r="D6470" s="2">
        <v>133</v>
      </c>
      <c r="E6470" t="s">
        <v>138</v>
      </c>
      <c r="F6470">
        <v>2021</v>
      </c>
      <c r="G6470" t="s">
        <v>5</v>
      </c>
      <c r="H6470" s="21">
        <v>574.36</v>
      </c>
    </row>
    <row r="6471" spans="1:8">
      <c r="A6471">
        <v>621</v>
      </c>
      <c r="B6471" t="s">
        <v>7</v>
      </c>
      <c r="C6471" s="123">
        <v>1940</v>
      </c>
      <c r="D6471" s="2">
        <v>133</v>
      </c>
      <c r="E6471" t="s">
        <v>138</v>
      </c>
      <c r="F6471">
        <v>2021</v>
      </c>
      <c r="G6471" t="s">
        <v>5</v>
      </c>
      <c r="H6471" s="21">
        <v>28.14</v>
      </c>
    </row>
    <row r="6472" spans="1:8">
      <c r="A6472">
        <v>640</v>
      </c>
      <c r="B6472" t="s">
        <v>7</v>
      </c>
      <c r="C6472" s="123">
        <v>1940</v>
      </c>
      <c r="D6472" s="2">
        <v>133</v>
      </c>
      <c r="E6472" t="s">
        <v>138</v>
      </c>
      <c r="F6472">
        <v>2021</v>
      </c>
      <c r="G6472" t="s">
        <v>5</v>
      </c>
      <c r="H6472" s="21">
        <v>3617.86</v>
      </c>
    </row>
    <row r="6473" spans="1:8">
      <c r="A6473">
        <v>653</v>
      </c>
      <c r="B6473" t="s">
        <v>7</v>
      </c>
      <c r="C6473" s="123">
        <v>1940</v>
      </c>
      <c r="D6473" s="2">
        <v>133</v>
      </c>
      <c r="E6473" t="s">
        <v>138</v>
      </c>
      <c r="F6473">
        <v>2021</v>
      </c>
      <c r="G6473" t="s">
        <v>5</v>
      </c>
      <c r="H6473" s="21">
        <v>642.98</v>
      </c>
    </row>
    <row r="6474" spans="1:8">
      <c r="A6474">
        <v>684</v>
      </c>
      <c r="B6474" t="s">
        <v>7</v>
      </c>
      <c r="C6474" s="123">
        <v>1940</v>
      </c>
      <c r="D6474" s="2">
        <v>133</v>
      </c>
      <c r="E6474" t="s">
        <v>138</v>
      </c>
      <c r="F6474">
        <v>2021</v>
      </c>
      <c r="G6474" t="s">
        <v>5</v>
      </c>
      <c r="H6474" s="21">
        <v>951.53</v>
      </c>
    </row>
    <row r="6475" spans="1:8">
      <c r="A6475">
        <v>714</v>
      </c>
      <c r="B6475" t="s">
        <v>7</v>
      </c>
      <c r="C6475" s="123">
        <v>1940</v>
      </c>
      <c r="D6475" s="2">
        <v>133</v>
      </c>
      <c r="E6475" t="s">
        <v>138</v>
      </c>
      <c r="F6475">
        <v>2021</v>
      </c>
      <c r="G6475" t="s">
        <v>5</v>
      </c>
      <c r="H6475" s="21">
        <v>904.93</v>
      </c>
    </row>
    <row r="6476" spans="1:8">
      <c r="A6476">
        <v>717</v>
      </c>
      <c r="B6476" t="s">
        <v>7</v>
      </c>
      <c r="C6476" s="123">
        <v>1940</v>
      </c>
      <c r="D6476" s="2">
        <v>133</v>
      </c>
      <c r="E6476" t="s">
        <v>138</v>
      </c>
      <c r="F6476">
        <v>2021</v>
      </c>
      <c r="G6476" t="s">
        <v>5</v>
      </c>
      <c r="H6476" s="21">
        <v>1765.73</v>
      </c>
    </row>
    <row r="6477" spans="1:8">
      <c r="A6477">
        <v>753</v>
      </c>
      <c r="B6477" t="s">
        <v>7</v>
      </c>
      <c r="C6477" s="123">
        <v>1940</v>
      </c>
      <c r="D6477" s="2">
        <v>133</v>
      </c>
      <c r="E6477" t="s">
        <v>138</v>
      </c>
      <c r="F6477">
        <v>2021</v>
      </c>
      <c r="G6477" t="s">
        <v>5</v>
      </c>
      <c r="H6477" s="21">
        <v>28.14</v>
      </c>
    </row>
    <row r="6478" spans="1:8">
      <c r="A6478">
        <v>813</v>
      </c>
      <c r="B6478" t="s">
        <v>7</v>
      </c>
      <c r="C6478" s="123">
        <v>1940</v>
      </c>
      <c r="D6478" s="2">
        <v>133</v>
      </c>
      <c r="E6478" t="s">
        <v>138</v>
      </c>
      <c r="F6478">
        <v>2021</v>
      </c>
      <c r="G6478" t="s">
        <v>5</v>
      </c>
      <c r="H6478" s="21">
        <v>951.49</v>
      </c>
    </row>
    <row r="6479" spans="1:8">
      <c r="A6479">
        <v>816</v>
      </c>
      <c r="B6479" t="s">
        <v>7</v>
      </c>
      <c r="C6479" s="123">
        <v>1940</v>
      </c>
      <c r="D6479" s="2">
        <v>133</v>
      </c>
      <c r="E6479" t="s">
        <v>138</v>
      </c>
      <c r="F6479">
        <v>2021</v>
      </c>
      <c r="G6479" t="s">
        <v>5</v>
      </c>
      <c r="H6479" s="21">
        <v>18.77</v>
      </c>
    </row>
    <row r="6480" spans="1:8">
      <c r="A6480">
        <v>820</v>
      </c>
      <c r="B6480" t="s">
        <v>7</v>
      </c>
      <c r="C6480" s="123">
        <v>1940</v>
      </c>
      <c r="D6480" s="2">
        <v>133</v>
      </c>
      <c r="E6480" t="s">
        <v>138</v>
      </c>
      <c r="F6480">
        <v>2021</v>
      </c>
      <c r="G6480" t="s">
        <v>5</v>
      </c>
      <c r="H6480" s="21">
        <v>18.71</v>
      </c>
    </row>
    <row r="6481" spans="1:8">
      <c r="A6481">
        <v>821</v>
      </c>
      <c r="B6481" t="s">
        <v>7</v>
      </c>
      <c r="C6481" s="123">
        <v>1940</v>
      </c>
      <c r="D6481" s="2">
        <v>133</v>
      </c>
      <c r="E6481" t="s">
        <v>138</v>
      </c>
      <c r="F6481">
        <v>2021</v>
      </c>
      <c r="G6481" t="s">
        <v>5</v>
      </c>
      <c r="H6481" s="21">
        <v>14.07</v>
      </c>
    </row>
    <row r="6482" spans="1:8">
      <c r="A6482">
        <v>837</v>
      </c>
      <c r="B6482" t="s">
        <v>7</v>
      </c>
      <c r="C6482" s="123">
        <v>1940</v>
      </c>
      <c r="D6482" s="2">
        <v>133</v>
      </c>
      <c r="E6482" t="s">
        <v>138</v>
      </c>
      <c r="F6482">
        <v>2021</v>
      </c>
      <c r="G6482" t="s">
        <v>5</v>
      </c>
      <c r="H6482" s="21">
        <v>14.06</v>
      </c>
    </row>
    <row r="6483" spans="1:8">
      <c r="A6483">
        <v>850</v>
      </c>
      <c r="B6483" t="s">
        <v>7</v>
      </c>
      <c r="C6483" s="123">
        <v>1940</v>
      </c>
      <c r="D6483" s="2">
        <v>133</v>
      </c>
      <c r="E6483" t="s">
        <v>138</v>
      </c>
      <c r="F6483">
        <v>2021</v>
      </c>
      <c r="G6483" t="s">
        <v>5</v>
      </c>
      <c r="H6483" s="21">
        <v>14.07</v>
      </c>
    </row>
    <row r="6484" spans="1:8">
      <c r="A6484">
        <v>852</v>
      </c>
      <c r="B6484" t="s">
        <v>7</v>
      </c>
      <c r="C6484" s="123">
        <v>1940</v>
      </c>
      <c r="D6484" s="2">
        <v>133</v>
      </c>
      <c r="E6484" t="s">
        <v>138</v>
      </c>
      <c r="F6484">
        <v>2021</v>
      </c>
      <c r="G6484" t="s">
        <v>5</v>
      </c>
      <c r="H6484" s="21">
        <v>999.46</v>
      </c>
    </row>
    <row r="6485" spans="1:8">
      <c r="A6485">
        <v>864</v>
      </c>
      <c r="B6485" t="s">
        <v>7</v>
      </c>
      <c r="C6485" s="123">
        <v>1940</v>
      </c>
      <c r="D6485" s="2">
        <v>133</v>
      </c>
      <c r="E6485" t="s">
        <v>138</v>
      </c>
      <c r="F6485">
        <v>2021</v>
      </c>
      <c r="G6485" t="s">
        <v>5</v>
      </c>
      <c r="H6485" s="21">
        <v>1077.83</v>
      </c>
    </row>
    <row r="6486" spans="1:8">
      <c r="A6486">
        <v>865</v>
      </c>
      <c r="B6486" t="s">
        <v>7</v>
      </c>
      <c r="C6486" s="123">
        <v>1940</v>
      </c>
      <c r="D6486" s="2">
        <v>133</v>
      </c>
      <c r="E6486" t="s">
        <v>138</v>
      </c>
      <c r="F6486">
        <v>2021</v>
      </c>
      <c r="G6486" t="s">
        <v>5</v>
      </c>
      <c r="H6486" s="21">
        <v>0.01</v>
      </c>
    </row>
    <row r="6487" spans="1:8">
      <c r="A6487">
        <v>872</v>
      </c>
      <c r="B6487" t="s">
        <v>7</v>
      </c>
      <c r="C6487" s="123">
        <v>1940</v>
      </c>
      <c r="D6487" s="2">
        <v>133</v>
      </c>
      <c r="E6487" t="s">
        <v>138</v>
      </c>
      <c r="F6487">
        <v>2021</v>
      </c>
      <c r="G6487" t="s">
        <v>5</v>
      </c>
      <c r="H6487" s="21">
        <v>1431.23</v>
      </c>
    </row>
    <row r="6488" spans="1:8">
      <c r="A6488">
        <v>936</v>
      </c>
      <c r="B6488" t="s">
        <v>7</v>
      </c>
      <c r="C6488" s="123">
        <v>1940</v>
      </c>
      <c r="D6488" s="2">
        <v>133</v>
      </c>
      <c r="E6488" t="s">
        <v>138</v>
      </c>
      <c r="F6488">
        <v>2021</v>
      </c>
      <c r="G6488" t="s">
        <v>5</v>
      </c>
      <c r="H6488" s="21">
        <v>1349.13</v>
      </c>
    </row>
    <row r="6489" spans="1:8">
      <c r="A6489">
        <v>955</v>
      </c>
      <c r="B6489" t="s">
        <v>7</v>
      </c>
      <c r="C6489" s="123">
        <v>1940</v>
      </c>
      <c r="D6489" s="2">
        <v>133</v>
      </c>
      <c r="E6489" t="s">
        <v>138</v>
      </c>
      <c r="F6489">
        <v>2021</v>
      </c>
      <c r="G6489" t="s">
        <v>5</v>
      </c>
      <c r="H6489" s="21">
        <v>28.13</v>
      </c>
    </row>
    <row r="6490" spans="1:8">
      <c r="A6490">
        <v>968</v>
      </c>
      <c r="B6490" t="s">
        <v>7</v>
      </c>
      <c r="C6490" s="123">
        <v>1940</v>
      </c>
      <c r="D6490" s="2">
        <v>144</v>
      </c>
      <c r="E6490" t="s">
        <v>138</v>
      </c>
      <c r="F6490">
        <v>2021</v>
      </c>
      <c r="G6490" t="s">
        <v>5</v>
      </c>
      <c r="H6490" s="21">
        <v>2468.1</v>
      </c>
    </row>
    <row r="6491" spans="1:8">
      <c r="A6491">
        <v>976</v>
      </c>
      <c r="B6491" t="s">
        <v>7</v>
      </c>
      <c r="C6491" s="123">
        <v>1940</v>
      </c>
      <c r="D6491" s="2">
        <v>144</v>
      </c>
      <c r="E6491" t="s">
        <v>138</v>
      </c>
      <c r="F6491">
        <v>2021</v>
      </c>
      <c r="G6491" t="s">
        <v>5</v>
      </c>
      <c r="H6491" s="21">
        <v>700.48</v>
      </c>
    </row>
    <row r="6492" spans="1:8">
      <c r="A6492">
        <v>986</v>
      </c>
      <c r="B6492" t="s">
        <v>7</v>
      </c>
      <c r="C6492" s="123">
        <v>1940</v>
      </c>
      <c r="D6492" s="2">
        <v>144</v>
      </c>
      <c r="E6492" t="s">
        <v>138</v>
      </c>
      <c r="F6492">
        <v>2021</v>
      </c>
      <c r="G6492" t="s">
        <v>5</v>
      </c>
      <c r="H6492" s="21">
        <v>736.6</v>
      </c>
    </row>
    <row r="6493" spans="1:8">
      <c r="A6493">
        <v>1010</v>
      </c>
      <c r="B6493" t="s">
        <v>7</v>
      </c>
      <c r="C6493" s="123">
        <v>1940</v>
      </c>
      <c r="D6493" s="2">
        <v>144</v>
      </c>
      <c r="E6493" t="s">
        <v>138</v>
      </c>
      <c r="F6493">
        <v>2021</v>
      </c>
      <c r="G6493" t="s">
        <v>5</v>
      </c>
      <c r="H6493" s="21">
        <v>1400.96</v>
      </c>
    </row>
    <row r="6494" spans="1:8">
      <c r="A6494">
        <v>1011</v>
      </c>
      <c r="B6494" t="s">
        <v>7</v>
      </c>
      <c r="C6494" s="123">
        <v>1940</v>
      </c>
      <c r="D6494" s="2">
        <v>144</v>
      </c>
      <c r="E6494" t="s">
        <v>138</v>
      </c>
      <c r="F6494">
        <v>2021</v>
      </c>
      <c r="G6494" t="s">
        <v>5</v>
      </c>
      <c r="H6494" s="21">
        <v>3510.33</v>
      </c>
    </row>
    <row r="6495" spans="1:8">
      <c r="A6495">
        <v>1027</v>
      </c>
      <c r="B6495" t="s">
        <v>7</v>
      </c>
      <c r="C6495" s="123">
        <v>1940</v>
      </c>
      <c r="D6495" s="2">
        <v>144</v>
      </c>
      <c r="E6495" t="s">
        <v>138</v>
      </c>
      <c r="F6495">
        <v>2021</v>
      </c>
      <c r="G6495" t="s">
        <v>5</v>
      </c>
      <c r="H6495" s="21">
        <v>1483.8</v>
      </c>
    </row>
    <row r="6496" spans="1:8">
      <c r="A6496">
        <v>1030</v>
      </c>
      <c r="B6496" t="s">
        <v>7</v>
      </c>
      <c r="C6496" s="123">
        <v>1940</v>
      </c>
      <c r="D6496" s="2">
        <v>144</v>
      </c>
      <c r="E6496" t="s">
        <v>138</v>
      </c>
      <c r="F6496">
        <v>2021</v>
      </c>
      <c r="G6496" t="s">
        <v>5</v>
      </c>
      <c r="H6496" s="21">
        <v>12.02</v>
      </c>
    </row>
    <row r="6497" spans="1:8">
      <c r="A6497">
        <v>1059</v>
      </c>
      <c r="B6497" t="s">
        <v>7</v>
      </c>
      <c r="C6497" s="123">
        <v>1940</v>
      </c>
      <c r="D6497" s="2">
        <v>144</v>
      </c>
      <c r="E6497" t="s">
        <v>138</v>
      </c>
      <c r="F6497">
        <v>2021</v>
      </c>
      <c r="G6497" t="s">
        <v>5</v>
      </c>
      <c r="H6497" s="21">
        <v>736.6</v>
      </c>
    </row>
    <row r="6498" spans="1:8">
      <c r="A6498">
        <v>1074</v>
      </c>
      <c r="B6498" t="s">
        <v>7</v>
      </c>
      <c r="C6498" s="123">
        <v>1940</v>
      </c>
      <c r="D6498" s="2">
        <v>144</v>
      </c>
      <c r="E6498" t="s">
        <v>138</v>
      </c>
      <c r="F6498">
        <v>2021</v>
      </c>
      <c r="G6498" t="s">
        <v>5</v>
      </c>
      <c r="H6498" s="21">
        <v>700.48</v>
      </c>
    </row>
    <row r="6499" spans="1:8">
      <c r="A6499">
        <v>1081</v>
      </c>
      <c r="B6499" t="s">
        <v>7</v>
      </c>
      <c r="C6499" s="123">
        <v>1940</v>
      </c>
      <c r="D6499" s="2">
        <v>144</v>
      </c>
      <c r="E6499" t="s">
        <v>138</v>
      </c>
      <c r="F6499">
        <v>2021</v>
      </c>
      <c r="G6499" t="s">
        <v>5</v>
      </c>
      <c r="H6499" s="21">
        <v>2247.69</v>
      </c>
    </row>
    <row r="6500" spans="1:8">
      <c r="A6500">
        <v>1088</v>
      </c>
      <c r="B6500" t="s">
        <v>7</v>
      </c>
      <c r="C6500" s="123">
        <v>1940</v>
      </c>
      <c r="D6500" s="2">
        <v>144</v>
      </c>
      <c r="E6500" t="s">
        <v>138</v>
      </c>
      <c r="F6500">
        <v>2021</v>
      </c>
      <c r="G6500" t="s">
        <v>5</v>
      </c>
      <c r="H6500" s="21">
        <v>24.05</v>
      </c>
    </row>
    <row r="6501" spans="1:8">
      <c r="A6501">
        <v>1095</v>
      </c>
      <c r="B6501" t="s">
        <v>7</v>
      </c>
      <c r="C6501" s="123">
        <v>1940</v>
      </c>
      <c r="D6501" s="2">
        <v>144</v>
      </c>
      <c r="E6501" t="s">
        <v>138</v>
      </c>
      <c r="F6501">
        <v>2021</v>
      </c>
      <c r="G6501" t="s">
        <v>5</v>
      </c>
      <c r="H6501" s="21">
        <v>700.48</v>
      </c>
    </row>
    <row r="6502" spans="1:8">
      <c r="A6502">
        <v>1105</v>
      </c>
      <c r="B6502" t="s">
        <v>7</v>
      </c>
      <c r="C6502" s="123">
        <v>1940</v>
      </c>
      <c r="D6502" s="2">
        <v>144</v>
      </c>
      <c r="E6502" t="s">
        <v>138</v>
      </c>
      <c r="F6502">
        <v>2021</v>
      </c>
      <c r="G6502" t="s">
        <v>5</v>
      </c>
      <c r="H6502" s="21">
        <v>53.29</v>
      </c>
    </row>
    <row r="6503" spans="1:8">
      <c r="A6503">
        <v>1117</v>
      </c>
      <c r="B6503" t="s">
        <v>7</v>
      </c>
      <c r="C6503" s="123">
        <v>1940</v>
      </c>
      <c r="D6503" s="2">
        <v>144</v>
      </c>
      <c r="E6503" t="s">
        <v>138</v>
      </c>
      <c r="F6503">
        <v>2021</v>
      </c>
      <c r="G6503" t="s">
        <v>5</v>
      </c>
      <c r="H6503" s="21">
        <v>2566.0300000000002</v>
      </c>
    </row>
    <row r="6504" spans="1:8">
      <c r="A6504">
        <v>1127</v>
      </c>
      <c r="B6504" t="s">
        <v>7</v>
      </c>
      <c r="C6504" s="123">
        <v>1940</v>
      </c>
      <c r="D6504" s="2">
        <v>144</v>
      </c>
      <c r="E6504" t="s">
        <v>138</v>
      </c>
      <c r="F6504">
        <v>2021</v>
      </c>
      <c r="G6504" t="s">
        <v>5</v>
      </c>
      <c r="H6504" s="21">
        <v>-5336.89</v>
      </c>
    </row>
    <row r="6505" spans="1:8">
      <c r="A6505">
        <v>1183</v>
      </c>
      <c r="B6505" t="s">
        <v>7</v>
      </c>
      <c r="C6505" s="123">
        <v>1940</v>
      </c>
      <c r="D6505" s="2">
        <v>144</v>
      </c>
      <c r="E6505" t="s">
        <v>138</v>
      </c>
      <c r="F6505">
        <v>2021</v>
      </c>
      <c r="G6505" t="s">
        <v>5</v>
      </c>
      <c r="H6505" s="21">
        <v>26.57</v>
      </c>
    </row>
    <row r="6506" spans="1:8">
      <c r="A6506">
        <v>1208</v>
      </c>
      <c r="B6506" t="s">
        <v>7</v>
      </c>
      <c r="C6506" s="123">
        <v>1940</v>
      </c>
      <c r="D6506" s="2">
        <v>144</v>
      </c>
      <c r="E6506" t="s">
        <v>138</v>
      </c>
      <c r="F6506">
        <v>2021</v>
      </c>
      <c r="G6506" t="s">
        <v>5</v>
      </c>
      <c r="H6506" s="21">
        <v>3220.59</v>
      </c>
    </row>
    <row r="6507" spans="1:8">
      <c r="A6507">
        <v>1221</v>
      </c>
      <c r="B6507" t="s">
        <v>7</v>
      </c>
      <c r="C6507" s="123">
        <v>1940</v>
      </c>
      <c r="D6507" s="2">
        <v>144</v>
      </c>
      <c r="E6507" t="s">
        <v>138</v>
      </c>
      <c r="F6507">
        <v>2021</v>
      </c>
      <c r="G6507" t="s">
        <v>5</v>
      </c>
      <c r="H6507" s="21">
        <v>736.6</v>
      </c>
    </row>
    <row r="6508" spans="1:8">
      <c r="A6508">
        <v>1234</v>
      </c>
      <c r="B6508" t="s">
        <v>7</v>
      </c>
      <c r="C6508" s="123">
        <v>1940</v>
      </c>
      <c r="D6508" s="2">
        <v>144</v>
      </c>
      <c r="E6508" t="s">
        <v>138</v>
      </c>
      <c r="F6508">
        <v>2021</v>
      </c>
      <c r="G6508" t="s">
        <v>5</v>
      </c>
      <c r="H6508" s="21">
        <v>24.05</v>
      </c>
    </row>
    <row r="6509" spans="1:8">
      <c r="A6509">
        <v>1244</v>
      </c>
      <c r="B6509" t="s">
        <v>7</v>
      </c>
      <c r="C6509" s="123">
        <v>1940</v>
      </c>
      <c r="D6509" s="2">
        <v>144</v>
      </c>
      <c r="E6509" t="s">
        <v>138</v>
      </c>
      <c r="F6509">
        <v>2021</v>
      </c>
      <c r="G6509" t="s">
        <v>5</v>
      </c>
      <c r="H6509" s="21">
        <v>39.85</v>
      </c>
    </row>
    <row r="6510" spans="1:8">
      <c r="A6510">
        <v>1292</v>
      </c>
      <c r="B6510" t="s">
        <v>7</v>
      </c>
      <c r="C6510" s="123">
        <v>1940</v>
      </c>
      <c r="D6510" s="2">
        <v>144</v>
      </c>
      <c r="E6510" t="s">
        <v>138</v>
      </c>
      <c r="F6510">
        <v>2021</v>
      </c>
      <c r="G6510" t="s">
        <v>5</v>
      </c>
      <c r="H6510" s="21">
        <v>12.03</v>
      </c>
    </row>
    <row r="6511" spans="1:8">
      <c r="A6511">
        <v>1299</v>
      </c>
      <c r="B6511" t="s">
        <v>7</v>
      </c>
      <c r="C6511" s="123">
        <v>1940</v>
      </c>
      <c r="D6511" s="2">
        <v>144</v>
      </c>
      <c r="E6511" t="s">
        <v>138</v>
      </c>
      <c r="F6511">
        <v>2021</v>
      </c>
      <c r="G6511" t="s">
        <v>5</v>
      </c>
      <c r="H6511" s="21">
        <v>140.62</v>
      </c>
    </row>
    <row r="6512" spans="1:8">
      <c r="A6512">
        <v>1313</v>
      </c>
      <c r="B6512" t="s">
        <v>7</v>
      </c>
      <c r="C6512" s="123">
        <v>1940</v>
      </c>
      <c r="D6512" s="2">
        <v>144</v>
      </c>
      <c r="E6512" t="s">
        <v>138</v>
      </c>
      <c r="F6512">
        <v>2021</v>
      </c>
      <c r="G6512" t="s">
        <v>5</v>
      </c>
      <c r="H6512" s="21">
        <v>700.48</v>
      </c>
    </row>
    <row r="6513" spans="1:8">
      <c r="A6513">
        <v>1314</v>
      </c>
      <c r="B6513" t="s">
        <v>7</v>
      </c>
      <c r="C6513" s="123">
        <v>1940</v>
      </c>
      <c r="D6513" s="2">
        <v>144</v>
      </c>
      <c r="E6513" t="s">
        <v>138</v>
      </c>
      <c r="F6513">
        <v>2021</v>
      </c>
      <c r="G6513" t="s">
        <v>5</v>
      </c>
      <c r="H6513" s="21">
        <v>12.02</v>
      </c>
    </row>
    <row r="6514" spans="1:8">
      <c r="A6514">
        <v>1318</v>
      </c>
      <c r="B6514" t="s">
        <v>7</v>
      </c>
      <c r="C6514" s="123">
        <v>1940</v>
      </c>
      <c r="D6514" s="2">
        <v>144</v>
      </c>
      <c r="E6514" t="s">
        <v>138</v>
      </c>
      <c r="F6514">
        <v>2021</v>
      </c>
      <c r="G6514" t="s">
        <v>5</v>
      </c>
      <c r="H6514" s="21">
        <v>1774.46</v>
      </c>
    </row>
    <row r="6515" spans="1:8">
      <c r="A6515">
        <v>1320</v>
      </c>
      <c r="B6515" t="s">
        <v>7</v>
      </c>
      <c r="C6515" s="123">
        <v>1940</v>
      </c>
      <c r="D6515" s="2">
        <v>144</v>
      </c>
      <c r="E6515" t="s">
        <v>138</v>
      </c>
      <c r="F6515">
        <v>2021</v>
      </c>
      <c r="G6515" t="s">
        <v>5</v>
      </c>
      <c r="H6515" s="21">
        <v>3632.8</v>
      </c>
    </row>
    <row r="6516" spans="1:8">
      <c r="A6516">
        <v>1343</v>
      </c>
      <c r="B6516" t="s">
        <v>7</v>
      </c>
      <c r="C6516" s="123">
        <v>1940</v>
      </c>
      <c r="D6516" s="2">
        <v>144</v>
      </c>
      <c r="E6516" t="s">
        <v>138</v>
      </c>
      <c r="F6516">
        <v>2021</v>
      </c>
      <c r="G6516" t="s">
        <v>5</v>
      </c>
      <c r="H6516" s="21">
        <v>207.83</v>
      </c>
    </row>
    <row r="6517" spans="1:8">
      <c r="A6517">
        <v>1385</v>
      </c>
      <c r="B6517" t="s">
        <v>7</v>
      </c>
      <c r="C6517" s="123">
        <v>1940</v>
      </c>
      <c r="D6517" s="2">
        <v>144</v>
      </c>
      <c r="E6517" t="s">
        <v>138</v>
      </c>
      <c r="F6517">
        <v>2021</v>
      </c>
      <c r="G6517" t="s">
        <v>5</v>
      </c>
      <c r="H6517" s="21">
        <v>3561.19</v>
      </c>
    </row>
    <row r="6518" spans="1:8">
      <c r="A6518">
        <v>1394</v>
      </c>
      <c r="B6518" t="s">
        <v>7</v>
      </c>
      <c r="C6518" s="123">
        <v>1940</v>
      </c>
      <c r="D6518" s="2">
        <v>144</v>
      </c>
      <c r="E6518" t="s">
        <v>138</v>
      </c>
      <c r="F6518">
        <v>2021</v>
      </c>
      <c r="G6518" t="s">
        <v>5</v>
      </c>
      <c r="H6518" s="21">
        <v>3263.11</v>
      </c>
    </row>
    <row r="6519" spans="1:8">
      <c r="A6519">
        <v>1443</v>
      </c>
      <c r="B6519" t="s">
        <v>7</v>
      </c>
      <c r="C6519" s="123">
        <v>1940</v>
      </c>
      <c r="D6519" s="2">
        <v>144</v>
      </c>
      <c r="E6519" t="s">
        <v>138</v>
      </c>
      <c r="F6519">
        <v>2021</v>
      </c>
      <c r="G6519" t="s">
        <v>5</v>
      </c>
      <c r="H6519" s="21">
        <v>1734.99</v>
      </c>
    </row>
    <row r="6520" spans="1:8">
      <c r="A6520">
        <v>1772</v>
      </c>
      <c r="B6520" t="s">
        <v>8</v>
      </c>
      <c r="C6520" s="123">
        <v>1940</v>
      </c>
      <c r="D6520" s="2">
        <v>144</v>
      </c>
      <c r="E6520" t="s">
        <v>138</v>
      </c>
      <c r="F6520">
        <v>2021</v>
      </c>
      <c r="G6520" t="s">
        <v>5</v>
      </c>
      <c r="H6520" s="21">
        <v>1894.13</v>
      </c>
    </row>
    <row r="6521" spans="1:8">
      <c r="A6521">
        <v>1780</v>
      </c>
      <c r="B6521" t="s">
        <v>8</v>
      </c>
      <c r="C6521" s="123">
        <v>1940</v>
      </c>
      <c r="D6521" s="2">
        <v>144</v>
      </c>
      <c r="E6521" t="s">
        <v>138</v>
      </c>
      <c r="F6521">
        <v>2021</v>
      </c>
      <c r="G6521" t="s">
        <v>5</v>
      </c>
      <c r="H6521" s="21">
        <v>2.14</v>
      </c>
    </row>
    <row r="6522" spans="1:8">
      <c r="A6522">
        <v>1781</v>
      </c>
      <c r="B6522" t="s">
        <v>8</v>
      </c>
      <c r="C6522" s="123">
        <v>1940</v>
      </c>
      <c r="D6522" s="2">
        <v>144</v>
      </c>
      <c r="E6522" t="s">
        <v>138</v>
      </c>
      <c r="F6522">
        <v>2021</v>
      </c>
      <c r="G6522" t="s">
        <v>5</v>
      </c>
      <c r="H6522" s="21">
        <v>1072.3</v>
      </c>
    </row>
    <row r="6523" spans="1:8">
      <c r="A6523">
        <v>1784</v>
      </c>
      <c r="B6523" t="s">
        <v>8</v>
      </c>
      <c r="C6523" s="123">
        <v>1940</v>
      </c>
      <c r="D6523" s="2">
        <v>144</v>
      </c>
      <c r="E6523" t="s">
        <v>138</v>
      </c>
      <c r="F6523">
        <v>2021</v>
      </c>
      <c r="G6523" t="s">
        <v>5</v>
      </c>
      <c r="H6523" s="21">
        <v>7780.8</v>
      </c>
    </row>
    <row r="6524" spans="1:8">
      <c r="A6524">
        <v>1787</v>
      </c>
      <c r="B6524" t="s">
        <v>8</v>
      </c>
      <c r="C6524" s="123">
        <v>1940</v>
      </c>
      <c r="D6524" s="2">
        <v>144</v>
      </c>
      <c r="E6524" t="s">
        <v>138</v>
      </c>
      <c r="F6524">
        <v>2021</v>
      </c>
      <c r="G6524" t="s">
        <v>5</v>
      </c>
      <c r="H6524" s="21">
        <v>37.04</v>
      </c>
    </row>
    <row r="6525" spans="1:8">
      <c r="A6525">
        <v>1795</v>
      </c>
      <c r="B6525" t="s">
        <v>8</v>
      </c>
      <c r="C6525" s="123">
        <v>1940</v>
      </c>
      <c r="D6525" s="2">
        <v>144</v>
      </c>
      <c r="E6525" t="s">
        <v>138</v>
      </c>
      <c r="F6525">
        <v>2021</v>
      </c>
      <c r="G6525" t="s">
        <v>5</v>
      </c>
      <c r="H6525" s="21">
        <v>-199.53</v>
      </c>
    </row>
    <row r="6526" spans="1:8">
      <c r="A6526">
        <v>1875</v>
      </c>
      <c r="B6526" t="s">
        <v>8</v>
      </c>
      <c r="C6526" s="123">
        <v>1940</v>
      </c>
      <c r="D6526" s="2">
        <v>144</v>
      </c>
      <c r="E6526" t="s">
        <v>138</v>
      </c>
      <c r="F6526">
        <v>2021</v>
      </c>
      <c r="G6526" t="s">
        <v>5</v>
      </c>
      <c r="H6526" s="21">
        <v>3001.09</v>
      </c>
    </row>
    <row r="6527" spans="1:8">
      <c r="A6527">
        <v>1942</v>
      </c>
      <c r="B6527" t="s">
        <v>8</v>
      </c>
      <c r="C6527" s="123">
        <v>1940</v>
      </c>
      <c r="D6527" s="2">
        <v>144</v>
      </c>
      <c r="E6527" t="s">
        <v>138</v>
      </c>
      <c r="F6527">
        <v>2021</v>
      </c>
      <c r="G6527" t="s">
        <v>5</v>
      </c>
      <c r="H6527" s="21">
        <v>37.89</v>
      </c>
    </row>
    <row r="6528" spans="1:8">
      <c r="A6528">
        <v>2032</v>
      </c>
      <c r="B6528" t="s">
        <v>8</v>
      </c>
      <c r="C6528" s="123">
        <v>1940</v>
      </c>
      <c r="D6528" s="2">
        <v>144</v>
      </c>
      <c r="E6528" t="s">
        <v>138</v>
      </c>
      <c r="F6528">
        <v>2021</v>
      </c>
      <c r="G6528" t="s">
        <v>5</v>
      </c>
      <c r="H6528" s="21">
        <v>7496.26</v>
      </c>
    </row>
    <row r="6529" spans="1:8">
      <c r="A6529">
        <v>2047</v>
      </c>
      <c r="B6529" t="s">
        <v>8</v>
      </c>
      <c r="C6529" s="123">
        <v>1940</v>
      </c>
      <c r="D6529" s="2">
        <v>144</v>
      </c>
      <c r="E6529" t="s">
        <v>138</v>
      </c>
      <c r="F6529">
        <v>2021</v>
      </c>
      <c r="G6529" t="s">
        <v>5</v>
      </c>
      <c r="H6529" s="21">
        <v>37.04</v>
      </c>
    </row>
    <row r="6530" spans="1:8">
      <c r="A6530">
        <v>2073</v>
      </c>
      <c r="B6530" t="s">
        <v>8</v>
      </c>
      <c r="C6530" s="123">
        <v>1940</v>
      </c>
      <c r="D6530" s="2">
        <v>144</v>
      </c>
      <c r="E6530" t="s">
        <v>138</v>
      </c>
      <c r="F6530">
        <v>2021</v>
      </c>
      <c r="G6530" t="s">
        <v>5</v>
      </c>
      <c r="H6530" s="21">
        <v>111.12</v>
      </c>
    </row>
    <row r="6531" spans="1:8">
      <c r="A6531">
        <v>2088</v>
      </c>
      <c r="B6531" t="s">
        <v>8</v>
      </c>
      <c r="C6531" s="123">
        <v>1940</v>
      </c>
      <c r="D6531" s="2">
        <v>144</v>
      </c>
      <c r="E6531" t="s">
        <v>138</v>
      </c>
      <c r="F6531">
        <v>2021</v>
      </c>
      <c r="G6531" t="s">
        <v>5</v>
      </c>
      <c r="H6531" s="21">
        <v>-11590.24</v>
      </c>
    </row>
    <row r="6532" spans="1:8">
      <c r="A6532">
        <v>2105</v>
      </c>
      <c r="B6532" t="s">
        <v>8</v>
      </c>
      <c r="C6532" s="123">
        <v>1940</v>
      </c>
      <c r="D6532" s="2">
        <v>144</v>
      </c>
      <c r="E6532" t="s">
        <v>138</v>
      </c>
      <c r="F6532">
        <v>2021</v>
      </c>
      <c r="G6532" t="s">
        <v>5</v>
      </c>
      <c r="H6532" s="21">
        <v>6148.99</v>
      </c>
    </row>
    <row r="6533" spans="1:8">
      <c r="A6533">
        <v>2140</v>
      </c>
      <c r="B6533" t="s">
        <v>8</v>
      </c>
      <c r="C6533" s="123">
        <v>1940</v>
      </c>
      <c r="D6533" s="2">
        <v>144</v>
      </c>
      <c r="E6533" t="s">
        <v>138</v>
      </c>
      <c r="F6533">
        <v>2021</v>
      </c>
      <c r="G6533" t="s">
        <v>5</v>
      </c>
      <c r="H6533" s="21">
        <v>37.9</v>
      </c>
    </row>
    <row r="6534" spans="1:8">
      <c r="A6534">
        <v>2181</v>
      </c>
      <c r="B6534" t="s">
        <v>8</v>
      </c>
      <c r="C6534" s="123">
        <v>1940</v>
      </c>
      <c r="D6534" s="2">
        <v>144</v>
      </c>
      <c r="E6534" t="s">
        <v>138</v>
      </c>
      <c r="F6534">
        <v>2021</v>
      </c>
      <c r="G6534" t="s">
        <v>5</v>
      </c>
      <c r="H6534" s="21">
        <v>-1690.53</v>
      </c>
    </row>
    <row r="6535" spans="1:8">
      <c r="A6535">
        <v>2182</v>
      </c>
      <c r="B6535" t="s">
        <v>8</v>
      </c>
      <c r="C6535" s="123">
        <v>1940</v>
      </c>
      <c r="D6535" s="2">
        <v>144</v>
      </c>
      <c r="E6535" t="s">
        <v>138</v>
      </c>
      <c r="F6535">
        <v>2021</v>
      </c>
      <c r="G6535" t="s">
        <v>5</v>
      </c>
      <c r="H6535" s="21">
        <v>2125.25</v>
      </c>
    </row>
    <row r="6536" spans="1:8">
      <c r="A6536">
        <v>2220</v>
      </c>
      <c r="B6536" t="s">
        <v>8</v>
      </c>
      <c r="C6536" s="123">
        <v>1940</v>
      </c>
      <c r="D6536" s="2">
        <v>144</v>
      </c>
      <c r="E6536" t="s">
        <v>138</v>
      </c>
      <c r="F6536">
        <v>2021</v>
      </c>
      <c r="G6536" t="s">
        <v>5</v>
      </c>
      <c r="H6536" s="21">
        <v>-1894.12</v>
      </c>
    </row>
    <row r="6537" spans="1:8">
      <c r="A6537">
        <v>2306</v>
      </c>
      <c r="B6537" t="s">
        <v>9</v>
      </c>
      <c r="C6537" s="123">
        <v>1940</v>
      </c>
      <c r="D6537" s="2">
        <v>133</v>
      </c>
      <c r="E6537" t="s">
        <v>138</v>
      </c>
      <c r="F6537">
        <v>2021</v>
      </c>
      <c r="G6537" t="s">
        <v>5</v>
      </c>
      <c r="H6537" s="21">
        <v>224.26</v>
      </c>
    </row>
    <row r="6538" spans="1:8">
      <c r="A6538">
        <v>2564</v>
      </c>
      <c r="B6538" t="s">
        <v>9</v>
      </c>
      <c r="C6538" s="123">
        <v>1940</v>
      </c>
      <c r="D6538" s="2">
        <v>144</v>
      </c>
      <c r="E6538" t="s">
        <v>138</v>
      </c>
      <c r="F6538">
        <v>2021</v>
      </c>
      <c r="G6538" t="s">
        <v>5</v>
      </c>
      <c r="H6538" s="21">
        <v>62.5</v>
      </c>
    </row>
    <row r="6539" spans="1:8">
      <c r="A6539">
        <v>2576</v>
      </c>
      <c r="B6539" t="s">
        <v>9</v>
      </c>
      <c r="C6539" s="123">
        <v>1940</v>
      </c>
      <c r="D6539" s="2">
        <v>144</v>
      </c>
      <c r="E6539" t="s">
        <v>138</v>
      </c>
      <c r="F6539">
        <v>2021</v>
      </c>
      <c r="G6539" t="s">
        <v>5</v>
      </c>
      <c r="H6539" s="21">
        <v>3754.8</v>
      </c>
    </row>
    <row r="6540" spans="1:8">
      <c r="A6540">
        <v>2600</v>
      </c>
      <c r="B6540" t="s">
        <v>9</v>
      </c>
      <c r="C6540" s="123">
        <v>1940</v>
      </c>
      <c r="D6540" s="2">
        <v>144</v>
      </c>
      <c r="E6540" t="s">
        <v>138</v>
      </c>
      <c r="F6540">
        <v>2021</v>
      </c>
      <c r="G6540" t="s">
        <v>5</v>
      </c>
      <c r="H6540" s="21">
        <v>2832.83</v>
      </c>
    </row>
    <row r="6541" spans="1:8">
      <c r="A6541">
        <v>2659</v>
      </c>
      <c r="B6541" t="s">
        <v>9</v>
      </c>
      <c r="C6541" s="123">
        <v>1940</v>
      </c>
      <c r="D6541" s="2">
        <v>144</v>
      </c>
      <c r="E6541" t="s">
        <v>138</v>
      </c>
      <c r="F6541">
        <v>2021</v>
      </c>
      <c r="G6541" t="s">
        <v>5</v>
      </c>
      <c r="H6541" s="21">
        <v>5665.66</v>
      </c>
    </row>
    <row r="6542" spans="1:8">
      <c r="A6542">
        <v>2678</v>
      </c>
      <c r="B6542" t="s">
        <v>9</v>
      </c>
      <c r="C6542" s="123">
        <v>1940</v>
      </c>
      <c r="D6542" s="2">
        <v>144</v>
      </c>
      <c r="E6542" t="s">
        <v>138</v>
      </c>
      <c r="F6542">
        <v>2021</v>
      </c>
      <c r="G6542" t="s">
        <v>5</v>
      </c>
      <c r="H6542" s="21">
        <v>8498.49</v>
      </c>
    </row>
    <row r="6543" spans="1:8">
      <c r="A6543">
        <v>2688</v>
      </c>
      <c r="B6543" t="s">
        <v>9</v>
      </c>
      <c r="C6543" s="123">
        <v>1940</v>
      </c>
      <c r="D6543" s="2">
        <v>144</v>
      </c>
      <c r="E6543" t="s">
        <v>138</v>
      </c>
      <c r="F6543">
        <v>2021</v>
      </c>
      <c r="G6543" t="s">
        <v>5</v>
      </c>
      <c r="H6543" s="21">
        <v>5499.2</v>
      </c>
    </row>
    <row r="6544" spans="1:8">
      <c r="A6544">
        <v>2724</v>
      </c>
      <c r="B6544" t="s">
        <v>9</v>
      </c>
      <c r="C6544" s="123">
        <v>1940</v>
      </c>
      <c r="D6544" s="2">
        <v>144</v>
      </c>
      <c r="E6544" t="s">
        <v>138</v>
      </c>
      <c r="F6544">
        <v>2021</v>
      </c>
      <c r="G6544" t="s">
        <v>5</v>
      </c>
      <c r="H6544" s="21">
        <v>3754.94</v>
      </c>
    </row>
    <row r="6545" spans="1:8">
      <c r="A6545">
        <v>2732</v>
      </c>
      <c r="B6545" t="s">
        <v>9</v>
      </c>
      <c r="C6545" s="123">
        <v>1940</v>
      </c>
      <c r="D6545" s="2">
        <v>144</v>
      </c>
      <c r="E6545" t="s">
        <v>138</v>
      </c>
      <c r="F6545">
        <v>2021</v>
      </c>
      <c r="G6545" t="s">
        <v>5</v>
      </c>
      <c r="H6545" s="21">
        <v>3754.94</v>
      </c>
    </row>
    <row r="6546" spans="1:8">
      <c r="A6546">
        <v>2749</v>
      </c>
      <c r="B6546" t="s">
        <v>9</v>
      </c>
      <c r="C6546" s="123">
        <v>1940</v>
      </c>
      <c r="D6546" s="2">
        <v>144</v>
      </c>
      <c r="E6546" t="s">
        <v>138</v>
      </c>
      <c r="F6546">
        <v>2021</v>
      </c>
      <c r="G6546" t="s">
        <v>5</v>
      </c>
      <c r="H6546" s="21">
        <v>1772.92</v>
      </c>
    </row>
    <row r="6547" spans="1:8">
      <c r="A6547">
        <v>2816</v>
      </c>
      <c r="B6547" t="s">
        <v>9</v>
      </c>
      <c r="C6547" s="123">
        <v>1940</v>
      </c>
      <c r="D6547" s="2">
        <v>144</v>
      </c>
      <c r="E6547" t="s">
        <v>138</v>
      </c>
      <c r="F6547">
        <v>2021</v>
      </c>
      <c r="G6547" t="s">
        <v>5</v>
      </c>
      <c r="H6547" s="21">
        <v>1772.92</v>
      </c>
    </row>
    <row r="6548" spans="1:8">
      <c r="A6548">
        <v>2837</v>
      </c>
      <c r="B6548" t="s">
        <v>9</v>
      </c>
      <c r="C6548" s="123">
        <v>1940</v>
      </c>
      <c r="D6548" s="2">
        <v>144</v>
      </c>
      <c r="E6548" t="s">
        <v>138</v>
      </c>
      <c r="F6548">
        <v>2021</v>
      </c>
      <c r="G6548" t="s">
        <v>5</v>
      </c>
      <c r="H6548" s="21">
        <v>3754.94</v>
      </c>
    </row>
    <row r="6549" spans="1:8">
      <c r="A6549">
        <v>2874</v>
      </c>
      <c r="B6549" t="s">
        <v>9</v>
      </c>
      <c r="C6549" s="123">
        <v>1940</v>
      </c>
      <c r="D6549" s="2">
        <v>144</v>
      </c>
      <c r="E6549" t="s">
        <v>138</v>
      </c>
      <c r="F6549">
        <v>2021</v>
      </c>
      <c r="G6549" t="s">
        <v>5</v>
      </c>
      <c r="H6549" s="21">
        <v>1772.92</v>
      </c>
    </row>
    <row r="6550" spans="1:8">
      <c r="A6550">
        <v>2877</v>
      </c>
      <c r="B6550" t="s">
        <v>9</v>
      </c>
      <c r="C6550" s="123">
        <v>1940</v>
      </c>
      <c r="D6550" s="2">
        <v>144</v>
      </c>
      <c r="E6550" t="s">
        <v>138</v>
      </c>
      <c r="F6550">
        <v>2021</v>
      </c>
      <c r="G6550" t="s">
        <v>5</v>
      </c>
      <c r="H6550" s="21">
        <v>1877.4</v>
      </c>
    </row>
    <row r="6551" spans="1:8">
      <c r="A6551">
        <v>2910</v>
      </c>
      <c r="B6551" t="s">
        <v>9</v>
      </c>
      <c r="C6551" s="123">
        <v>1940</v>
      </c>
      <c r="D6551" s="2">
        <v>144</v>
      </c>
      <c r="E6551" t="s">
        <v>138</v>
      </c>
      <c r="F6551">
        <v>2021</v>
      </c>
      <c r="G6551" t="s">
        <v>5</v>
      </c>
      <c r="H6551" s="21">
        <v>3688.3</v>
      </c>
    </row>
    <row r="6552" spans="1:8">
      <c r="A6552">
        <v>2913</v>
      </c>
      <c r="B6552" t="s">
        <v>9</v>
      </c>
      <c r="C6552" s="123">
        <v>1940</v>
      </c>
      <c r="D6552" s="2">
        <v>144</v>
      </c>
      <c r="E6552" t="s">
        <v>138</v>
      </c>
      <c r="F6552">
        <v>2021</v>
      </c>
      <c r="G6552" t="s">
        <v>5</v>
      </c>
      <c r="H6552" s="21">
        <v>886.46</v>
      </c>
    </row>
    <row r="6553" spans="1:8">
      <c r="A6553">
        <v>2916</v>
      </c>
      <c r="B6553" t="s">
        <v>9</v>
      </c>
      <c r="C6553" s="123">
        <v>1940</v>
      </c>
      <c r="D6553" s="2">
        <v>144</v>
      </c>
      <c r="E6553" t="s">
        <v>138</v>
      </c>
      <c r="F6553">
        <v>2021</v>
      </c>
      <c r="G6553" t="s">
        <v>5</v>
      </c>
      <c r="H6553" s="21">
        <v>1772.92</v>
      </c>
    </row>
    <row r="6554" spans="1:8">
      <c r="A6554">
        <v>2931</v>
      </c>
      <c r="B6554" t="s">
        <v>9</v>
      </c>
      <c r="C6554" s="123">
        <v>1940</v>
      </c>
      <c r="D6554" s="2">
        <v>144</v>
      </c>
      <c r="E6554" t="s">
        <v>138</v>
      </c>
      <c r="F6554">
        <v>2021</v>
      </c>
      <c r="G6554" t="s">
        <v>5</v>
      </c>
      <c r="H6554" s="21">
        <v>1877.4</v>
      </c>
    </row>
    <row r="6555" spans="1:8">
      <c r="A6555">
        <v>2968</v>
      </c>
      <c r="B6555" t="s">
        <v>9</v>
      </c>
      <c r="C6555" s="123">
        <v>1940</v>
      </c>
      <c r="D6555" s="2">
        <v>144</v>
      </c>
      <c r="E6555" t="s">
        <v>138</v>
      </c>
      <c r="F6555">
        <v>2021</v>
      </c>
      <c r="G6555" t="s">
        <v>5</v>
      </c>
      <c r="H6555" s="21">
        <v>125</v>
      </c>
    </row>
    <row r="6556" spans="1:8">
      <c r="A6556">
        <v>2974</v>
      </c>
      <c r="B6556" t="s">
        <v>9</v>
      </c>
      <c r="C6556" s="123">
        <v>1940</v>
      </c>
      <c r="D6556" s="2">
        <v>144</v>
      </c>
      <c r="E6556" t="s">
        <v>138</v>
      </c>
      <c r="F6556">
        <v>2021</v>
      </c>
      <c r="G6556" t="s">
        <v>5</v>
      </c>
      <c r="H6556" s="21">
        <v>125</v>
      </c>
    </row>
    <row r="6557" spans="1:8">
      <c r="A6557">
        <v>2995</v>
      </c>
      <c r="B6557" t="s">
        <v>9</v>
      </c>
      <c r="C6557" s="123">
        <v>1940</v>
      </c>
      <c r="D6557" s="2">
        <v>144</v>
      </c>
      <c r="E6557" t="s">
        <v>138</v>
      </c>
      <c r="F6557">
        <v>2021</v>
      </c>
      <c r="G6557" t="s">
        <v>5</v>
      </c>
      <c r="H6557" s="21">
        <v>125</v>
      </c>
    </row>
    <row r="6558" spans="1:8">
      <c r="A6558">
        <v>3107</v>
      </c>
      <c r="B6558" t="s">
        <v>10</v>
      </c>
      <c r="C6558" s="123">
        <v>1940</v>
      </c>
      <c r="D6558" s="2">
        <v>144</v>
      </c>
      <c r="E6558" t="s">
        <v>138</v>
      </c>
      <c r="F6558">
        <v>2021</v>
      </c>
      <c r="G6558" t="s">
        <v>5</v>
      </c>
      <c r="H6558" s="21">
        <v>16.61</v>
      </c>
    </row>
    <row r="6559" spans="1:8">
      <c r="A6559">
        <v>3163</v>
      </c>
      <c r="B6559" t="s">
        <v>10</v>
      </c>
      <c r="C6559" s="123">
        <v>1940</v>
      </c>
      <c r="D6559" s="2">
        <v>144</v>
      </c>
      <c r="E6559" t="s">
        <v>138</v>
      </c>
      <c r="F6559">
        <v>2021</v>
      </c>
      <c r="G6559" t="s">
        <v>5</v>
      </c>
      <c r="H6559" s="21">
        <v>2329.46</v>
      </c>
    </row>
    <row r="6560" spans="1:8">
      <c r="A6560">
        <v>3189</v>
      </c>
      <c r="B6560" t="s">
        <v>10</v>
      </c>
      <c r="C6560" s="123">
        <v>1940</v>
      </c>
      <c r="D6560" s="2">
        <v>144</v>
      </c>
      <c r="E6560" t="s">
        <v>138</v>
      </c>
      <c r="F6560">
        <v>2021</v>
      </c>
      <c r="G6560" t="s">
        <v>5</v>
      </c>
      <c r="H6560" s="21">
        <v>123.86</v>
      </c>
    </row>
    <row r="6561" spans="1:8">
      <c r="A6561">
        <v>3257</v>
      </c>
      <c r="B6561" t="s">
        <v>10</v>
      </c>
      <c r="C6561" s="123">
        <v>1940</v>
      </c>
      <c r="D6561" s="2">
        <v>144</v>
      </c>
      <c r="E6561" t="s">
        <v>138</v>
      </c>
      <c r="F6561">
        <v>2021</v>
      </c>
      <c r="G6561" t="s">
        <v>5</v>
      </c>
      <c r="H6561" s="21">
        <v>1292.8699999999999</v>
      </c>
    </row>
    <row r="6562" spans="1:8">
      <c r="A6562">
        <v>3264</v>
      </c>
      <c r="B6562" t="s">
        <v>10</v>
      </c>
      <c r="C6562" s="123">
        <v>1940</v>
      </c>
      <c r="D6562" s="2">
        <v>144</v>
      </c>
      <c r="E6562" t="s">
        <v>138</v>
      </c>
      <c r="F6562">
        <v>2021</v>
      </c>
      <c r="G6562" t="s">
        <v>5</v>
      </c>
      <c r="H6562" s="21">
        <v>184.7</v>
      </c>
    </row>
    <row r="6563" spans="1:8">
      <c r="A6563">
        <v>3280</v>
      </c>
      <c r="B6563" t="s">
        <v>10</v>
      </c>
      <c r="C6563" s="123">
        <v>1940</v>
      </c>
      <c r="D6563" s="2">
        <v>144</v>
      </c>
      <c r="E6563" t="s">
        <v>138</v>
      </c>
      <c r="F6563">
        <v>2021</v>
      </c>
      <c r="G6563" t="s">
        <v>5</v>
      </c>
      <c r="H6563" s="21">
        <v>1265.5999999999999</v>
      </c>
    </row>
    <row r="6564" spans="1:8">
      <c r="A6564">
        <v>3302</v>
      </c>
      <c r="B6564" t="s">
        <v>10</v>
      </c>
      <c r="C6564" s="123">
        <v>1940</v>
      </c>
      <c r="D6564" s="2">
        <v>144</v>
      </c>
      <c r="E6564" t="s">
        <v>138</v>
      </c>
      <c r="F6564">
        <v>2021</v>
      </c>
      <c r="G6564" t="s">
        <v>5</v>
      </c>
      <c r="H6564" s="21">
        <v>119.66</v>
      </c>
    </row>
    <row r="6565" spans="1:8">
      <c r="A6565">
        <v>3311</v>
      </c>
      <c r="B6565" t="s">
        <v>10</v>
      </c>
      <c r="C6565" s="123">
        <v>1940</v>
      </c>
      <c r="D6565" s="2">
        <v>144</v>
      </c>
      <c r="E6565" t="s">
        <v>138</v>
      </c>
      <c r="F6565">
        <v>2021</v>
      </c>
      <c r="G6565" t="s">
        <v>5</v>
      </c>
      <c r="H6565" s="21">
        <v>408.9</v>
      </c>
    </row>
    <row r="6566" spans="1:8">
      <c r="A6566">
        <v>3322</v>
      </c>
      <c r="B6566" t="s">
        <v>10</v>
      </c>
      <c r="C6566" s="123">
        <v>1940</v>
      </c>
      <c r="D6566" s="2">
        <v>144</v>
      </c>
      <c r="E6566" t="s">
        <v>138</v>
      </c>
      <c r="F6566">
        <v>2021</v>
      </c>
      <c r="G6566" t="s">
        <v>5</v>
      </c>
      <c r="H6566" s="21">
        <v>3820.86</v>
      </c>
    </row>
    <row r="6567" spans="1:8">
      <c r="A6567">
        <v>3324</v>
      </c>
      <c r="B6567" t="s">
        <v>10</v>
      </c>
      <c r="C6567" s="123">
        <v>1940</v>
      </c>
      <c r="D6567" s="2">
        <v>144</v>
      </c>
      <c r="E6567" t="s">
        <v>138</v>
      </c>
      <c r="F6567">
        <v>2021</v>
      </c>
      <c r="G6567" t="s">
        <v>5</v>
      </c>
      <c r="H6567" s="21">
        <v>965.79</v>
      </c>
    </row>
    <row r="6568" spans="1:8">
      <c r="A6568">
        <v>3506</v>
      </c>
      <c r="B6568" t="s">
        <v>11</v>
      </c>
      <c r="C6568" s="123">
        <v>1940</v>
      </c>
      <c r="D6568" s="2">
        <v>144</v>
      </c>
      <c r="E6568" t="s">
        <v>138</v>
      </c>
      <c r="F6568">
        <v>2021</v>
      </c>
      <c r="G6568" t="s">
        <v>5</v>
      </c>
      <c r="H6568" s="21">
        <v>375.39</v>
      </c>
    </row>
    <row r="6569" spans="1:8">
      <c r="A6569">
        <v>3529</v>
      </c>
      <c r="B6569" t="s">
        <v>11</v>
      </c>
      <c r="C6569" s="123">
        <v>1940</v>
      </c>
      <c r="D6569" s="2">
        <v>144</v>
      </c>
      <c r="E6569" t="s">
        <v>138</v>
      </c>
      <c r="F6569">
        <v>2021</v>
      </c>
      <c r="G6569" t="s">
        <v>5</v>
      </c>
      <c r="H6569" s="21">
        <v>1270.46</v>
      </c>
    </row>
    <row r="6570" spans="1:8">
      <c r="A6570">
        <v>3550</v>
      </c>
      <c r="B6570" t="s">
        <v>11</v>
      </c>
      <c r="C6570" s="123">
        <v>1940</v>
      </c>
      <c r="D6570" s="2">
        <v>144</v>
      </c>
      <c r="E6570" t="s">
        <v>138</v>
      </c>
      <c r="F6570">
        <v>2021</v>
      </c>
      <c r="G6570" t="s">
        <v>5</v>
      </c>
      <c r="H6570" s="21">
        <v>1.9</v>
      </c>
    </row>
    <row r="6571" spans="1:8">
      <c r="A6571">
        <v>3576</v>
      </c>
      <c r="B6571" t="s">
        <v>11</v>
      </c>
      <c r="C6571" s="123">
        <v>1940</v>
      </c>
      <c r="D6571" s="2">
        <v>144</v>
      </c>
      <c r="E6571" t="s">
        <v>138</v>
      </c>
      <c r="F6571">
        <v>2021</v>
      </c>
      <c r="G6571" t="s">
        <v>5</v>
      </c>
      <c r="H6571" s="21">
        <v>2666.61</v>
      </c>
    </row>
    <row r="6572" spans="1:8">
      <c r="A6572">
        <v>3581</v>
      </c>
      <c r="B6572" t="s">
        <v>11</v>
      </c>
      <c r="C6572" s="123">
        <v>1940</v>
      </c>
      <c r="D6572" s="2">
        <v>144</v>
      </c>
      <c r="E6572" t="s">
        <v>138</v>
      </c>
      <c r="F6572">
        <v>2021</v>
      </c>
      <c r="G6572" t="s">
        <v>5</v>
      </c>
      <c r="H6572" s="21">
        <v>2964.4</v>
      </c>
    </row>
    <row r="6573" spans="1:8">
      <c r="A6573">
        <v>3665</v>
      </c>
      <c r="B6573" t="s">
        <v>11</v>
      </c>
      <c r="C6573" s="123">
        <v>1940</v>
      </c>
      <c r="D6573" s="2">
        <v>144</v>
      </c>
      <c r="E6573" t="s">
        <v>138</v>
      </c>
      <c r="F6573">
        <v>2021</v>
      </c>
      <c r="G6573" t="s">
        <v>5</v>
      </c>
      <c r="H6573" s="21">
        <v>6.49</v>
      </c>
    </row>
    <row r="6574" spans="1:8">
      <c r="A6574">
        <v>3697</v>
      </c>
      <c r="B6574" t="s">
        <v>11</v>
      </c>
      <c r="C6574" s="123">
        <v>1940</v>
      </c>
      <c r="D6574" s="2">
        <v>144</v>
      </c>
      <c r="E6574" t="s">
        <v>138</v>
      </c>
      <c r="F6574">
        <v>2021</v>
      </c>
      <c r="G6574" t="s">
        <v>5</v>
      </c>
      <c r="H6574" s="21">
        <v>59.2</v>
      </c>
    </row>
    <row r="6575" spans="1:8">
      <c r="A6575">
        <v>3736</v>
      </c>
      <c r="B6575" t="s">
        <v>11</v>
      </c>
      <c r="C6575" s="123">
        <v>1940</v>
      </c>
      <c r="D6575" s="2">
        <v>144</v>
      </c>
      <c r="E6575" t="s">
        <v>138</v>
      </c>
      <c r="F6575">
        <v>2021</v>
      </c>
      <c r="G6575" t="s">
        <v>5</v>
      </c>
      <c r="H6575" s="21">
        <v>3719.72</v>
      </c>
    </row>
    <row r="6576" spans="1:8">
      <c r="A6576">
        <v>3768</v>
      </c>
      <c r="B6576" t="s">
        <v>11</v>
      </c>
      <c r="C6576" s="123">
        <v>1940</v>
      </c>
      <c r="D6576" s="2">
        <v>144</v>
      </c>
      <c r="E6576" t="s">
        <v>138</v>
      </c>
      <c r="F6576">
        <v>2021</v>
      </c>
      <c r="G6576" t="s">
        <v>5</v>
      </c>
      <c r="H6576" s="21">
        <v>2606.75</v>
      </c>
    </row>
    <row r="6577" spans="1:8">
      <c r="A6577">
        <v>3780</v>
      </c>
      <c r="B6577" t="s">
        <v>11</v>
      </c>
      <c r="C6577" s="123">
        <v>1940</v>
      </c>
      <c r="D6577" s="2">
        <v>144</v>
      </c>
      <c r="E6577" t="s">
        <v>138</v>
      </c>
      <c r="F6577">
        <v>2021</v>
      </c>
      <c r="G6577" t="s">
        <v>5</v>
      </c>
      <c r="H6577" s="21">
        <v>5.04</v>
      </c>
    </row>
    <row r="6578" spans="1:8">
      <c r="A6578">
        <v>3796</v>
      </c>
      <c r="B6578" t="s">
        <v>11</v>
      </c>
      <c r="C6578" s="123">
        <v>1940</v>
      </c>
      <c r="D6578" s="2">
        <v>144</v>
      </c>
      <c r="E6578" t="s">
        <v>138</v>
      </c>
      <c r="F6578">
        <v>2021</v>
      </c>
      <c r="G6578" t="s">
        <v>5</v>
      </c>
      <c r="H6578" s="21">
        <v>247.6</v>
      </c>
    </row>
    <row r="6579" spans="1:8">
      <c r="A6579">
        <v>3989</v>
      </c>
      <c r="B6579" t="s">
        <v>12</v>
      </c>
      <c r="C6579" s="123">
        <v>1940</v>
      </c>
      <c r="D6579" s="2">
        <v>144</v>
      </c>
      <c r="E6579" t="s">
        <v>138</v>
      </c>
      <c r="F6579">
        <v>2021</v>
      </c>
      <c r="G6579" t="s">
        <v>5</v>
      </c>
      <c r="H6579" s="21">
        <v>2711.97</v>
      </c>
    </row>
    <row r="6580" spans="1:8">
      <c r="A6580">
        <v>4004</v>
      </c>
      <c r="B6580" t="s">
        <v>12</v>
      </c>
      <c r="C6580" s="123">
        <v>1940</v>
      </c>
      <c r="D6580" s="2">
        <v>144</v>
      </c>
      <c r="E6580" t="s">
        <v>138</v>
      </c>
      <c r="F6580">
        <v>2021</v>
      </c>
      <c r="G6580" t="s">
        <v>5</v>
      </c>
      <c r="H6580" s="21">
        <v>2411.3200000000002</v>
      </c>
    </row>
    <row r="6581" spans="1:8">
      <c r="A6581">
        <v>4005</v>
      </c>
      <c r="B6581" t="s">
        <v>12</v>
      </c>
      <c r="C6581" s="123">
        <v>1940</v>
      </c>
      <c r="D6581" s="2">
        <v>144</v>
      </c>
      <c r="E6581" t="s">
        <v>138</v>
      </c>
      <c r="F6581">
        <v>2021</v>
      </c>
      <c r="G6581" t="s">
        <v>5</v>
      </c>
      <c r="H6581" s="21">
        <v>365.83</v>
      </c>
    </row>
    <row r="6582" spans="1:8">
      <c r="A6582">
        <v>4011</v>
      </c>
      <c r="B6582" t="s">
        <v>12</v>
      </c>
      <c r="C6582" s="123">
        <v>1940</v>
      </c>
      <c r="D6582" s="2">
        <v>144</v>
      </c>
      <c r="E6582" t="s">
        <v>138</v>
      </c>
      <c r="F6582">
        <v>2021</v>
      </c>
      <c r="G6582" t="s">
        <v>5</v>
      </c>
      <c r="H6582" s="21">
        <v>40.380000000000003</v>
      </c>
    </row>
    <row r="6583" spans="1:8">
      <c r="A6583">
        <v>4053</v>
      </c>
      <c r="B6583" t="s">
        <v>12</v>
      </c>
      <c r="C6583" s="123">
        <v>1940</v>
      </c>
      <c r="D6583" s="2">
        <v>144</v>
      </c>
      <c r="E6583" t="s">
        <v>138</v>
      </c>
      <c r="F6583">
        <v>2021</v>
      </c>
      <c r="G6583" t="s">
        <v>5</v>
      </c>
      <c r="H6583" s="21">
        <v>829.74</v>
      </c>
    </row>
    <row r="6584" spans="1:8">
      <c r="A6584">
        <v>4171</v>
      </c>
      <c r="B6584" t="s">
        <v>12</v>
      </c>
      <c r="C6584" s="123">
        <v>1940</v>
      </c>
      <c r="D6584" s="2">
        <v>144</v>
      </c>
      <c r="E6584" t="s">
        <v>138</v>
      </c>
      <c r="F6584">
        <v>2021</v>
      </c>
      <c r="G6584" t="s">
        <v>5</v>
      </c>
      <c r="H6584" s="21">
        <v>3882.5</v>
      </c>
    </row>
    <row r="6585" spans="1:8">
      <c r="A6585">
        <v>4190</v>
      </c>
      <c r="B6585" t="s">
        <v>12</v>
      </c>
      <c r="C6585" s="123">
        <v>1940</v>
      </c>
      <c r="D6585" s="2">
        <v>144</v>
      </c>
      <c r="E6585" t="s">
        <v>138</v>
      </c>
      <c r="F6585">
        <v>2021</v>
      </c>
      <c r="G6585" t="s">
        <v>5</v>
      </c>
      <c r="H6585" s="21">
        <v>3508.42</v>
      </c>
    </row>
    <row r="6586" spans="1:8">
      <c r="A6586">
        <v>4235</v>
      </c>
      <c r="B6586" t="s">
        <v>12</v>
      </c>
      <c r="C6586" s="123">
        <v>1940</v>
      </c>
      <c r="D6586" s="2">
        <v>144</v>
      </c>
      <c r="E6586" t="s">
        <v>138</v>
      </c>
      <c r="F6586">
        <v>2021</v>
      </c>
      <c r="G6586" t="s">
        <v>5</v>
      </c>
      <c r="H6586" s="21">
        <v>32.79</v>
      </c>
    </row>
    <row r="6587" spans="1:8">
      <c r="A6587">
        <v>4283</v>
      </c>
      <c r="B6587" t="s">
        <v>12</v>
      </c>
      <c r="C6587" s="123">
        <v>1940</v>
      </c>
      <c r="D6587" s="2">
        <v>144</v>
      </c>
      <c r="E6587" t="s">
        <v>138</v>
      </c>
      <c r="F6587">
        <v>2021</v>
      </c>
      <c r="G6587" t="s">
        <v>5</v>
      </c>
      <c r="H6587" s="21">
        <v>2860.85</v>
      </c>
    </row>
    <row r="6588" spans="1:8">
      <c r="A6588">
        <v>4284</v>
      </c>
      <c r="B6588" t="s">
        <v>12</v>
      </c>
      <c r="C6588" s="123">
        <v>1940</v>
      </c>
      <c r="D6588" s="2">
        <v>144</v>
      </c>
      <c r="E6588" t="s">
        <v>138</v>
      </c>
      <c r="F6588">
        <v>2021</v>
      </c>
      <c r="G6588" t="s">
        <v>5</v>
      </c>
      <c r="H6588" s="21">
        <v>15</v>
      </c>
    </row>
    <row r="6589" spans="1:8">
      <c r="A6589">
        <v>4293</v>
      </c>
      <c r="B6589" t="s">
        <v>12</v>
      </c>
      <c r="C6589" s="123">
        <v>1940</v>
      </c>
      <c r="D6589" s="2">
        <v>144</v>
      </c>
      <c r="E6589" t="s">
        <v>138</v>
      </c>
      <c r="F6589">
        <v>2021</v>
      </c>
      <c r="G6589" t="s">
        <v>5</v>
      </c>
      <c r="H6589" s="21">
        <v>590.63</v>
      </c>
    </row>
    <row r="6590" spans="1:8">
      <c r="A6590">
        <v>4298</v>
      </c>
      <c r="B6590" t="s">
        <v>13</v>
      </c>
      <c r="C6590" s="123">
        <v>1940</v>
      </c>
      <c r="D6590" s="2">
        <v>133</v>
      </c>
      <c r="E6590" t="s">
        <v>138</v>
      </c>
      <c r="F6590">
        <v>2021</v>
      </c>
      <c r="G6590" t="s">
        <v>5</v>
      </c>
      <c r="H6590" s="21">
        <v>10.02</v>
      </c>
    </row>
    <row r="6591" spans="1:8">
      <c r="A6591">
        <v>4398</v>
      </c>
      <c r="B6591" t="s">
        <v>13</v>
      </c>
      <c r="C6591" s="123">
        <v>1940</v>
      </c>
      <c r="D6591" s="2">
        <v>133</v>
      </c>
      <c r="E6591" t="s">
        <v>138</v>
      </c>
      <c r="F6591">
        <v>2021</v>
      </c>
      <c r="G6591" t="s">
        <v>5</v>
      </c>
      <c r="H6591" s="21">
        <v>466.06</v>
      </c>
    </row>
    <row r="6592" spans="1:8">
      <c r="A6592">
        <v>4421</v>
      </c>
      <c r="B6592" t="s">
        <v>13</v>
      </c>
      <c r="C6592" s="123">
        <v>1940</v>
      </c>
      <c r="D6592" s="2">
        <v>133</v>
      </c>
      <c r="E6592" t="s">
        <v>138</v>
      </c>
      <c r="F6592">
        <v>2021</v>
      </c>
      <c r="G6592" t="s">
        <v>5</v>
      </c>
      <c r="H6592" s="21">
        <v>310.69</v>
      </c>
    </row>
    <row r="6593" spans="1:8">
      <c r="A6593">
        <v>4472</v>
      </c>
      <c r="B6593" t="s">
        <v>13</v>
      </c>
      <c r="C6593" s="123">
        <v>1940</v>
      </c>
      <c r="D6593" s="2">
        <v>133</v>
      </c>
      <c r="E6593" t="s">
        <v>138</v>
      </c>
      <c r="F6593">
        <v>2021</v>
      </c>
      <c r="G6593" t="s">
        <v>5</v>
      </c>
      <c r="H6593" s="21">
        <v>155.33000000000001</v>
      </c>
    </row>
    <row r="6594" spans="1:8">
      <c r="A6594">
        <v>4512</v>
      </c>
      <c r="B6594" t="s">
        <v>13</v>
      </c>
      <c r="C6594" s="123">
        <v>1940</v>
      </c>
      <c r="D6594" s="2">
        <v>133</v>
      </c>
      <c r="E6594" t="s">
        <v>138</v>
      </c>
      <c r="F6594">
        <v>2021</v>
      </c>
      <c r="G6594" t="s">
        <v>5</v>
      </c>
      <c r="H6594" s="21">
        <v>310.73</v>
      </c>
    </row>
    <row r="6595" spans="1:8">
      <c r="A6595">
        <v>4535</v>
      </c>
      <c r="B6595" t="s">
        <v>13</v>
      </c>
      <c r="C6595" s="123">
        <v>1940</v>
      </c>
      <c r="D6595" s="2">
        <v>133</v>
      </c>
      <c r="E6595" t="s">
        <v>138</v>
      </c>
      <c r="F6595">
        <v>2021</v>
      </c>
      <c r="G6595" t="s">
        <v>5</v>
      </c>
      <c r="H6595" s="21">
        <v>310.7</v>
      </c>
    </row>
    <row r="6596" spans="1:8">
      <c r="A6596">
        <v>4547</v>
      </c>
      <c r="B6596" t="s">
        <v>13</v>
      </c>
      <c r="C6596" s="123">
        <v>1940</v>
      </c>
      <c r="D6596" s="2">
        <v>133</v>
      </c>
      <c r="E6596" t="s">
        <v>138</v>
      </c>
      <c r="F6596">
        <v>2021</v>
      </c>
      <c r="G6596" t="s">
        <v>5</v>
      </c>
      <c r="H6596" s="21">
        <v>310.72000000000003</v>
      </c>
    </row>
    <row r="6597" spans="1:8">
      <c r="A6597">
        <v>4563</v>
      </c>
      <c r="B6597" t="s">
        <v>13</v>
      </c>
      <c r="C6597" s="123">
        <v>1940</v>
      </c>
      <c r="D6597" s="2">
        <v>144</v>
      </c>
      <c r="E6597" t="s">
        <v>138</v>
      </c>
      <c r="F6597">
        <v>2021</v>
      </c>
      <c r="G6597" t="s">
        <v>5</v>
      </c>
      <c r="H6597" s="21">
        <v>-0.79</v>
      </c>
    </row>
    <row r="6598" spans="1:8">
      <c r="A6598">
        <v>4584</v>
      </c>
      <c r="B6598" t="s">
        <v>13</v>
      </c>
      <c r="C6598" s="123">
        <v>1940</v>
      </c>
      <c r="D6598" s="2">
        <v>144</v>
      </c>
      <c r="E6598" t="s">
        <v>138</v>
      </c>
      <c r="F6598">
        <v>2021</v>
      </c>
      <c r="G6598" t="s">
        <v>5</v>
      </c>
      <c r="H6598" s="21">
        <v>2.57</v>
      </c>
    </row>
    <row r="6599" spans="1:8">
      <c r="A6599">
        <v>4621</v>
      </c>
      <c r="B6599" t="s">
        <v>13</v>
      </c>
      <c r="C6599" s="123">
        <v>1940</v>
      </c>
      <c r="D6599" s="2">
        <v>144</v>
      </c>
      <c r="E6599" t="s">
        <v>138</v>
      </c>
      <c r="F6599">
        <v>2021</v>
      </c>
      <c r="G6599" t="s">
        <v>5</v>
      </c>
      <c r="H6599" s="21">
        <v>18.59</v>
      </c>
    </row>
    <row r="6600" spans="1:8">
      <c r="A6600">
        <v>4655</v>
      </c>
      <c r="B6600" t="s">
        <v>13</v>
      </c>
      <c r="C6600" s="123">
        <v>1940</v>
      </c>
      <c r="D6600" s="2">
        <v>144</v>
      </c>
      <c r="E6600" t="s">
        <v>138</v>
      </c>
      <c r="F6600">
        <v>2021</v>
      </c>
      <c r="G6600" t="s">
        <v>5</v>
      </c>
      <c r="H6600" s="21">
        <v>121.86</v>
      </c>
    </row>
    <row r="6601" spans="1:8">
      <c r="A6601">
        <v>4656</v>
      </c>
      <c r="B6601" t="s">
        <v>13</v>
      </c>
      <c r="C6601" s="123">
        <v>1940</v>
      </c>
      <c r="D6601" s="2">
        <v>144</v>
      </c>
      <c r="E6601" t="s">
        <v>138</v>
      </c>
      <c r="F6601">
        <v>2021</v>
      </c>
      <c r="G6601" t="s">
        <v>5</v>
      </c>
      <c r="H6601" s="21">
        <v>175.02</v>
      </c>
    </row>
    <row r="6602" spans="1:8">
      <c r="A6602">
        <v>4667</v>
      </c>
      <c r="B6602" t="s">
        <v>13</v>
      </c>
      <c r="C6602" s="123">
        <v>1940</v>
      </c>
      <c r="D6602" s="2">
        <v>144</v>
      </c>
      <c r="E6602" t="s">
        <v>138</v>
      </c>
      <c r="F6602">
        <v>2021</v>
      </c>
      <c r="G6602" t="s">
        <v>5</v>
      </c>
      <c r="H6602" s="21">
        <v>0.79</v>
      </c>
    </row>
    <row r="6603" spans="1:8">
      <c r="A6603">
        <v>4670</v>
      </c>
      <c r="B6603" t="s">
        <v>13</v>
      </c>
      <c r="C6603" s="123">
        <v>1940</v>
      </c>
      <c r="D6603" s="2">
        <v>144</v>
      </c>
      <c r="E6603" t="s">
        <v>138</v>
      </c>
      <c r="F6603">
        <v>2021</v>
      </c>
      <c r="G6603" t="s">
        <v>5</v>
      </c>
      <c r="H6603" s="21">
        <v>11348.98</v>
      </c>
    </row>
    <row r="6604" spans="1:8">
      <c r="A6604">
        <v>4679</v>
      </c>
      <c r="B6604" t="s">
        <v>13</v>
      </c>
      <c r="C6604" s="123">
        <v>1940</v>
      </c>
      <c r="D6604" s="2">
        <v>144</v>
      </c>
      <c r="E6604" t="s">
        <v>138</v>
      </c>
      <c r="F6604">
        <v>2021</v>
      </c>
      <c r="G6604" t="s">
        <v>5</v>
      </c>
      <c r="H6604" s="21">
        <v>283.67</v>
      </c>
    </row>
    <row r="6605" spans="1:8">
      <c r="A6605">
        <v>4683</v>
      </c>
      <c r="B6605" t="s">
        <v>13</v>
      </c>
      <c r="C6605" s="123">
        <v>1940</v>
      </c>
      <c r="D6605" s="2">
        <v>144</v>
      </c>
      <c r="E6605" t="s">
        <v>138</v>
      </c>
      <c r="F6605">
        <v>2021</v>
      </c>
      <c r="G6605" t="s">
        <v>5</v>
      </c>
      <c r="H6605" s="21">
        <v>-18.600000000000001</v>
      </c>
    </row>
    <row r="6606" spans="1:8">
      <c r="A6606">
        <v>4686</v>
      </c>
      <c r="B6606" t="s">
        <v>13</v>
      </c>
      <c r="C6606" s="123">
        <v>1940</v>
      </c>
      <c r="D6606" s="2">
        <v>144</v>
      </c>
      <c r="E6606" t="s">
        <v>138</v>
      </c>
      <c r="F6606">
        <v>2021</v>
      </c>
      <c r="G6606" t="s">
        <v>5</v>
      </c>
      <c r="H6606" s="21">
        <v>4422.6000000000004</v>
      </c>
    </row>
    <row r="6607" spans="1:8">
      <c r="A6607">
        <v>4693</v>
      </c>
      <c r="B6607" t="s">
        <v>13</v>
      </c>
      <c r="C6607" s="123">
        <v>1940</v>
      </c>
      <c r="D6607" s="2">
        <v>144</v>
      </c>
      <c r="E6607" t="s">
        <v>138</v>
      </c>
      <c r="F6607">
        <v>2021</v>
      </c>
      <c r="G6607" t="s">
        <v>5</v>
      </c>
      <c r="H6607" s="21">
        <v>6175.85</v>
      </c>
    </row>
    <row r="6608" spans="1:8">
      <c r="A6608">
        <v>4695</v>
      </c>
      <c r="B6608" t="s">
        <v>13</v>
      </c>
      <c r="C6608" s="123">
        <v>1940</v>
      </c>
      <c r="D6608" s="2">
        <v>144</v>
      </c>
      <c r="E6608" t="s">
        <v>138</v>
      </c>
      <c r="F6608">
        <v>2021</v>
      </c>
      <c r="G6608" t="s">
        <v>5</v>
      </c>
      <c r="H6608" s="21">
        <v>262.52</v>
      </c>
    </row>
    <row r="6609" spans="1:8">
      <c r="A6609">
        <v>4697</v>
      </c>
      <c r="B6609" t="s">
        <v>13</v>
      </c>
      <c r="C6609" s="123">
        <v>1940</v>
      </c>
      <c r="D6609" s="2">
        <v>144</v>
      </c>
      <c r="E6609" t="s">
        <v>138</v>
      </c>
      <c r="F6609">
        <v>2021</v>
      </c>
      <c r="G6609" t="s">
        <v>5</v>
      </c>
      <c r="H6609" s="21">
        <v>-2.57</v>
      </c>
    </row>
    <row r="6610" spans="1:8">
      <c r="A6610">
        <v>4701</v>
      </c>
      <c r="B6610" t="s">
        <v>13</v>
      </c>
      <c r="C6610" s="123">
        <v>1940</v>
      </c>
      <c r="D6610" s="2">
        <v>144</v>
      </c>
      <c r="E6610" t="s">
        <v>138</v>
      </c>
      <c r="F6610">
        <v>2021</v>
      </c>
      <c r="G6610" t="s">
        <v>5</v>
      </c>
      <c r="H6610" s="21">
        <v>2952.69</v>
      </c>
    </row>
    <row r="6611" spans="1:8">
      <c r="A6611">
        <v>4709</v>
      </c>
      <c r="B6611" t="s">
        <v>13</v>
      </c>
      <c r="C6611" s="123">
        <v>1940</v>
      </c>
      <c r="D6611" s="2">
        <v>144</v>
      </c>
      <c r="E6611" t="s">
        <v>138</v>
      </c>
      <c r="F6611">
        <v>2021</v>
      </c>
      <c r="G6611" t="s">
        <v>5</v>
      </c>
      <c r="H6611" s="21">
        <v>581.88</v>
      </c>
    </row>
    <row r="6612" spans="1:8">
      <c r="A6612">
        <v>4716</v>
      </c>
      <c r="B6612" t="s">
        <v>13</v>
      </c>
      <c r="C6612" s="123">
        <v>1940</v>
      </c>
      <c r="D6612" s="2">
        <v>144</v>
      </c>
      <c r="E6612" t="s">
        <v>138</v>
      </c>
      <c r="F6612">
        <v>2021</v>
      </c>
      <c r="G6612" t="s">
        <v>5</v>
      </c>
      <c r="H6612" s="21">
        <v>-38.799999999999997</v>
      </c>
    </row>
    <row r="6613" spans="1:8">
      <c r="A6613">
        <v>4721</v>
      </c>
      <c r="B6613" t="s">
        <v>13</v>
      </c>
      <c r="C6613" s="123">
        <v>1940</v>
      </c>
      <c r="D6613" s="2">
        <v>144</v>
      </c>
      <c r="E6613" t="s">
        <v>138</v>
      </c>
      <c r="F6613">
        <v>2021</v>
      </c>
      <c r="G6613" t="s">
        <v>5</v>
      </c>
      <c r="H6613" s="21">
        <v>31.24</v>
      </c>
    </row>
    <row r="6614" spans="1:8">
      <c r="A6614">
        <v>4736</v>
      </c>
      <c r="B6614" t="s">
        <v>13</v>
      </c>
      <c r="C6614" s="123">
        <v>1940</v>
      </c>
      <c r="D6614" s="2">
        <v>144</v>
      </c>
      <c r="E6614" t="s">
        <v>138</v>
      </c>
      <c r="F6614">
        <v>2021</v>
      </c>
      <c r="G6614" t="s">
        <v>5</v>
      </c>
      <c r="H6614" s="21">
        <v>5330.85</v>
      </c>
    </row>
    <row r="6615" spans="1:8">
      <c r="A6615">
        <v>4745</v>
      </c>
      <c r="B6615" t="s">
        <v>13</v>
      </c>
      <c r="C6615" s="123">
        <v>1940</v>
      </c>
      <c r="D6615" s="2">
        <v>144</v>
      </c>
      <c r="E6615" t="s">
        <v>138</v>
      </c>
      <c r="F6615">
        <v>2021</v>
      </c>
      <c r="G6615" t="s">
        <v>5</v>
      </c>
      <c r="H6615" s="21">
        <v>-21.53</v>
      </c>
    </row>
    <row r="6616" spans="1:8">
      <c r="A6616">
        <v>4747</v>
      </c>
      <c r="B6616" t="s">
        <v>13</v>
      </c>
      <c r="C6616" s="123">
        <v>1940</v>
      </c>
      <c r="D6616" s="2">
        <v>144</v>
      </c>
      <c r="E6616" t="s">
        <v>138</v>
      </c>
      <c r="F6616">
        <v>2021</v>
      </c>
      <c r="G6616" t="s">
        <v>5</v>
      </c>
      <c r="H6616" s="21">
        <v>25.09</v>
      </c>
    </row>
    <row r="6617" spans="1:8">
      <c r="A6617">
        <v>4748</v>
      </c>
      <c r="B6617" t="s">
        <v>13</v>
      </c>
      <c r="C6617" s="123">
        <v>1940</v>
      </c>
      <c r="D6617" s="2">
        <v>144</v>
      </c>
      <c r="E6617" t="s">
        <v>138</v>
      </c>
      <c r="F6617">
        <v>2021</v>
      </c>
      <c r="G6617" t="s">
        <v>5</v>
      </c>
      <c r="H6617" s="21">
        <v>23.27</v>
      </c>
    </row>
    <row r="6618" spans="1:8">
      <c r="A6618">
        <v>4765</v>
      </c>
      <c r="B6618" t="s">
        <v>13</v>
      </c>
      <c r="C6618" s="123">
        <v>1940</v>
      </c>
      <c r="D6618" s="2">
        <v>144</v>
      </c>
      <c r="E6618" t="s">
        <v>138</v>
      </c>
      <c r="F6618">
        <v>2021</v>
      </c>
      <c r="G6618" t="s">
        <v>5</v>
      </c>
      <c r="H6618" s="21">
        <v>175.03</v>
      </c>
    </row>
    <row r="6619" spans="1:8">
      <c r="A6619">
        <v>4835</v>
      </c>
      <c r="B6619" t="s">
        <v>13</v>
      </c>
      <c r="C6619" s="123">
        <v>1940</v>
      </c>
      <c r="D6619" s="2">
        <v>144</v>
      </c>
      <c r="E6619" t="s">
        <v>138</v>
      </c>
      <c r="F6619">
        <v>2021</v>
      </c>
      <c r="G6619" t="s">
        <v>5</v>
      </c>
      <c r="H6619" s="21">
        <v>218.79</v>
      </c>
    </row>
    <row r="6620" spans="1:8">
      <c r="A6620">
        <v>4841</v>
      </c>
      <c r="B6620" t="s">
        <v>13</v>
      </c>
      <c r="C6620" s="123">
        <v>1940</v>
      </c>
      <c r="D6620" s="2">
        <v>144</v>
      </c>
      <c r="E6620" t="s">
        <v>138</v>
      </c>
      <c r="F6620">
        <v>2021</v>
      </c>
      <c r="G6620" t="s">
        <v>5</v>
      </c>
      <c r="H6620" s="21">
        <v>106.23</v>
      </c>
    </row>
    <row r="6621" spans="1:8">
      <c r="A6621">
        <v>4849</v>
      </c>
      <c r="B6621" t="s">
        <v>13</v>
      </c>
      <c r="C6621" s="123">
        <v>1940</v>
      </c>
      <c r="D6621" s="2">
        <v>144</v>
      </c>
      <c r="E6621" t="s">
        <v>138</v>
      </c>
      <c r="F6621">
        <v>2021</v>
      </c>
      <c r="G6621" t="s">
        <v>5</v>
      </c>
      <c r="H6621" s="21">
        <v>7964.08</v>
      </c>
    </row>
    <row r="6622" spans="1:8">
      <c r="A6622">
        <v>4872</v>
      </c>
      <c r="B6622" t="s">
        <v>13</v>
      </c>
      <c r="C6622" s="123">
        <v>1940</v>
      </c>
      <c r="D6622" s="2">
        <v>144</v>
      </c>
      <c r="E6622" t="s">
        <v>138</v>
      </c>
      <c r="F6622">
        <v>2021</v>
      </c>
      <c r="G6622" t="s">
        <v>5</v>
      </c>
      <c r="H6622" s="21">
        <v>21.53</v>
      </c>
    </row>
    <row r="6623" spans="1:8">
      <c r="A6623">
        <v>4881</v>
      </c>
      <c r="B6623" t="s">
        <v>13</v>
      </c>
      <c r="C6623" s="123">
        <v>1940</v>
      </c>
      <c r="D6623" s="2">
        <v>144</v>
      </c>
      <c r="E6623" t="s">
        <v>138</v>
      </c>
      <c r="F6623">
        <v>2021</v>
      </c>
      <c r="G6623" t="s">
        <v>5</v>
      </c>
      <c r="H6623" s="21">
        <v>0.06</v>
      </c>
    </row>
    <row r="6624" spans="1:8">
      <c r="A6624">
        <v>4884</v>
      </c>
      <c r="B6624" t="s">
        <v>13</v>
      </c>
      <c r="C6624" s="123">
        <v>1940</v>
      </c>
      <c r="D6624" s="2">
        <v>144</v>
      </c>
      <c r="E6624" t="s">
        <v>138</v>
      </c>
      <c r="F6624">
        <v>2021</v>
      </c>
      <c r="G6624" t="s">
        <v>5</v>
      </c>
      <c r="H6624" s="21">
        <v>81.25</v>
      </c>
    </row>
    <row r="6625" spans="1:8">
      <c r="A6625">
        <v>4891</v>
      </c>
      <c r="B6625" t="s">
        <v>13</v>
      </c>
      <c r="C6625" s="123">
        <v>1940</v>
      </c>
      <c r="D6625" s="2">
        <v>144</v>
      </c>
      <c r="E6625" t="s">
        <v>138</v>
      </c>
      <c r="F6625">
        <v>2021</v>
      </c>
      <c r="G6625" t="s">
        <v>5</v>
      </c>
      <c r="H6625" s="21">
        <v>4626.6499999999996</v>
      </c>
    </row>
    <row r="6626" spans="1:8">
      <c r="A6626">
        <v>4896</v>
      </c>
      <c r="B6626" t="s">
        <v>13</v>
      </c>
      <c r="C6626" s="123">
        <v>1940</v>
      </c>
      <c r="D6626" s="2">
        <v>144</v>
      </c>
      <c r="E6626" t="s">
        <v>138</v>
      </c>
      <c r="F6626">
        <v>2021</v>
      </c>
      <c r="G6626" t="s">
        <v>5</v>
      </c>
      <c r="H6626" s="21">
        <v>198.45</v>
      </c>
    </row>
    <row r="6627" spans="1:8">
      <c r="A6627">
        <v>4900</v>
      </c>
      <c r="B6627" t="s">
        <v>13</v>
      </c>
      <c r="C6627" s="123">
        <v>1940</v>
      </c>
      <c r="D6627" s="2">
        <v>144</v>
      </c>
      <c r="E6627" t="s">
        <v>138</v>
      </c>
      <c r="F6627">
        <v>2021</v>
      </c>
      <c r="G6627" t="s">
        <v>5</v>
      </c>
      <c r="H6627" s="21">
        <v>92.2</v>
      </c>
    </row>
    <row r="6628" spans="1:8">
      <c r="A6628">
        <v>4904</v>
      </c>
      <c r="B6628" t="s">
        <v>13</v>
      </c>
      <c r="C6628" s="123">
        <v>1940</v>
      </c>
      <c r="D6628" s="2">
        <v>144</v>
      </c>
      <c r="E6628" t="s">
        <v>138</v>
      </c>
      <c r="F6628">
        <v>2021</v>
      </c>
      <c r="G6628" t="s">
        <v>5</v>
      </c>
      <c r="H6628" s="21">
        <v>60.6</v>
      </c>
    </row>
    <row r="6629" spans="1:8">
      <c r="A6629">
        <v>4908</v>
      </c>
      <c r="B6629" t="s">
        <v>13</v>
      </c>
      <c r="C6629" s="123">
        <v>1940</v>
      </c>
      <c r="D6629" s="2">
        <v>144</v>
      </c>
      <c r="E6629" t="s">
        <v>138</v>
      </c>
      <c r="F6629">
        <v>2021</v>
      </c>
      <c r="G6629" t="s">
        <v>5</v>
      </c>
      <c r="H6629" s="21">
        <v>5674.64</v>
      </c>
    </row>
    <row r="6630" spans="1:8">
      <c r="A6630">
        <v>4914</v>
      </c>
      <c r="B6630" t="s">
        <v>13</v>
      </c>
      <c r="C6630" s="123">
        <v>1940</v>
      </c>
      <c r="D6630" s="2">
        <v>144</v>
      </c>
      <c r="E6630" t="s">
        <v>138</v>
      </c>
      <c r="F6630">
        <v>2021</v>
      </c>
      <c r="G6630" t="s">
        <v>5</v>
      </c>
      <c r="H6630" s="21">
        <v>87.5</v>
      </c>
    </row>
    <row r="6631" spans="1:8">
      <c r="A6631">
        <v>4916</v>
      </c>
      <c r="B6631" t="s">
        <v>13</v>
      </c>
      <c r="C6631" s="123">
        <v>1940</v>
      </c>
      <c r="D6631" s="2">
        <v>144</v>
      </c>
      <c r="E6631" t="s">
        <v>138</v>
      </c>
      <c r="F6631">
        <v>2021</v>
      </c>
      <c r="G6631" t="s">
        <v>5</v>
      </c>
      <c r="H6631" s="21">
        <v>6856.24</v>
      </c>
    </row>
    <row r="6632" spans="1:8">
      <c r="A6632">
        <v>4947</v>
      </c>
      <c r="B6632" t="s">
        <v>13</v>
      </c>
      <c r="C6632" s="123">
        <v>1940</v>
      </c>
      <c r="D6632" s="2">
        <v>144</v>
      </c>
      <c r="E6632" t="s">
        <v>138</v>
      </c>
      <c r="F6632">
        <v>2021</v>
      </c>
      <c r="G6632" t="s">
        <v>5</v>
      </c>
      <c r="H6632" s="21">
        <v>-0.12</v>
      </c>
    </row>
    <row r="6633" spans="1:8">
      <c r="A6633">
        <v>4958</v>
      </c>
      <c r="B6633" t="s">
        <v>13</v>
      </c>
      <c r="C6633" s="123">
        <v>1940</v>
      </c>
      <c r="D6633" s="2">
        <v>144</v>
      </c>
      <c r="E6633" t="s">
        <v>138</v>
      </c>
      <c r="F6633">
        <v>2021</v>
      </c>
      <c r="G6633" t="s">
        <v>5</v>
      </c>
      <c r="H6633" s="21">
        <v>4748.2</v>
      </c>
    </row>
    <row r="6634" spans="1:8">
      <c r="A6634">
        <v>4968</v>
      </c>
      <c r="B6634" t="s">
        <v>13</v>
      </c>
      <c r="C6634" s="123">
        <v>1940</v>
      </c>
      <c r="D6634" s="2">
        <v>144</v>
      </c>
      <c r="E6634" t="s">
        <v>138</v>
      </c>
      <c r="F6634">
        <v>2021</v>
      </c>
      <c r="G6634" t="s">
        <v>5</v>
      </c>
      <c r="H6634" s="21">
        <v>5669.69</v>
      </c>
    </row>
    <row r="6635" spans="1:8">
      <c r="A6635">
        <v>4976</v>
      </c>
      <c r="B6635" t="s">
        <v>14</v>
      </c>
      <c r="C6635" s="123">
        <v>1940</v>
      </c>
      <c r="D6635" s="2">
        <v>133</v>
      </c>
      <c r="E6635" t="s">
        <v>138</v>
      </c>
      <c r="F6635">
        <v>2021</v>
      </c>
      <c r="G6635" t="s">
        <v>5</v>
      </c>
      <c r="H6635" s="21">
        <v>763.76</v>
      </c>
    </row>
    <row r="6636" spans="1:8">
      <c r="A6636">
        <v>4992</v>
      </c>
      <c r="B6636" t="s">
        <v>14</v>
      </c>
      <c r="C6636" s="123">
        <v>1940</v>
      </c>
      <c r="D6636" s="2">
        <v>133</v>
      </c>
      <c r="E6636" t="s">
        <v>138</v>
      </c>
      <c r="F6636">
        <v>2021</v>
      </c>
      <c r="G6636" t="s">
        <v>5</v>
      </c>
      <c r="H6636" s="21">
        <v>916.51</v>
      </c>
    </row>
    <row r="6637" spans="1:8">
      <c r="A6637">
        <v>5026</v>
      </c>
      <c r="B6637" t="s">
        <v>14</v>
      </c>
      <c r="C6637" s="123">
        <v>1940</v>
      </c>
      <c r="D6637" s="2">
        <v>133</v>
      </c>
      <c r="E6637" t="s">
        <v>138</v>
      </c>
      <c r="F6637">
        <v>2021</v>
      </c>
      <c r="G6637" t="s">
        <v>5</v>
      </c>
      <c r="H6637" s="21">
        <v>389.14</v>
      </c>
    </row>
    <row r="6638" spans="1:8">
      <c r="A6638">
        <v>5054</v>
      </c>
      <c r="B6638" t="s">
        <v>14</v>
      </c>
      <c r="C6638" s="123">
        <v>1940</v>
      </c>
      <c r="D6638" s="2">
        <v>133</v>
      </c>
      <c r="E6638" t="s">
        <v>138</v>
      </c>
      <c r="F6638">
        <v>2021</v>
      </c>
      <c r="G6638" t="s">
        <v>5</v>
      </c>
      <c r="H6638" s="21">
        <v>763.76</v>
      </c>
    </row>
    <row r="6639" spans="1:8">
      <c r="A6639">
        <v>5096</v>
      </c>
      <c r="B6639" t="s">
        <v>14</v>
      </c>
      <c r="C6639" s="123">
        <v>1940</v>
      </c>
      <c r="D6639" s="2">
        <v>133</v>
      </c>
      <c r="E6639" t="s">
        <v>138</v>
      </c>
      <c r="F6639">
        <v>2021</v>
      </c>
      <c r="G6639" t="s">
        <v>5</v>
      </c>
      <c r="H6639" s="21">
        <v>778.28</v>
      </c>
    </row>
    <row r="6640" spans="1:8">
      <c r="A6640">
        <v>5146</v>
      </c>
      <c r="B6640" t="s">
        <v>14</v>
      </c>
      <c r="C6640" s="123">
        <v>1940</v>
      </c>
      <c r="D6640" s="2">
        <v>133</v>
      </c>
      <c r="E6640" t="s">
        <v>138</v>
      </c>
      <c r="F6640">
        <v>2021</v>
      </c>
      <c r="G6640" t="s">
        <v>5</v>
      </c>
      <c r="H6640" s="21">
        <v>916.51</v>
      </c>
    </row>
    <row r="6641" spans="1:8">
      <c r="A6641">
        <v>5166</v>
      </c>
      <c r="B6641" t="s">
        <v>14</v>
      </c>
      <c r="C6641" s="123">
        <v>1940</v>
      </c>
      <c r="D6641" s="2">
        <v>133</v>
      </c>
      <c r="E6641" t="s">
        <v>138</v>
      </c>
      <c r="F6641">
        <v>2021</v>
      </c>
      <c r="G6641" t="s">
        <v>5</v>
      </c>
      <c r="H6641" s="21">
        <v>778.28</v>
      </c>
    </row>
    <row r="6642" spans="1:8">
      <c r="A6642">
        <v>5197</v>
      </c>
      <c r="B6642" t="s">
        <v>14</v>
      </c>
      <c r="C6642" s="123">
        <v>1940</v>
      </c>
      <c r="D6642" s="2">
        <v>133</v>
      </c>
      <c r="E6642" t="s">
        <v>138</v>
      </c>
      <c r="F6642">
        <v>2021</v>
      </c>
      <c r="G6642" t="s">
        <v>5</v>
      </c>
      <c r="H6642" s="21">
        <v>778.28</v>
      </c>
    </row>
    <row r="6643" spans="1:8">
      <c r="A6643">
        <v>5214</v>
      </c>
      <c r="B6643" t="s">
        <v>14</v>
      </c>
      <c r="C6643" s="123">
        <v>1940</v>
      </c>
      <c r="D6643" s="2">
        <v>133</v>
      </c>
      <c r="E6643" t="s">
        <v>138</v>
      </c>
      <c r="F6643">
        <v>2021</v>
      </c>
      <c r="G6643" t="s">
        <v>5</v>
      </c>
      <c r="H6643" s="21">
        <v>1603.9</v>
      </c>
    </row>
    <row r="6644" spans="1:8">
      <c r="A6644">
        <v>5234</v>
      </c>
      <c r="B6644" t="s">
        <v>14</v>
      </c>
      <c r="C6644" s="123">
        <v>1940</v>
      </c>
      <c r="D6644" s="2">
        <v>133</v>
      </c>
      <c r="E6644" t="s">
        <v>138</v>
      </c>
      <c r="F6644">
        <v>2021</v>
      </c>
      <c r="G6644" t="s">
        <v>5</v>
      </c>
      <c r="H6644" s="21">
        <v>1167.42</v>
      </c>
    </row>
    <row r="6645" spans="1:8">
      <c r="A6645">
        <v>5237</v>
      </c>
      <c r="B6645" t="s">
        <v>14</v>
      </c>
      <c r="C6645" s="123">
        <v>1940</v>
      </c>
      <c r="D6645" s="2">
        <v>133</v>
      </c>
      <c r="E6645" t="s">
        <v>138</v>
      </c>
      <c r="F6645">
        <v>2021</v>
      </c>
      <c r="G6645" t="s">
        <v>5</v>
      </c>
      <c r="H6645" s="21">
        <v>778.28</v>
      </c>
    </row>
    <row r="6646" spans="1:8">
      <c r="A6646">
        <v>5251</v>
      </c>
      <c r="B6646" t="s">
        <v>14</v>
      </c>
      <c r="C6646" s="123">
        <v>1940</v>
      </c>
      <c r="D6646" s="2">
        <v>133</v>
      </c>
      <c r="E6646" t="s">
        <v>138</v>
      </c>
      <c r="F6646">
        <v>2021</v>
      </c>
      <c r="G6646" t="s">
        <v>5</v>
      </c>
      <c r="H6646" s="21">
        <v>1916.23</v>
      </c>
    </row>
    <row r="6647" spans="1:8">
      <c r="A6647">
        <v>5319</v>
      </c>
      <c r="B6647" t="s">
        <v>14</v>
      </c>
      <c r="C6647" s="123">
        <v>1940</v>
      </c>
      <c r="D6647" s="2">
        <v>144</v>
      </c>
      <c r="E6647" t="s">
        <v>138</v>
      </c>
      <c r="F6647">
        <v>2021</v>
      </c>
      <c r="G6647" t="s">
        <v>5</v>
      </c>
      <c r="H6647" s="21">
        <v>1729.29</v>
      </c>
    </row>
    <row r="6648" spans="1:8">
      <c r="A6648">
        <v>5337</v>
      </c>
      <c r="B6648" t="s">
        <v>14</v>
      </c>
      <c r="C6648" s="123">
        <v>1940</v>
      </c>
      <c r="D6648" s="2">
        <v>144</v>
      </c>
      <c r="E6648" t="s">
        <v>138</v>
      </c>
      <c r="F6648">
        <v>2021</v>
      </c>
      <c r="G6648" t="s">
        <v>5</v>
      </c>
      <c r="H6648" s="21">
        <v>773.92</v>
      </c>
    </row>
    <row r="6649" spans="1:8">
      <c r="A6649">
        <v>5360</v>
      </c>
      <c r="B6649" t="s">
        <v>14</v>
      </c>
      <c r="C6649" s="123">
        <v>1940</v>
      </c>
      <c r="D6649" s="2">
        <v>144</v>
      </c>
      <c r="E6649" t="s">
        <v>138</v>
      </c>
      <c r="F6649">
        <v>2021</v>
      </c>
      <c r="G6649" t="s">
        <v>5</v>
      </c>
      <c r="H6649" s="21">
        <v>955.39</v>
      </c>
    </row>
    <row r="6650" spans="1:8">
      <c r="A6650">
        <v>5365</v>
      </c>
      <c r="B6650" t="s">
        <v>14</v>
      </c>
      <c r="C6650" s="123">
        <v>1940</v>
      </c>
      <c r="D6650" s="2">
        <v>144</v>
      </c>
      <c r="E6650" t="s">
        <v>138</v>
      </c>
      <c r="F6650">
        <v>2021</v>
      </c>
      <c r="G6650" t="s">
        <v>5</v>
      </c>
      <c r="H6650" s="21">
        <v>949.91</v>
      </c>
    </row>
    <row r="6651" spans="1:8">
      <c r="A6651">
        <v>5397</v>
      </c>
      <c r="B6651" t="s">
        <v>14</v>
      </c>
      <c r="C6651" s="123">
        <v>1940</v>
      </c>
      <c r="D6651" s="2">
        <v>144</v>
      </c>
      <c r="E6651" t="s">
        <v>138</v>
      </c>
      <c r="F6651">
        <v>2021</v>
      </c>
      <c r="G6651" t="s">
        <v>5</v>
      </c>
      <c r="H6651" s="21">
        <v>2849.73</v>
      </c>
    </row>
    <row r="6652" spans="1:8">
      <c r="A6652">
        <v>5408</v>
      </c>
      <c r="B6652" t="s">
        <v>14</v>
      </c>
      <c r="C6652" s="123">
        <v>1940</v>
      </c>
      <c r="D6652" s="2">
        <v>144</v>
      </c>
      <c r="E6652" t="s">
        <v>138</v>
      </c>
      <c r="F6652">
        <v>2021</v>
      </c>
      <c r="G6652" t="s">
        <v>5</v>
      </c>
      <c r="H6652" s="21">
        <v>744.46</v>
      </c>
    </row>
    <row r="6653" spans="1:8">
      <c r="A6653">
        <v>5410</v>
      </c>
      <c r="B6653" t="s">
        <v>14</v>
      </c>
      <c r="C6653" s="123">
        <v>1940</v>
      </c>
      <c r="D6653" s="2">
        <v>144</v>
      </c>
      <c r="E6653" t="s">
        <v>138</v>
      </c>
      <c r="F6653">
        <v>2021</v>
      </c>
      <c r="G6653" t="s">
        <v>5</v>
      </c>
      <c r="H6653" s="21">
        <v>773.92</v>
      </c>
    </row>
    <row r="6654" spans="1:8">
      <c r="A6654">
        <v>5420</v>
      </c>
      <c r="B6654" t="s">
        <v>14</v>
      </c>
      <c r="C6654" s="123">
        <v>1940</v>
      </c>
      <c r="D6654" s="2">
        <v>144</v>
      </c>
      <c r="E6654" t="s">
        <v>138</v>
      </c>
      <c r="F6654">
        <v>2021</v>
      </c>
      <c r="G6654" t="s">
        <v>5</v>
      </c>
      <c r="H6654" s="21">
        <v>1683.16</v>
      </c>
    </row>
    <row r="6655" spans="1:8">
      <c r="A6655">
        <v>5424</v>
      </c>
      <c r="B6655" t="s">
        <v>14</v>
      </c>
      <c r="C6655" s="123">
        <v>1940</v>
      </c>
      <c r="D6655" s="2">
        <v>144</v>
      </c>
      <c r="E6655" t="s">
        <v>138</v>
      </c>
      <c r="F6655">
        <v>2021</v>
      </c>
      <c r="G6655" t="s">
        <v>5</v>
      </c>
      <c r="H6655" s="21">
        <v>1899.82</v>
      </c>
    </row>
    <row r="6656" spans="1:8">
      <c r="A6656">
        <v>5427</v>
      </c>
      <c r="B6656" t="s">
        <v>14</v>
      </c>
      <c r="C6656" s="123">
        <v>1940</v>
      </c>
      <c r="D6656" s="2">
        <v>144</v>
      </c>
      <c r="E6656" t="s">
        <v>138</v>
      </c>
      <c r="F6656">
        <v>2021</v>
      </c>
      <c r="G6656" t="s">
        <v>5</v>
      </c>
      <c r="H6656" s="21">
        <v>-1916.23</v>
      </c>
    </row>
    <row r="6657" spans="1:8">
      <c r="A6657">
        <v>5438</v>
      </c>
      <c r="B6657" t="s">
        <v>14</v>
      </c>
      <c r="C6657" s="123">
        <v>1940</v>
      </c>
      <c r="D6657" s="2">
        <v>144</v>
      </c>
      <c r="E6657" t="s">
        <v>138</v>
      </c>
      <c r="F6657">
        <v>2021</v>
      </c>
      <c r="G6657" t="s">
        <v>5</v>
      </c>
      <c r="H6657" s="21">
        <v>1325.44</v>
      </c>
    </row>
    <row r="6658" spans="1:8">
      <c r="A6658">
        <v>5448</v>
      </c>
      <c r="B6658" t="s">
        <v>14</v>
      </c>
      <c r="C6658" s="123">
        <v>1940</v>
      </c>
      <c r="D6658" s="2">
        <v>144</v>
      </c>
      <c r="E6658" t="s">
        <v>138</v>
      </c>
      <c r="F6658">
        <v>2021</v>
      </c>
      <c r="G6658" t="s">
        <v>5</v>
      </c>
      <c r="H6658" s="21">
        <v>955.36</v>
      </c>
    </row>
    <row r="6659" spans="1:8">
      <c r="A6659">
        <v>5449</v>
      </c>
      <c r="B6659" t="s">
        <v>14</v>
      </c>
      <c r="C6659" s="123">
        <v>1940</v>
      </c>
      <c r="D6659" s="2">
        <v>144</v>
      </c>
      <c r="E6659" t="s">
        <v>138</v>
      </c>
      <c r="F6659">
        <v>2021</v>
      </c>
      <c r="G6659" t="s">
        <v>5</v>
      </c>
      <c r="H6659" s="21">
        <v>938.71</v>
      </c>
    </row>
    <row r="6660" spans="1:8">
      <c r="A6660">
        <v>5469</v>
      </c>
      <c r="B6660" t="s">
        <v>14</v>
      </c>
      <c r="C6660" s="123">
        <v>1940</v>
      </c>
      <c r="D6660" s="2">
        <v>144</v>
      </c>
      <c r="E6660" t="s">
        <v>138</v>
      </c>
      <c r="F6660">
        <v>2021</v>
      </c>
      <c r="G6660" t="s">
        <v>5</v>
      </c>
      <c r="H6660" s="21">
        <v>773.92</v>
      </c>
    </row>
    <row r="6661" spans="1:8">
      <c r="A6661">
        <v>5479</v>
      </c>
      <c r="B6661" t="s">
        <v>14</v>
      </c>
      <c r="C6661" s="123">
        <v>1940</v>
      </c>
      <c r="D6661" s="2">
        <v>144</v>
      </c>
      <c r="E6661" t="s">
        <v>138</v>
      </c>
      <c r="F6661">
        <v>2021</v>
      </c>
      <c r="G6661" t="s">
        <v>5</v>
      </c>
      <c r="H6661" s="21">
        <v>2.5</v>
      </c>
    </row>
    <row r="6662" spans="1:8">
      <c r="A6662">
        <v>5509</v>
      </c>
      <c r="B6662" t="s">
        <v>14</v>
      </c>
      <c r="C6662" s="123">
        <v>1940</v>
      </c>
      <c r="D6662" s="2">
        <v>144</v>
      </c>
      <c r="E6662" t="s">
        <v>138</v>
      </c>
      <c r="F6662">
        <v>2021</v>
      </c>
      <c r="G6662" t="s">
        <v>5</v>
      </c>
      <c r="H6662" s="21">
        <v>477.69</v>
      </c>
    </row>
    <row r="6663" spans="1:8">
      <c r="A6663">
        <v>5558</v>
      </c>
      <c r="B6663" t="s">
        <v>14</v>
      </c>
      <c r="C6663" s="123">
        <v>1940</v>
      </c>
      <c r="D6663" s="2">
        <v>144</v>
      </c>
      <c r="E6663" t="s">
        <v>138</v>
      </c>
      <c r="F6663">
        <v>2021</v>
      </c>
      <c r="G6663" t="s">
        <v>5</v>
      </c>
      <c r="H6663" s="21">
        <v>744.46</v>
      </c>
    </row>
    <row r="6664" spans="1:8">
      <c r="A6664">
        <v>5560</v>
      </c>
      <c r="B6664" t="s">
        <v>14</v>
      </c>
      <c r="C6664" s="123">
        <v>1940</v>
      </c>
      <c r="D6664" s="2">
        <v>144</v>
      </c>
      <c r="E6664" t="s">
        <v>138</v>
      </c>
      <c r="F6664">
        <v>2021</v>
      </c>
      <c r="G6664" t="s">
        <v>5</v>
      </c>
      <c r="H6664" s="21">
        <v>1877.43</v>
      </c>
    </row>
    <row r="6665" spans="1:8">
      <c r="A6665">
        <v>5562</v>
      </c>
      <c r="B6665" t="s">
        <v>14</v>
      </c>
      <c r="C6665" s="123">
        <v>1940</v>
      </c>
      <c r="D6665" s="2">
        <v>144</v>
      </c>
      <c r="E6665" t="s">
        <v>138</v>
      </c>
      <c r="F6665">
        <v>2021</v>
      </c>
      <c r="G6665" t="s">
        <v>5</v>
      </c>
      <c r="H6665" s="21">
        <v>955.36</v>
      </c>
    </row>
    <row r="6666" spans="1:8">
      <c r="A6666">
        <v>5579</v>
      </c>
      <c r="B6666" t="s">
        <v>14</v>
      </c>
      <c r="C6666" s="123">
        <v>1940</v>
      </c>
      <c r="D6666" s="2">
        <v>144</v>
      </c>
      <c r="E6666" t="s">
        <v>138</v>
      </c>
      <c r="F6666">
        <v>2021</v>
      </c>
      <c r="G6666" t="s">
        <v>5</v>
      </c>
      <c r="H6666" s="21">
        <v>1482.57</v>
      </c>
    </row>
    <row r="6667" spans="1:8">
      <c r="A6667">
        <v>5581</v>
      </c>
      <c r="B6667" t="s">
        <v>14</v>
      </c>
      <c r="C6667" s="123">
        <v>1940</v>
      </c>
      <c r="D6667" s="2">
        <v>144</v>
      </c>
      <c r="E6667" t="s">
        <v>138</v>
      </c>
      <c r="F6667">
        <v>2021</v>
      </c>
      <c r="G6667" t="s">
        <v>5</v>
      </c>
      <c r="H6667" s="21">
        <v>3025.72</v>
      </c>
    </row>
    <row r="6668" spans="1:8">
      <c r="A6668">
        <v>5608</v>
      </c>
      <c r="B6668" t="s">
        <v>14</v>
      </c>
      <c r="C6668" s="123">
        <v>1940</v>
      </c>
      <c r="D6668" s="2">
        <v>144</v>
      </c>
      <c r="E6668" t="s">
        <v>138</v>
      </c>
      <c r="F6668">
        <v>2021</v>
      </c>
      <c r="G6668" t="s">
        <v>5</v>
      </c>
      <c r="H6668" s="21">
        <v>744.46</v>
      </c>
    </row>
    <row r="6669" spans="1:8">
      <c r="A6669">
        <v>5628</v>
      </c>
      <c r="B6669" t="s">
        <v>14</v>
      </c>
      <c r="C6669" s="123">
        <v>1940</v>
      </c>
      <c r="D6669" s="2">
        <v>144</v>
      </c>
      <c r="E6669" t="s">
        <v>138</v>
      </c>
      <c r="F6669">
        <v>2021</v>
      </c>
      <c r="G6669" t="s">
        <v>5</v>
      </c>
      <c r="H6669" s="21">
        <v>1488.92</v>
      </c>
    </row>
    <row r="6670" spans="1:8">
      <c r="A6670">
        <v>5651</v>
      </c>
      <c r="B6670" t="s">
        <v>14</v>
      </c>
      <c r="C6670" s="123">
        <v>1940</v>
      </c>
      <c r="D6670" s="2">
        <v>144</v>
      </c>
      <c r="E6670" t="s">
        <v>138</v>
      </c>
      <c r="F6670">
        <v>2021</v>
      </c>
      <c r="G6670" t="s">
        <v>5</v>
      </c>
      <c r="H6670" s="21">
        <v>744.46</v>
      </c>
    </row>
    <row r="6671" spans="1:8">
      <c r="A6671">
        <v>5668</v>
      </c>
      <c r="B6671" t="s">
        <v>14</v>
      </c>
      <c r="C6671" s="123">
        <v>1940</v>
      </c>
      <c r="D6671" s="2">
        <v>144</v>
      </c>
      <c r="E6671" t="s">
        <v>138</v>
      </c>
      <c r="F6671">
        <v>2021</v>
      </c>
      <c r="G6671" t="s">
        <v>5</v>
      </c>
      <c r="H6671" s="21">
        <v>938.7</v>
      </c>
    </row>
    <row r="6672" spans="1:8">
      <c r="A6672">
        <v>5968</v>
      </c>
      <c r="B6672" t="s">
        <v>15</v>
      </c>
      <c r="C6672" s="123">
        <v>1940</v>
      </c>
      <c r="D6672" s="2">
        <v>144</v>
      </c>
      <c r="E6672" t="s">
        <v>138</v>
      </c>
      <c r="F6672">
        <v>2021</v>
      </c>
      <c r="G6672" t="s">
        <v>5</v>
      </c>
      <c r="H6672" s="21">
        <v>3620.82</v>
      </c>
    </row>
    <row r="6673" spans="1:8">
      <c r="A6673">
        <v>5987</v>
      </c>
      <c r="B6673" t="s">
        <v>15</v>
      </c>
      <c r="C6673" s="123">
        <v>1940</v>
      </c>
      <c r="D6673" s="2">
        <v>144</v>
      </c>
      <c r="E6673" t="s">
        <v>138</v>
      </c>
      <c r="F6673">
        <v>2021</v>
      </c>
      <c r="G6673" t="s">
        <v>5</v>
      </c>
      <c r="H6673" s="21">
        <v>392.48</v>
      </c>
    </row>
    <row r="6674" spans="1:8">
      <c r="A6674">
        <v>5996</v>
      </c>
      <c r="B6674" t="s">
        <v>15</v>
      </c>
      <c r="C6674" s="123">
        <v>1940</v>
      </c>
      <c r="D6674" s="2">
        <v>144</v>
      </c>
      <c r="E6674" t="s">
        <v>138</v>
      </c>
      <c r="F6674">
        <v>2021</v>
      </c>
      <c r="G6674" t="s">
        <v>5</v>
      </c>
      <c r="H6674" s="21">
        <v>5969.99</v>
      </c>
    </row>
    <row r="6675" spans="1:8">
      <c r="A6675">
        <v>6005</v>
      </c>
      <c r="B6675" t="s">
        <v>15</v>
      </c>
      <c r="C6675" s="123">
        <v>1940</v>
      </c>
      <c r="D6675" s="2">
        <v>144</v>
      </c>
      <c r="E6675" t="s">
        <v>138</v>
      </c>
      <c r="F6675">
        <v>2021</v>
      </c>
      <c r="G6675" t="s">
        <v>5</v>
      </c>
      <c r="H6675" s="21">
        <v>2625.82</v>
      </c>
    </row>
    <row r="6676" spans="1:8">
      <c r="A6676">
        <v>6055</v>
      </c>
      <c r="B6676" t="s">
        <v>15</v>
      </c>
      <c r="C6676" s="123">
        <v>1940</v>
      </c>
      <c r="D6676" s="2">
        <v>144</v>
      </c>
      <c r="E6676" t="s">
        <v>138</v>
      </c>
      <c r="F6676">
        <v>2021</v>
      </c>
      <c r="G6676" t="s">
        <v>5</v>
      </c>
      <c r="H6676" s="21">
        <v>-357.5</v>
      </c>
    </row>
    <row r="6677" spans="1:8">
      <c r="A6677">
        <v>6067</v>
      </c>
      <c r="B6677" t="s">
        <v>15</v>
      </c>
      <c r="C6677" s="123">
        <v>1940</v>
      </c>
      <c r="D6677" s="2">
        <v>144</v>
      </c>
      <c r="E6677" t="s">
        <v>138</v>
      </c>
      <c r="F6677">
        <v>2021</v>
      </c>
      <c r="G6677" t="s">
        <v>5</v>
      </c>
      <c r="H6677" s="21">
        <v>1927.42</v>
      </c>
    </row>
    <row r="6678" spans="1:8">
      <c r="A6678">
        <v>6077</v>
      </c>
      <c r="B6678" t="s">
        <v>15</v>
      </c>
      <c r="C6678" s="123">
        <v>1940</v>
      </c>
      <c r="D6678" s="2">
        <v>144</v>
      </c>
      <c r="E6678" t="s">
        <v>138</v>
      </c>
      <c r="F6678">
        <v>2021</v>
      </c>
      <c r="G6678" t="s">
        <v>5</v>
      </c>
      <c r="H6678" s="21">
        <v>784.96</v>
      </c>
    </row>
    <row r="6679" spans="1:8">
      <c r="A6679">
        <v>6094</v>
      </c>
      <c r="B6679" t="s">
        <v>15</v>
      </c>
      <c r="C6679" s="123">
        <v>1940</v>
      </c>
      <c r="D6679" s="2">
        <v>144</v>
      </c>
      <c r="E6679" t="s">
        <v>138</v>
      </c>
      <c r="F6679">
        <v>2021</v>
      </c>
      <c r="G6679" t="s">
        <v>5</v>
      </c>
      <c r="H6679" s="21">
        <v>1177.44</v>
      </c>
    </row>
    <row r="6680" spans="1:8">
      <c r="A6680">
        <v>6139</v>
      </c>
      <c r="B6680" t="s">
        <v>15</v>
      </c>
      <c r="C6680" s="123">
        <v>1940</v>
      </c>
      <c r="D6680" s="2">
        <v>144</v>
      </c>
      <c r="E6680" t="s">
        <v>138</v>
      </c>
      <c r="F6680">
        <v>2021</v>
      </c>
      <c r="G6680" t="s">
        <v>5</v>
      </c>
      <c r="H6680" s="21">
        <v>1990</v>
      </c>
    </row>
    <row r="6681" spans="1:8">
      <c r="A6681">
        <v>6165</v>
      </c>
      <c r="B6681" t="s">
        <v>15</v>
      </c>
      <c r="C6681" s="123">
        <v>1940</v>
      </c>
      <c r="D6681" s="2">
        <v>144</v>
      </c>
      <c r="E6681" t="s">
        <v>138</v>
      </c>
      <c r="F6681">
        <v>2021</v>
      </c>
      <c r="G6681" t="s">
        <v>5</v>
      </c>
      <c r="H6681" s="21">
        <v>1354.18</v>
      </c>
    </row>
    <row r="6682" spans="1:8">
      <c r="A6682">
        <v>6178</v>
      </c>
      <c r="B6682" t="s">
        <v>15</v>
      </c>
      <c r="C6682" s="123">
        <v>1940</v>
      </c>
      <c r="D6682" s="2">
        <v>144</v>
      </c>
      <c r="E6682" t="s">
        <v>138</v>
      </c>
      <c r="F6682">
        <v>2021</v>
      </c>
      <c r="G6682" t="s">
        <v>5</v>
      </c>
      <c r="H6682" s="21">
        <v>1927.42</v>
      </c>
    </row>
    <row r="6683" spans="1:8">
      <c r="A6683">
        <v>6395</v>
      </c>
      <c r="B6683" t="s">
        <v>16</v>
      </c>
      <c r="C6683" s="123">
        <v>1940</v>
      </c>
      <c r="D6683" s="2">
        <v>144</v>
      </c>
      <c r="E6683" t="s">
        <v>138</v>
      </c>
      <c r="F6683">
        <v>2021</v>
      </c>
      <c r="G6683" t="s">
        <v>5</v>
      </c>
      <c r="H6683" s="21">
        <v>1570.66</v>
      </c>
    </row>
    <row r="6684" spans="1:8">
      <c r="A6684">
        <v>6410</v>
      </c>
      <c r="B6684" t="s">
        <v>16</v>
      </c>
      <c r="C6684" s="123">
        <v>1940</v>
      </c>
      <c r="D6684" s="2">
        <v>144</v>
      </c>
      <c r="E6684" t="s">
        <v>138</v>
      </c>
      <c r="F6684">
        <v>2021</v>
      </c>
      <c r="G6684" t="s">
        <v>5</v>
      </c>
      <c r="H6684" s="21">
        <v>1539.84</v>
      </c>
    </row>
    <row r="6685" spans="1:8">
      <c r="A6685">
        <v>6433</v>
      </c>
      <c r="B6685" t="s">
        <v>16</v>
      </c>
      <c r="C6685" s="123">
        <v>1940</v>
      </c>
      <c r="D6685" s="2">
        <v>144</v>
      </c>
      <c r="E6685" t="s">
        <v>138</v>
      </c>
      <c r="F6685">
        <v>2021</v>
      </c>
      <c r="G6685" t="s">
        <v>5</v>
      </c>
      <c r="H6685" s="21">
        <v>1539.84</v>
      </c>
    </row>
    <row r="6686" spans="1:8">
      <c r="A6686">
        <v>6467</v>
      </c>
      <c r="B6686" t="s">
        <v>16</v>
      </c>
      <c r="C6686" s="123">
        <v>1940</v>
      </c>
      <c r="D6686" s="2">
        <v>144</v>
      </c>
      <c r="E6686" t="s">
        <v>138</v>
      </c>
      <c r="F6686">
        <v>2021</v>
      </c>
      <c r="G6686" t="s">
        <v>5</v>
      </c>
      <c r="H6686" s="21">
        <v>904.33</v>
      </c>
    </row>
    <row r="6687" spans="1:8">
      <c r="A6687">
        <v>6478</v>
      </c>
      <c r="B6687" t="s">
        <v>16</v>
      </c>
      <c r="C6687" s="123">
        <v>1940</v>
      </c>
      <c r="D6687" s="2">
        <v>144</v>
      </c>
      <c r="E6687" t="s">
        <v>138</v>
      </c>
      <c r="F6687">
        <v>2021</v>
      </c>
      <c r="G6687" t="s">
        <v>5</v>
      </c>
      <c r="H6687" s="21">
        <v>1570.66</v>
      </c>
    </row>
    <row r="6688" spans="1:8">
      <c r="A6688">
        <v>6515</v>
      </c>
      <c r="B6688" t="s">
        <v>16</v>
      </c>
      <c r="C6688" s="123">
        <v>1940</v>
      </c>
      <c r="D6688" s="2">
        <v>144</v>
      </c>
      <c r="E6688" t="s">
        <v>138</v>
      </c>
      <c r="F6688">
        <v>2021</v>
      </c>
      <c r="G6688" t="s">
        <v>5</v>
      </c>
      <c r="H6688" s="21">
        <v>1539.84</v>
      </c>
    </row>
    <row r="6689" spans="1:8">
      <c r="A6689">
        <v>6546</v>
      </c>
      <c r="B6689" t="s">
        <v>16</v>
      </c>
      <c r="C6689" s="123">
        <v>1940</v>
      </c>
      <c r="D6689" s="2">
        <v>144</v>
      </c>
      <c r="E6689" t="s">
        <v>138</v>
      </c>
      <c r="F6689">
        <v>2021</v>
      </c>
      <c r="G6689" t="s">
        <v>5</v>
      </c>
      <c r="H6689" s="21">
        <v>-904.33</v>
      </c>
    </row>
    <row r="6690" spans="1:8">
      <c r="A6690">
        <v>6587</v>
      </c>
      <c r="B6690" t="s">
        <v>16</v>
      </c>
      <c r="C6690" s="123">
        <v>1940</v>
      </c>
      <c r="D6690" s="2">
        <v>144</v>
      </c>
      <c r="E6690" t="s">
        <v>138</v>
      </c>
      <c r="F6690">
        <v>2021</v>
      </c>
      <c r="G6690" t="s">
        <v>5</v>
      </c>
      <c r="H6690" s="21">
        <v>3079.68</v>
      </c>
    </row>
    <row r="6691" spans="1:8">
      <c r="A6691">
        <v>6624</v>
      </c>
      <c r="B6691" t="s">
        <v>16</v>
      </c>
      <c r="C6691" s="123">
        <v>1940</v>
      </c>
      <c r="D6691" s="2">
        <v>144</v>
      </c>
      <c r="E6691" t="s">
        <v>138</v>
      </c>
      <c r="F6691">
        <v>2021</v>
      </c>
      <c r="G6691" t="s">
        <v>5</v>
      </c>
      <c r="H6691" s="21">
        <v>1539.84</v>
      </c>
    </row>
    <row r="6692" spans="1:8">
      <c r="A6692">
        <v>6896</v>
      </c>
      <c r="B6692" t="s">
        <v>17</v>
      </c>
      <c r="C6692" s="123">
        <v>1940</v>
      </c>
      <c r="D6692" s="2">
        <v>144</v>
      </c>
      <c r="E6692" t="s">
        <v>138</v>
      </c>
      <c r="F6692">
        <v>2021</v>
      </c>
      <c r="G6692" t="s">
        <v>5</v>
      </c>
      <c r="H6692" s="21">
        <v>3640.97</v>
      </c>
    </row>
    <row r="6693" spans="1:8">
      <c r="A6693">
        <v>6923</v>
      </c>
      <c r="B6693" t="s">
        <v>17</v>
      </c>
      <c r="C6693" s="123">
        <v>1940</v>
      </c>
      <c r="D6693" s="2">
        <v>144</v>
      </c>
      <c r="E6693" t="s">
        <v>138</v>
      </c>
      <c r="F6693">
        <v>2021</v>
      </c>
      <c r="G6693" t="s">
        <v>5</v>
      </c>
      <c r="H6693" s="21">
        <v>4911.99</v>
      </c>
    </row>
    <row r="6694" spans="1:8">
      <c r="A6694">
        <v>6929</v>
      </c>
      <c r="B6694" t="s">
        <v>17</v>
      </c>
      <c r="C6694" s="123">
        <v>1940</v>
      </c>
      <c r="D6694" s="2">
        <v>144</v>
      </c>
      <c r="E6694" t="s">
        <v>138</v>
      </c>
      <c r="F6694">
        <v>2021</v>
      </c>
      <c r="G6694" t="s">
        <v>5</v>
      </c>
      <c r="H6694" s="21">
        <v>-188.76</v>
      </c>
    </row>
    <row r="6695" spans="1:8">
      <c r="A6695">
        <v>7028</v>
      </c>
      <c r="B6695" t="s">
        <v>17</v>
      </c>
      <c r="C6695" s="123">
        <v>1940</v>
      </c>
      <c r="D6695" s="2">
        <v>144</v>
      </c>
      <c r="E6695" t="s">
        <v>138</v>
      </c>
      <c r="F6695">
        <v>2021</v>
      </c>
      <c r="G6695" t="s">
        <v>5</v>
      </c>
      <c r="H6695" s="21">
        <v>1943.67</v>
      </c>
    </row>
    <row r="6696" spans="1:8">
      <c r="A6696">
        <v>7043</v>
      </c>
      <c r="B6696" t="s">
        <v>17</v>
      </c>
      <c r="C6696" s="123">
        <v>1940</v>
      </c>
      <c r="D6696" s="2">
        <v>144</v>
      </c>
      <c r="E6696" t="s">
        <v>138</v>
      </c>
      <c r="F6696">
        <v>2021</v>
      </c>
      <c r="G6696" t="s">
        <v>5</v>
      </c>
      <c r="H6696" s="21">
        <v>3372.68</v>
      </c>
    </row>
    <row r="6697" spans="1:8">
      <c r="A6697">
        <v>7048</v>
      </c>
      <c r="B6697" t="s">
        <v>17</v>
      </c>
      <c r="C6697" s="123">
        <v>1940</v>
      </c>
      <c r="D6697" s="2">
        <v>144</v>
      </c>
      <c r="E6697" t="s">
        <v>138</v>
      </c>
      <c r="F6697">
        <v>2021</v>
      </c>
      <c r="G6697" t="s">
        <v>5</v>
      </c>
      <c r="H6697" s="21">
        <v>4912</v>
      </c>
    </row>
    <row r="6698" spans="1:8">
      <c r="A6698">
        <v>7072</v>
      </c>
      <c r="B6698" t="s">
        <v>17</v>
      </c>
      <c r="C6698" s="123">
        <v>1940</v>
      </c>
      <c r="D6698" s="2">
        <v>144</v>
      </c>
      <c r="E6698" t="s">
        <v>138</v>
      </c>
      <c r="F6698">
        <v>2021</v>
      </c>
      <c r="G6698" t="s">
        <v>5</v>
      </c>
      <c r="H6698" s="21">
        <v>2951.56</v>
      </c>
    </row>
    <row r="6699" spans="1:8">
      <c r="A6699">
        <v>7159</v>
      </c>
      <c r="B6699" t="s">
        <v>17</v>
      </c>
      <c r="C6699" s="123">
        <v>1940</v>
      </c>
      <c r="D6699" s="2">
        <v>144</v>
      </c>
      <c r="E6699" t="s">
        <v>138</v>
      </c>
      <c r="F6699">
        <v>2021</v>
      </c>
      <c r="G6699" t="s">
        <v>5</v>
      </c>
      <c r="H6699" s="21">
        <v>4960.9399999999996</v>
      </c>
    </row>
    <row r="6700" spans="1:8">
      <c r="A6700">
        <v>7209</v>
      </c>
      <c r="B6700" t="s">
        <v>17</v>
      </c>
      <c r="C6700" s="123">
        <v>1940</v>
      </c>
      <c r="D6700" s="2">
        <v>144</v>
      </c>
      <c r="E6700" t="s">
        <v>138</v>
      </c>
      <c r="F6700">
        <v>2021</v>
      </c>
      <c r="G6700" t="s">
        <v>5</v>
      </c>
      <c r="H6700" s="21">
        <v>4911.9799999999996</v>
      </c>
    </row>
    <row r="6701" spans="1:8">
      <c r="A6701">
        <v>7236</v>
      </c>
      <c r="B6701" t="s">
        <v>17</v>
      </c>
      <c r="C6701" s="123">
        <v>1940</v>
      </c>
      <c r="D6701" s="2">
        <v>144</v>
      </c>
      <c r="E6701" t="s">
        <v>138</v>
      </c>
      <c r="F6701">
        <v>2021</v>
      </c>
      <c r="G6701" t="s">
        <v>5</v>
      </c>
      <c r="H6701" s="21">
        <v>2101.65</v>
      </c>
    </row>
    <row r="6702" spans="1:8">
      <c r="A6702">
        <v>7248</v>
      </c>
      <c r="B6702" t="s">
        <v>17</v>
      </c>
      <c r="C6702" s="123">
        <v>1940</v>
      </c>
      <c r="D6702" s="2">
        <v>144</v>
      </c>
      <c r="E6702" t="s">
        <v>138</v>
      </c>
      <c r="F6702">
        <v>2021</v>
      </c>
      <c r="G6702" t="s">
        <v>5</v>
      </c>
      <c r="H6702" s="21">
        <v>1791.45</v>
      </c>
    </row>
    <row r="6703" spans="1:8">
      <c r="A6703">
        <v>7287</v>
      </c>
      <c r="B6703" t="s">
        <v>17</v>
      </c>
      <c r="C6703" s="123">
        <v>1940</v>
      </c>
      <c r="D6703" s="2">
        <v>144</v>
      </c>
      <c r="E6703" t="s">
        <v>138</v>
      </c>
      <c r="F6703">
        <v>2021</v>
      </c>
      <c r="G6703" t="s">
        <v>5</v>
      </c>
      <c r="H6703" s="21">
        <v>4378.07</v>
      </c>
    </row>
    <row r="6704" spans="1:8">
      <c r="A6704">
        <v>7904</v>
      </c>
      <c r="B6704" t="s">
        <v>6</v>
      </c>
      <c r="C6704" s="123">
        <v>1940</v>
      </c>
      <c r="D6704" s="2">
        <v>133</v>
      </c>
      <c r="E6704" t="s">
        <v>52</v>
      </c>
      <c r="F6704">
        <v>2023</v>
      </c>
      <c r="G6704" t="s">
        <v>5</v>
      </c>
      <c r="H6704" s="1">
        <v>27328.899999999998</v>
      </c>
    </row>
    <row r="6705" spans="1:8">
      <c r="A6705">
        <v>7905</v>
      </c>
      <c r="B6705" t="s">
        <v>6</v>
      </c>
      <c r="C6705" s="123">
        <v>1940</v>
      </c>
      <c r="D6705" s="2">
        <v>144</v>
      </c>
      <c r="E6705" t="s">
        <v>52</v>
      </c>
      <c r="F6705">
        <v>2023</v>
      </c>
      <c r="G6705" t="s">
        <v>5</v>
      </c>
      <c r="H6705" s="1">
        <v>23472.880000000001</v>
      </c>
    </row>
    <row r="6706" spans="1:8">
      <c r="A6706">
        <v>7961</v>
      </c>
      <c r="B6706" t="s">
        <v>7</v>
      </c>
      <c r="C6706" s="123">
        <v>1940</v>
      </c>
      <c r="D6706" s="2">
        <v>133</v>
      </c>
      <c r="E6706" t="s">
        <v>52</v>
      </c>
      <c r="F6706">
        <v>2023</v>
      </c>
      <c r="G6706" t="s">
        <v>5</v>
      </c>
      <c r="H6706" s="1">
        <v>4966.6399999999994</v>
      </c>
    </row>
    <row r="6707" spans="1:8">
      <c r="A6707">
        <v>7962</v>
      </c>
      <c r="B6707" t="s">
        <v>7</v>
      </c>
      <c r="C6707" s="123">
        <v>1940</v>
      </c>
      <c r="D6707" s="2">
        <v>144</v>
      </c>
      <c r="E6707" t="s">
        <v>52</v>
      </c>
      <c r="F6707">
        <v>2023</v>
      </c>
      <c r="G6707" t="s">
        <v>5</v>
      </c>
      <c r="H6707" s="1">
        <v>21563.739999999998</v>
      </c>
    </row>
    <row r="6708" spans="1:8">
      <c r="A6708">
        <v>8028</v>
      </c>
      <c r="B6708" t="s">
        <v>8</v>
      </c>
      <c r="C6708" s="123">
        <v>1940</v>
      </c>
      <c r="D6708" s="2">
        <v>133</v>
      </c>
      <c r="E6708" t="s">
        <v>52</v>
      </c>
      <c r="F6708">
        <v>2023</v>
      </c>
      <c r="G6708" t="s">
        <v>5</v>
      </c>
      <c r="H6708" s="1">
        <v>-7454.59</v>
      </c>
    </row>
    <row r="6709" spans="1:8">
      <c r="A6709">
        <v>8029</v>
      </c>
      <c r="B6709" t="s">
        <v>8</v>
      </c>
      <c r="C6709" s="123">
        <v>1940</v>
      </c>
      <c r="D6709" s="2">
        <v>144</v>
      </c>
      <c r="E6709" t="s">
        <v>52</v>
      </c>
      <c r="F6709">
        <v>2023</v>
      </c>
      <c r="G6709" t="s">
        <v>5</v>
      </c>
      <c r="H6709" s="1">
        <v>-11212.009999999995</v>
      </c>
    </row>
    <row r="6710" spans="1:8">
      <c r="A6710">
        <v>8080</v>
      </c>
      <c r="B6710" t="s">
        <v>9</v>
      </c>
      <c r="C6710" s="123">
        <v>1940</v>
      </c>
      <c r="D6710" s="2">
        <v>133</v>
      </c>
      <c r="E6710" t="s">
        <v>52</v>
      </c>
      <c r="F6710">
        <v>2023</v>
      </c>
      <c r="G6710" t="s">
        <v>5</v>
      </c>
      <c r="H6710" s="1">
        <v>986.87</v>
      </c>
    </row>
    <row r="6711" spans="1:8">
      <c r="A6711">
        <v>8081</v>
      </c>
      <c r="B6711" t="s">
        <v>9</v>
      </c>
      <c r="C6711" s="123">
        <v>1940</v>
      </c>
      <c r="D6711" s="2">
        <v>144</v>
      </c>
      <c r="E6711" t="s">
        <v>52</v>
      </c>
      <c r="F6711">
        <v>2023</v>
      </c>
      <c r="G6711" t="s">
        <v>5</v>
      </c>
      <c r="H6711" s="1">
        <v>460481.01000000007</v>
      </c>
    </row>
    <row r="6712" spans="1:8">
      <c r="A6712">
        <v>8134</v>
      </c>
      <c r="B6712" t="s">
        <v>10</v>
      </c>
      <c r="C6712" s="123">
        <v>1940</v>
      </c>
      <c r="D6712" s="2">
        <v>133</v>
      </c>
      <c r="E6712" t="s">
        <v>52</v>
      </c>
      <c r="F6712">
        <v>2023</v>
      </c>
      <c r="G6712" t="s">
        <v>5</v>
      </c>
      <c r="H6712" s="1">
        <v>668.26</v>
      </c>
    </row>
    <row r="6713" spans="1:8">
      <c r="A6713">
        <v>8135</v>
      </c>
      <c r="B6713" t="s">
        <v>10</v>
      </c>
      <c r="C6713" s="123">
        <v>1940</v>
      </c>
      <c r="D6713" s="2">
        <v>144</v>
      </c>
      <c r="E6713" t="s">
        <v>52</v>
      </c>
      <c r="F6713">
        <v>2023</v>
      </c>
      <c r="G6713" t="s">
        <v>5</v>
      </c>
      <c r="H6713" s="1">
        <v>23292.670000000002</v>
      </c>
    </row>
    <row r="6714" spans="1:8">
      <c r="A6714">
        <v>8177</v>
      </c>
      <c r="B6714" t="s">
        <v>11</v>
      </c>
      <c r="C6714" s="123">
        <v>1940</v>
      </c>
      <c r="D6714" s="2">
        <v>133</v>
      </c>
      <c r="E6714" t="s">
        <v>52</v>
      </c>
      <c r="F6714">
        <v>2023</v>
      </c>
      <c r="G6714" t="s">
        <v>5</v>
      </c>
      <c r="H6714" s="1">
        <v>4251.53</v>
      </c>
    </row>
    <row r="6715" spans="1:8">
      <c r="A6715">
        <v>8178</v>
      </c>
      <c r="B6715" t="s">
        <v>11</v>
      </c>
      <c r="C6715" s="123">
        <v>1940</v>
      </c>
      <c r="D6715" s="2">
        <v>144</v>
      </c>
      <c r="E6715" t="s">
        <v>52</v>
      </c>
      <c r="F6715">
        <v>2023</v>
      </c>
      <c r="G6715" t="s">
        <v>5</v>
      </c>
      <c r="H6715" s="1">
        <v>12600.18</v>
      </c>
    </row>
    <row r="6716" spans="1:8">
      <c r="A6716">
        <v>8223</v>
      </c>
      <c r="B6716" t="s">
        <v>12</v>
      </c>
      <c r="C6716" s="123">
        <v>1940</v>
      </c>
      <c r="D6716" s="2">
        <v>144</v>
      </c>
      <c r="E6716" t="s">
        <v>52</v>
      </c>
      <c r="F6716">
        <v>2023</v>
      </c>
      <c r="G6716" t="s">
        <v>5</v>
      </c>
      <c r="H6716" s="1">
        <v>991.76</v>
      </c>
    </row>
    <row r="6717" spans="1:8">
      <c r="A6717">
        <v>8259</v>
      </c>
      <c r="B6717" t="s">
        <v>13</v>
      </c>
      <c r="C6717" s="123">
        <v>1940</v>
      </c>
      <c r="D6717" s="2">
        <v>133</v>
      </c>
      <c r="E6717" t="s">
        <v>52</v>
      </c>
      <c r="F6717">
        <v>2023</v>
      </c>
      <c r="G6717" t="s">
        <v>5</v>
      </c>
      <c r="H6717" s="1">
        <v>10.93</v>
      </c>
    </row>
    <row r="6718" spans="1:8">
      <c r="A6718">
        <v>8260</v>
      </c>
      <c r="B6718" t="s">
        <v>13</v>
      </c>
      <c r="C6718" s="123">
        <v>1940</v>
      </c>
      <c r="D6718" s="2">
        <v>144</v>
      </c>
      <c r="E6718" t="s">
        <v>52</v>
      </c>
      <c r="F6718">
        <v>2023</v>
      </c>
      <c r="G6718" t="s">
        <v>5</v>
      </c>
      <c r="H6718" s="1">
        <v>38075.949999999997</v>
      </c>
    </row>
    <row r="6719" spans="1:8">
      <c r="A6719">
        <v>8322</v>
      </c>
      <c r="B6719" t="s">
        <v>14</v>
      </c>
      <c r="C6719" s="123">
        <v>1940</v>
      </c>
      <c r="D6719" s="2">
        <v>133</v>
      </c>
      <c r="E6719" t="s">
        <v>52</v>
      </c>
      <c r="F6719">
        <v>2023</v>
      </c>
      <c r="G6719" t="s">
        <v>5</v>
      </c>
      <c r="H6719" s="1">
        <v>9584.3200000000015</v>
      </c>
    </row>
    <row r="6720" spans="1:8">
      <c r="A6720">
        <v>8323</v>
      </c>
      <c r="B6720" t="s">
        <v>14</v>
      </c>
      <c r="C6720" s="123">
        <v>1940</v>
      </c>
      <c r="D6720" s="2">
        <v>144</v>
      </c>
      <c r="E6720" t="s">
        <v>52</v>
      </c>
      <c r="F6720">
        <v>2023</v>
      </c>
      <c r="G6720" t="s">
        <v>5</v>
      </c>
      <c r="H6720" s="1">
        <v>41724.640000000007</v>
      </c>
    </row>
    <row r="6721" spans="1:8">
      <c r="A6721">
        <v>8448</v>
      </c>
      <c r="B6721" t="s">
        <v>17</v>
      </c>
      <c r="C6721" s="123">
        <v>1940</v>
      </c>
      <c r="D6721" s="2">
        <v>144</v>
      </c>
      <c r="E6721" t="s">
        <v>52</v>
      </c>
      <c r="F6721">
        <v>2023</v>
      </c>
      <c r="G6721" t="s">
        <v>5</v>
      </c>
      <c r="H6721" s="1">
        <v>21303.7</v>
      </c>
    </row>
    <row r="6722" spans="1:8">
      <c r="A6722">
        <v>83</v>
      </c>
      <c r="B6722" t="s">
        <v>6</v>
      </c>
      <c r="C6722" s="123">
        <v>1941</v>
      </c>
      <c r="D6722" s="2">
        <v>133</v>
      </c>
      <c r="E6722" t="s">
        <v>53</v>
      </c>
      <c r="F6722">
        <v>2021</v>
      </c>
      <c r="G6722" t="s">
        <v>5</v>
      </c>
      <c r="H6722" s="21">
        <v>8.58</v>
      </c>
    </row>
    <row r="6723" spans="1:8">
      <c r="A6723">
        <v>95</v>
      </c>
      <c r="B6723" t="s">
        <v>6</v>
      </c>
      <c r="C6723" s="123">
        <v>1941</v>
      </c>
      <c r="D6723" s="2">
        <v>133</v>
      </c>
      <c r="E6723" t="s">
        <v>53</v>
      </c>
      <c r="F6723">
        <v>2021</v>
      </c>
      <c r="G6723" t="s">
        <v>5</v>
      </c>
      <c r="H6723" s="21">
        <v>8.58</v>
      </c>
    </row>
    <row r="6724" spans="1:8">
      <c r="A6724">
        <v>103</v>
      </c>
      <c r="B6724" t="s">
        <v>6</v>
      </c>
      <c r="C6724" s="123">
        <v>1941</v>
      </c>
      <c r="D6724" s="2">
        <v>133</v>
      </c>
      <c r="E6724" t="s">
        <v>53</v>
      </c>
      <c r="F6724">
        <v>2021</v>
      </c>
      <c r="G6724" t="s">
        <v>5</v>
      </c>
      <c r="H6724" s="21">
        <v>4.29</v>
      </c>
    </row>
    <row r="6725" spans="1:8">
      <c r="A6725">
        <v>109</v>
      </c>
      <c r="B6725" t="s">
        <v>6</v>
      </c>
      <c r="C6725" s="123">
        <v>1941</v>
      </c>
      <c r="D6725" s="2">
        <v>133</v>
      </c>
      <c r="E6725" t="s">
        <v>53</v>
      </c>
      <c r="F6725">
        <v>2021</v>
      </c>
      <c r="G6725" t="s">
        <v>5</v>
      </c>
      <c r="H6725" s="21">
        <v>4.29</v>
      </c>
    </row>
    <row r="6726" spans="1:8">
      <c r="A6726">
        <v>121</v>
      </c>
      <c r="B6726" t="s">
        <v>6</v>
      </c>
      <c r="C6726" s="123">
        <v>1941</v>
      </c>
      <c r="D6726" s="2">
        <v>133</v>
      </c>
      <c r="E6726" t="s">
        <v>53</v>
      </c>
      <c r="F6726">
        <v>2021</v>
      </c>
      <c r="G6726" t="s">
        <v>5</v>
      </c>
      <c r="H6726" s="21">
        <v>4.29</v>
      </c>
    </row>
    <row r="6727" spans="1:8">
      <c r="A6727">
        <v>126</v>
      </c>
      <c r="B6727" t="s">
        <v>6</v>
      </c>
      <c r="C6727" s="123">
        <v>1941</v>
      </c>
      <c r="D6727" s="2">
        <v>133</v>
      </c>
      <c r="E6727" t="s">
        <v>53</v>
      </c>
      <c r="F6727">
        <v>2021</v>
      </c>
      <c r="G6727" t="s">
        <v>5</v>
      </c>
      <c r="H6727" s="21">
        <v>11.11</v>
      </c>
    </row>
    <row r="6728" spans="1:8">
      <c r="A6728">
        <v>128</v>
      </c>
      <c r="B6728" t="s">
        <v>6</v>
      </c>
      <c r="C6728" s="123">
        <v>1941</v>
      </c>
      <c r="D6728" s="2">
        <v>133</v>
      </c>
      <c r="E6728" t="s">
        <v>53</v>
      </c>
      <c r="F6728">
        <v>2021</v>
      </c>
      <c r="G6728" t="s">
        <v>5</v>
      </c>
      <c r="H6728" s="21">
        <v>4.29</v>
      </c>
    </row>
    <row r="6729" spans="1:8">
      <c r="A6729">
        <v>134</v>
      </c>
      <c r="B6729" t="s">
        <v>6</v>
      </c>
      <c r="C6729" s="123">
        <v>1941</v>
      </c>
      <c r="D6729" s="2">
        <v>133</v>
      </c>
      <c r="E6729" t="s">
        <v>53</v>
      </c>
      <c r="F6729">
        <v>2021</v>
      </c>
      <c r="G6729" t="s">
        <v>5</v>
      </c>
      <c r="H6729" s="21">
        <v>4.29</v>
      </c>
    </row>
    <row r="6730" spans="1:8">
      <c r="A6730">
        <v>159</v>
      </c>
      <c r="B6730" t="s">
        <v>6</v>
      </c>
      <c r="C6730" s="123">
        <v>1941</v>
      </c>
      <c r="D6730" s="2">
        <v>133</v>
      </c>
      <c r="E6730" t="s">
        <v>53</v>
      </c>
      <c r="F6730">
        <v>2021</v>
      </c>
      <c r="G6730" t="s">
        <v>5</v>
      </c>
      <c r="H6730" s="21">
        <v>11.13</v>
      </c>
    </row>
    <row r="6731" spans="1:8">
      <c r="A6731">
        <v>223</v>
      </c>
      <c r="B6731" t="s">
        <v>6</v>
      </c>
      <c r="C6731" s="123">
        <v>1941</v>
      </c>
      <c r="D6731" s="2">
        <v>144</v>
      </c>
      <c r="E6731" t="s">
        <v>53</v>
      </c>
      <c r="F6731">
        <v>2021</v>
      </c>
      <c r="G6731" t="s">
        <v>5</v>
      </c>
      <c r="H6731" s="21">
        <v>2.82</v>
      </c>
    </row>
    <row r="6732" spans="1:8">
      <c r="A6732">
        <v>226</v>
      </c>
      <c r="B6732" t="s">
        <v>6</v>
      </c>
      <c r="C6732" s="123">
        <v>1941</v>
      </c>
      <c r="D6732" s="2">
        <v>144</v>
      </c>
      <c r="E6732" t="s">
        <v>53</v>
      </c>
      <c r="F6732">
        <v>2021</v>
      </c>
      <c r="G6732" t="s">
        <v>5</v>
      </c>
      <c r="H6732" s="21">
        <v>1.99</v>
      </c>
    </row>
    <row r="6733" spans="1:8">
      <c r="A6733">
        <v>227</v>
      </c>
      <c r="B6733" t="s">
        <v>6</v>
      </c>
      <c r="C6733" s="123">
        <v>1941</v>
      </c>
      <c r="D6733" s="2">
        <v>144</v>
      </c>
      <c r="E6733" t="s">
        <v>53</v>
      </c>
      <c r="F6733">
        <v>2021</v>
      </c>
      <c r="G6733" t="s">
        <v>5</v>
      </c>
      <c r="H6733" s="21">
        <v>1.99</v>
      </c>
    </row>
    <row r="6734" spans="1:8">
      <c r="A6734">
        <v>233</v>
      </c>
      <c r="B6734" t="s">
        <v>6</v>
      </c>
      <c r="C6734" s="123">
        <v>1941</v>
      </c>
      <c r="D6734" s="2">
        <v>144</v>
      </c>
      <c r="E6734" t="s">
        <v>53</v>
      </c>
      <c r="F6734">
        <v>2021</v>
      </c>
      <c r="G6734" t="s">
        <v>5</v>
      </c>
      <c r="H6734" s="21">
        <v>0.02</v>
      </c>
    </row>
    <row r="6735" spans="1:8">
      <c r="A6735">
        <v>273</v>
      </c>
      <c r="B6735" t="s">
        <v>6</v>
      </c>
      <c r="C6735" s="123">
        <v>1941</v>
      </c>
      <c r="D6735" s="2">
        <v>144</v>
      </c>
      <c r="E6735" t="s">
        <v>53</v>
      </c>
      <c r="F6735">
        <v>2021</v>
      </c>
      <c r="G6735" t="s">
        <v>5</v>
      </c>
      <c r="H6735" s="21">
        <v>1.99</v>
      </c>
    </row>
    <row r="6736" spans="1:8">
      <c r="A6736">
        <v>333</v>
      </c>
      <c r="B6736" t="s">
        <v>6</v>
      </c>
      <c r="C6736" s="123">
        <v>1941</v>
      </c>
      <c r="D6736" s="2">
        <v>144</v>
      </c>
      <c r="E6736" t="s">
        <v>53</v>
      </c>
      <c r="F6736">
        <v>2021</v>
      </c>
      <c r="G6736" t="s">
        <v>5</v>
      </c>
      <c r="H6736" s="21">
        <v>0.56000000000000005</v>
      </c>
    </row>
    <row r="6737" spans="1:8">
      <c r="A6737">
        <v>394</v>
      </c>
      <c r="B6737" t="s">
        <v>6</v>
      </c>
      <c r="C6737" s="123">
        <v>1941</v>
      </c>
      <c r="D6737" s="2">
        <v>144</v>
      </c>
      <c r="E6737" t="s">
        <v>53</v>
      </c>
      <c r="F6737">
        <v>2021</v>
      </c>
      <c r="G6737" t="s">
        <v>5</v>
      </c>
      <c r="H6737" s="21">
        <v>12.7</v>
      </c>
    </row>
    <row r="6738" spans="1:8">
      <c r="A6738">
        <v>417</v>
      </c>
      <c r="B6738" t="s">
        <v>6</v>
      </c>
      <c r="C6738" s="123">
        <v>1941</v>
      </c>
      <c r="D6738" s="2">
        <v>144</v>
      </c>
      <c r="E6738" t="s">
        <v>53</v>
      </c>
      <c r="F6738">
        <v>2021</v>
      </c>
      <c r="G6738" t="s">
        <v>5</v>
      </c>
      <c r="H6738" s="21">
        <v>3.64</v>
      </c>
    </row>
    <row r="6739" spans="1:8">
      <c r="A6739">
        <v>517</v>
      </c>
      <c r="B6739" t="s">
        <v>6</v>
      </c>
      <c r="C6739" s="123">
        <v>1941</v>
      </c>
      <c r="D6739" s="2">
        <v>144</v>
      </c>
      <c r="E6739" t="s">
        <v>53</v>
      </c>
      <c r="F6739">
        <v>2021</v>
      </c>
      <c r="G6739" t="s">
        <v>5</v>
      </c>
      <c r="H6739" s="21">
        <v>2.65</v>
      </c>
    </row>
    <row r="6740" spans="1:8">
      <c r="A6740">
        <v>567</v>
      </c>
      <c r="B6740" t="s">
        <v>6</v>
      </c>
      <c r="C6740" s="123">
        <v>1941</v>
      </c>
      <c r="D6740" s="2">
        <v>144</v>
      </c>
      <c r="E6740" t="s">
        <v>53</v>
      </c>
      <c r="F6740">
        <v>2021</v>
      </c>
      <c r="G6740" t="s">
        <v>5</v>
      </c>
      <c r="H6740" s="21">
        <v>6.04</v>
      </c>
    </row>
    <row r="6741" spans="1:8">
      <c r="A6741">
        <v>578</v>
      </c>
      <c r="B6741" t="s">
        <v>6</v>
      </c>
      <c r="C6741" s="123">
        <v>1941</v>
      </c>
      <c r="D6741" s="2">
        <v>144</v>
      </c>
      <c r="E6741" t="s">
        <v>53</v>
      </c>
      <c r="F6741">
        <v>2021</v>
      </c>
      <c r="G6741" t="s">
        <v>5</v>
      </c>
      <c r="H6741" s="21">
        <v>3.66</v>
      </c>
    </row>
    <row r="6742" spans="1:8">
      <c r="A6742">
        <v>614</v>
      </c>
      <c r="B6742" t="s">
        <v>7</v>
      </c>
      <c r="C6742" s="123">
        <v>1941</v>
      </c>
      <c r="D6742" s="2">
        <v>133</v>
      </c>
      <c r="E6742" t="s">
        <v>53</v>
      </c>
      <c r="F6742">
        <v>2021</v>
      </c>
      <c r="G6742" t="s">
        <v>5</v>
      </c>
      <c r="H6742" s="21">
        <v>2.38</v>
      </c>
    </row>
    <row r="6743" spans="1:8">
      <c r="A6743">
        <v>623</v>
      </c>
      <c r="B6743" t="s">
        <v>7</v>
      </c>
      <c r="C6743" s="123">
        <v>1941</v>
      </c>
      <c r="D6743" s="2">
        <v>133</v>
      </c>
      <c r="E6743" t="s">
        <v>53</v>
      </c>
      <c r="F6743">
        <v>2021</v>
      </c>
      <c r="G6743" t="s">
        <v>5</v>
      </c>
      <c r="H6743" s="21">
        <v>-7.0000000000000007E-2</v>
      </c>
    </row>
    <row r="6744" spans="1:8">
      <c r="A6744">
        <v>701</v>
      </c>
      <c r="B6744" t="s">
        <v>7</v>
      </c>
      <c r="C6744" s="123">
        <v>1941</v>
      </c>
      <c r="D6744" s="2">
        <v>133</v>
      </c>
      <c r="E6744" t="s">
        <v>53</v>
      </c>
      <c r="F6744">
        <v>2021</v>
      </c>
      <c r="G6744" t="s">
        <v>5</v>
      </c>
      <c r="H6744" s="21">
        <v>2.83</v>
      </c>
    </row>
    <row r="6745" spans="1:8">
      <c r="A6745">
        <v>708</v>
      </c>
      <c r="B6745" t="s">
        <v>7</v>
      </c>
      <c r="C6745" s="123">
        <v>1941</v>
      </c>
      <c r="D6745" s="2">
        <v>133</v>
      </c>
      <c r="E6745" t="s">
        <v>53</v>
      </c>
      <c r="F6745">
        <v>2021</v>
      </c>
      <c r="G6745" t="s">
        <v>5</v>
      </c>
      <c r="H6745" s="21">
        <v>0.46</v>
      </c>
    </row>
    <row r="6746" spans="1:8">
      <c r="A6746">
        <v>736</v>
      </c>
      <c r="B6746" t="s">
        <v>7</v>
      </c>
      <c r="C6746" s="123">
        <v>1941</v>
      </c>
      <c r="D6746" s="2">
        <v>133</v>
      </c>
      <c r="E6746" t="s">
        <v>53</v>
      </c>
      <c r="F6746">
        <v>2021</v>
      </c>
      <c r="G6746" t="s">
        <v>5</v>
      </c>
      <c r="H6746" s="21">
        <v>1.3</v>
      </c>
    </row>
    <row r="6747" spans="1:8">
      <c r="A6747">
        <v>791</v>
      </c>
      <c r="B6747" t="s">
        <v>7</v>
      </c>
      <c r="C6747" s="123">
        <v>1941</v>
      </c>
      <c r="D6747" s="2">
        <v>133</v>
      </c>
      <c r="E6747" t="s">
        <v>53</v>
      </c>
      <c r="F6747">
        <v>2021</v>
      </c>
      <c r="G6747" t="s">
        <v>5</v>
      </c>
      <c r="H6747" s="21">
        <v>-3.38</v>
      </c>
    </row>
    <row r="6748" spans="1:8">
      <c r="A6748">
        <v>805</v>
      </c>
      <c r="B6748" t="s">
        <v>7</v>
      </c>
      <c r="C6748" s="123">
        <v>1941</v>
      </c>
      <c r="D6748" s="2">
        <v>133</v>
      </c>
      <c r="E6748" t="s">
        <v>53</v>
      </c>
      <c r="F6748">
        <v>2021</v>
      </c>
      <c r="G6748" t="s">
        <v>5</v>
      </c>
      <c r="H6748" s="21">
        <v>0.91</v>
      </c>
    </row>
    <row r="6749" spans="1:8">
      <c r="A6749">
        <v>883</v>
      </c>
      <c r="B6749" t="s">
        <v>7</v>
      </c>
      <c r="C6749" s="123">
        <v>1941</v>
      </c>
      <c r="D6749" s="2">
        <v>133</v>
      </c>
      <c r="E6749" t="s">
        <v>53</v>
      </c>
      <c r="F6749">
        <v>2021</v>
      </c>
      <c r="G6749" t="s">
        <v>5</v>
      </c>
      <c r="H6749" s="21">
        <v>0.88</v>
      </c>
    </row>
    <row r="6750" spans="1:8">
      <c r="A6750">
        <v>932</v>
      </c>
      <c r="B6750" t="s">
        <v>7</v>
      </c>
      <c r="C6750" s="123">
        <v>1941</v>
      </c>
      <c r="D6750" s="2">
        <v>133</v>
      </c>
      <c r="E6750" t="s">
        <v>53</v>
      </c>
      <c r="F6750">
        <v>2021</v>
      </c>
      <c r="G6750" t="s">
        <v>5</v>
      </c>
      <c r="H6750" s="21">
        <v>1.26</v>
      </c>
    </row>
    <row r="6751" spans="1:8">
      <c r="A6751">
        <v>945</v>
      </c>
      <c r="B6751" t="s">
        <v>7</v>
      </c>
      <c r="C6751" s="123">
        <v>1941</v>
      </c>
      <c r="D6751" s="2">
        <v>133</v>
      </c>
      <c r="E6751" t="s">
        <v>53</v>
      </c>
      <c r="F6751">
        <v>2021</v>
      </c>
      <c r="G6751" t="s">
        <v>5</v>
      </c>
      <c r="H6751" s="21">
        <v>0.44</v>
      </c>
    </row>
    <row r="6752" spans="1:8">
      <c r="A6752">
        <v>999</v>
      </c>
      <c r="B6752" t="s">
        <v>7</v>
      </c>
      <c r="C6752" s="123">
        <v>1941</v>
      </c>
      <c r="D6752" s="2">
        <v>144</v>
      </c>
      <c r="E6752" t="s">
        <v>53</v>
      </c>
      <c r="F6752">
        <v>2021</v>
      </c>
      <c r="G6752" t="s">
        <v>5</v>
      </c>
      <c r="H6752" s="21">
        <v>13.45</v>
      </c>
    </row>
    <row r="6753" spans="1:8">
      <c r="A6753">
        <v>1025</v>
      </c>
      <c r="B6753" t="s">
        <v>7</v>
      </c>
      <c r="C6753" s="123">
        <v>1941</v>
      </c>
      <c r="D6753" s="2">
        <v>144</v>
      </c>
      <c r="E6753" t="s">
        <v>53</v>
      </c>
      <c r="F6753">
        <v>2021</v>
      </c>
      <c r="G6753" t="s">
        <v>5</v>
      </c>
      <c r="H6753" s="21">
        <v>0.86</v>
      </c>
    </row>
    <row r="6754" spans="1:8">
      <c r="A6754">
        <v>1032</v>
      </c>
      <c r="B6754" t="s">
        <v>7</v>
      </c>
      <c r="C6754" s="123">
        <v>1941</v>
      </c>
      <c r="D6754" s="2">
        <v>144</v>
      </c>
      <c r="E6754" t="s">
        <v>53</v>
      </c>
      <c r="F6754">
        <v>2021</v>
      </c>
      <c r="G6754" t="s">
        <v>5</v>
      </c>
      <c r="H6754" s="21">
        <v>1.72</v>
      </c>
    </row>
    <row r="6755" spans="1:8">
      <c r="A6755">
        <v>1038</v>
      </c>
      <c r="B6755" t="s">
        <v>7</v>
      </c>
      <c r="C6755" s="123">
        <v>1941</v>
      </c>
      <c r="D6755" s="2">
        <v>144</v>
      </c>
      <c r="E6755" t="s">
        <v>53</v>
      </c>
      <c r="F6755">
        <v>2021</v>
      </c>
      <c r="G6755" t="s">
        <v>5</v>
      </c>
      <c r="H6755" s="21">
        <v>10.01</v>
      </c>
    </row>
    <row r="6756" spans="1:8">
      <c r="A6756">
        <v>1083</v>
      </c>
      <c r="B6756" t="s">
        <v>7</v>
      </c>
      <c r="C6756" s="123">
        <v>1941</v>
      </c>
      <c r="D6756" s="2">
        <v>144</v>
      </c>
      <c r="E6756" t="s">
        <v>53</v>
      </c>
      <c r="F6756">
        <v>2021</v>
      </c>
      <c r="G6756" t="s">
        <v>5</v>
      </c>
      <c r="H6756" s="21">
        <v>0.86</v>
      </c>
    </row>
    <row r="6757" spans="1:8">
      <c r="A6757">
        <v>1086</v>
      </c>
      <c r="B6757" t="s">
        <v>7</v>
      </c>
      <c r="C6757" s="123">
        <v>1941</v>
      </c>
      <c r="D6757" s="2">
        <v>144</v>
      </c>
      <c r="E6757" t="s">
        <v>53</v>
      </c>
      <c r="F6757">
        <v>2021</v>
      </c>
      <c r="G6757" t="s">
        <v>5</v>
      </c>
      <c r="H6757" s="21">
        <v>0.86</v>
      </c>
    </row>
    <row r="6758" spans="1:8">
      <c r="A6758">
        <v>1131</v>
      </c>
      <c r="B6758" t="s">
        <v>7</v>
      </c>
      <c r="C6758" s="123">
        <v>1941</v>
      </c>
      <c r="D6758" s="2">
        <v>144</v>
      </c>
      <c r="E6758" t="s">
        <v>53</v>
      </c>
      <c r="F6758">
        <v>2021</v>
      </c>
      <c r="G6758" t="s">
        <v>5</v>
      </c>
      <c r="H6758" s="21">
        <v>0.86</v>
      </c>
    </row>
    <row r="6759" spans="1:8">
      <c r="A6759">
        <v>1145</v>
      </c>
      <c r="B6759" t="s">
        <v>7</v>
      </c>
      <c r="C6759" s="123">
        <v>1941</v>
      </c>
      <c r="D6759" s="2">
        <v>144</v>
      </c>
      <c r="E6759" t="s">
        <v>53</v>
      </c>
      <c r="F6759">
        <v>2021</v>
      </c>
      <c r="G6759" t="s">
        <v>5</v>
      </c>
      <c r="H6759" s="21">
        <v>7.26</v>
      </c>
    </row>
    <row r="6760" spans="1:8">
      <c r="A6760">
        <v>1185</v>
      </c>
      <c r="B6760" t="s">
        <v>7</v>
      </c>
      <c r="C6760" s="123">
        <v>1941</v>
      </c>
      <c r="D6760" s="2">
        <v>144</v>
      </c>
      <c r="E6760" t="s">
        <v>53</v>
      </c>
      <c r="F6760">
        <v>2021</v>
      </c>
      <c r="G6760" t="s">
        <v>5</v>
      </c>
      <c r="H6760" s="21">
        <v>14.77</v>
      </c>
    </row>
    <row r="6761" spans="1:8">
      <c r="A6761">
        <v>1218</v>
      </c>
      <c r="B6761" t="s">
        <v>7</v>
      </c>
      <c r="C6761" s="123">
        <v>1941</v>
      </c>
      <c r="D6761" s="2">
        <v>144</v>
      </c>
      <c r="E6761" t="s">
        <v>53</v>
      </c>
      <c r="F6761">
        <v>2021</v>
      </c>
      <c r="G6761" t="s">
        <v>5</v>
      </c>
      <c r="H6761" s="21">
        <v>1.72</v>
      </c>
    </row>
    <row r="6762" spans="1:8">
      <c r="A6762">
        <v>1227</v>
      </c>
      <c r="B6762" t="s">
        <v>7</v>
      </c>
      <c r="C6762" s="123">
        <v>1941</v>
      </c>
      <c r="D6762" s="2">
        <v>144</v>
      </c>
      <c r="E6762" t="s">
        <v>53</v>
      </c>
      <c r="F6762">
        <v>2021</v>
      </c>
      <c r="G6762" t="s">
        <v>5</v>
      </c>
      <c r="H6762" s="21">
        <v>-17.03</v>
      </c>
    </row>
    <row r="6763" spans="1:8">
      <c r="A6763">
        <v>1256</v>
      </c>
      <c r="B6763" t="s">
        <v>7</v>
      </c>
      <c r="C6763" s="123">
        <v>1941</v>
      </c>
      <c r="D6763" s="2">
        <v>144</v>
      </c>
      <c r="E6763" t="s">
        <v>53</v>
      </c>
      <c r="F6763">
        <v>2021</v>
      </c>
      <c r="G6763" t="s">
        <v>5</v>
      </c>
      <c r="H6763" s="21">
        <v>7.02</v>
      </c>
    </row>
    <row r="6764" spans="1:8">
      <c r="A6764">
        <v>1291</v>
      </c>
      <c r="B6764" t="s">
        <v>7</v>
      </c>
      <c r="C6764" s="123">
        <v>1941</v>
      </c>
      <c r="D6764" s="2">
        <v>144</v>
      </c>
      <c r="E6764" t="s">
        <v>53</v>
      </c>
      <c r="F6764">
        <v>2021</v>
      </c>
      <c r="G6764" t="s">
        <v>5</v>
      </c>
      <c r="H6764" s="21">
        <v>0.53</v>
      </c>
    </row>
    <row r="6765" spans="1:8">
      <c r="A6765">
        <v>1297</v>
      </c>
      <c r="B6765" t="s">
        <v>7</v>
      </c>
      <c r="C6765" s="123">
        <v>1941</v>
      </c>
      <c r="D6765" s="2">
        <v>144</v>
      </c>
      <c r="E6765" t="s">
        <v>53</v>
      </c>
      <c r="F6765">
        <v>2021</v>
      </c>
      <c r="G6765" t="s">
        <v>5</v>
      </c>
      <c r="H6765" s="21">
        <v>13.45</v>
      </c>
    </row>
    <row r="6766" spans="1:8">
      <c r="A6766">
        <v>1341</v>
      </c>
      <c r="B6766" t="s">
        <v>7</v>
      </c>
      <c r="C6766" s="123">
        <v>1941</v>
      </c>
      <c r="D6766" s="2">
        <v>144</v>
      </c>
      <c r="E6766" t="s">
        <v>53</v>
      </c>
      <c r="F6766">
        <v>2021</v>
      </c>
      <c r="G6766" t="s">
        <v>5</v>
      </c>
      <c r="H6766" s="21">
        <v>0.86</v>
      </c>
    </row>
    <row r="6767" spans="1:8">
      <c r="A6767">
        <v>1353</v>
      </c>
      <c r="B6767" t="s">
        <v>7</v>
      </c>
      <c r="C6767" s="123">
        <v>1941</v>
      </c>
      <c r="D6767" s="2">
        <v>144</v>
      </c>
      <c r="E6767" t="s">
        <v>53</v>
      </c>
      <c r="F6767">
        <v>2021</v>
      </c>
      <c r="G6767" t="s">
        <v>5</v>
      </c>
      <c r="H6767" s="21">
        <v>7.9</v>
      </c>
    </row>
    <row r="6768" spans="1:8">
      <c r="A6768">
        <v>1373</v>
      </c>
      <c r="B6768" t="s">
        <v>7</v>
      </c>
      <c r="C6768" s="123">
        <v>1941</v>
      </c>
      <c r="D6768" s="2">
        <v>144</v>
      </c>
      <c r="E6768" t="s">
        <v>53</v>
      </c>
      <c r="F6768">
        <v>2021</v>
      </c>
      <c r="G6768" t="s">
        <v>5</v>
      </c>
      <c r="H6768" s="21">
        <v>5.65</v>
      </c>
    </row>
    <row r="6769" spans="1:8">
      <c r="A6769">
        <v>1449</v>
      </c>
      <c r="B6769" t="s">
        <v>7</v>
      </c>
      <c r="C6769" s="123">
        <v>1941</v>
      </c>
      <c r="D6769" s="2">
        <v>144</v>
      </c>
      <c r="E6769" t="s">
        <v>53</v>
      </c>
      <c r="F6769">
        <v>2021</v>
      </c>
      <c r="G6769" t="s">
        <v>5</v>
      </c>
      <c r="H6769" s="21">
        <v>11.66</v>
      </c>
    </row>
    <row r="6770" spans="1:8">
      <c r="A6770">
        <v>1738</v>
      </c>
      <c r="B6770" t="s">
        <v>8</v>
      </c>
      <c r="C6770" s="123">
        <v>1941</v>
      </c>
      <c r="D6770" s="2">
        <v>144</v>
      </c>
      <c r="E6770" t="s">
        <v>53</v>
      </c>
      <c r="F6770">
        <v>2021</v>
      </c>
      <c r="G6770" t="s">
        <v>5</v>
      </c>
      <c r="H6770" s="21">
        <v>46.36</v>
      </c>
    </row>
    <row r="6771" spans="1:8">
      <c r="A6771">
        <v>1811</v>
      </c>
      <c r="B6771" t="s">
        <v>8</v>
      </c>
      <c r="C6771" s="123">
        <v>1941</v>
      </c>
      <c r="D6771" s="2">
        <v>144</v>
      </c>
      <c r="E6771" t="s">
        <v>53</v>
      </c>
      <c r="F6771">
        <v>2021</v>
      </c>
      <c r="G6771" t="s">
        <v>5</v>
      </c>
      <c r="H6771" s="21">
        <v>27.02</v>
      </c>
    </row>
    <row r="6772" spans="1:8">
      <c r="A6772">
        <v>1834</v>
      </c>
      <c r="B6772" t="s">
        <v>8</v>
      </c>
      <c r="C6772" s="123">
        <v>1941</v>
      </c>
      <c r="D6772" s="2">
        <v>144</v>
      </c>
      <c r="E6772" t="s">
        <v>53</v>
      </c>
      <c r="F6772">
        <v>2021</v>
      </c>
      <c r="G6772" t="s">
        <v>5</v>
      </c>
      <c r="H6772" s="21">
        <v>0.34</v>
      </c>
    </row>
    <row r="6773" spans="1:8">
      <c r="A6773">
        <v>1865</v>
      </c>
      <c r="B6773" t="s">
        <v>8</v>
      </c>
      <c r="C6773" s="123">
        <v>1941</v>
      </c>
      <c r="D6773" s="2">
        <v>144</v>
      </c>
      <c r="E6773" t="s">
        <v>53</v>
      </c>
      <c r="F6773">
        <v>2021</v>
      </c>
      <c r="G6773" t="s">
        <v>5</v>
      </c>
      <c r="H6773" s="21">
        <v>0.69</v>
      </c>
    </row>
    <row r="6774" spans="1:8">
      <c r="A6774">
        <v>1945</v>
      </c>
      <c r="B6774" t="s">
        <v>8</v>
      </c>
      <c r="C6774" s="123">
        <v>1941</v>
      </c>
      <c r="D6774" s="2">
        <v>144</v>
      </c>
      <c r="E6774" t="s">
        <v>53</v>
      </c>
      <c r="F6774">
        <v>2021</v>
      </c>
      <c r="G6774" t="s">
        <v>5</v>
      </c>
      <c r="H6774" s="21">
        <v>47.93</v>
      </c>
    </row>
    <row r="6775" spans="1:8">
      <c r="A6775">
        <v>1956</v>
      </c>
      <c r="B6775" t="s">
        <v>8</v>
      </c>
      <c r="C6775" s="123">
        <v>1941</v>
      </c>
      <c r="D6775" s="2">
        <v>144</v>
      </c>
      <c r="E6775" t="s">
        <v>53</v>
      </c>
      <c r="F6775">
        <v>2021</v>
      </c>
      <c r="G6775" t="s">
        <v>5</v>
      </c>
      <c r="H6775" s="21">
        <v>8.27</v>
      </c>
    </row>
    <row r="6776" spans="1:8">
      <c r="A6776">
        <v>1963</v>
      </c>
      <c r="B6776" t="s">
        <v>8</v>
      </c>
      <c r="C6776" s="123">
        <v>1941</v>
      </c>
      <c r="D6776" s="2">
        <v>144</v>
      </c>
      <c r="E6776" t="s">
        <v>53</v>
      </c>
      <c r="F6776">
        <v>2021</v>
      </c>
      <c r="G6776" t="s">
        <v>5</v>
      </c>
      <c r="H6776" s="21">
        <v>8.27</v>
      </c>
    </row>
    <row r="6777" spans="1:8">
      <c r="A6777">
        <v>2051</v>
      </c>
      <c r="B6777" t="s">
        <v>8</v>
      </c>
      <c r="C6777" s="123">
        <v>1941</v>
      </c>
      <c r="D6777" s="2">
        <v>144</v>
      </c>
      <c r="E6777" t="s">
        <v>53</v>
      </c>
      <c r="F6777">
        <v>2021</v>
      </c>
      <c r="G6777" t="s">
        <v>5</v>
      </c>
      <c r="H6777" s="21">
        <v>63.45</v>
      </c>
    </row>
    <row r="6778" spans="1:8">
      <c r="A6778">
        <v>2067</v>
      </c>
      <c r="B6778" t="s">
        <v>8</v>
      </c>
      <c r="C6778" s="123">
        <v>1941</v>
      </c>
      <c r="D6778" s="2">
        <v>144</v>
      </c>
      <c r="E6778" t="s">
        <v>53</v>
      </c>
      <c r="F6778">
        <v>2021</v>
      </c>
      <c r="G6778" t="s">
        <v>5</v>
      </c>
      <c r="H6778" s="21">
        <v>0.38</v>
      </c>
    </row>
    <row r="6779" spans="1:8">
      <c r="A6779">
        <v>2071</v>
      </c>
      <c r="B6779" t="s">
        <v>8</v>
      </c>
      <c r="C6779" s="123">
        <v>1941</v>
      </c>
      <c r="D6779" s="2">
        <v>144</v>
      </c>
      <c r="E6779" t="s">
        <v>53</v>
      </c>
      <c r="F6779">
        <v>2021</v>
      </c>
      <c r="G6779" t="s">
        <v>5</v>
      </c>
      <c r="H6779" s="21">
        <v>-9.44</v>
      </c>
    </row>
    <row r="6780" spans="1:8">
      <c r="A6780">
        <v>2078</v>
      </c>
      <c r="B6780" t="s">
        <v>8</v>
      </c>
      <c r="C6780" s="123">
        <v>1941</v>
      </c>
      <c r="D6780" s="2">
        <v>144</v>
      </c>
      <c r="E6780" t="s">
        <v>53</v>
      </c>
      <c r="F6780">
        <v>2021</v>
      </c>
      <c r="G6780" t="s">
        <v>5</v>
      </c>
      <c r="H6780" s="21">
        <v>13.72</v>
      </c>
    </row>
    <row r="6781" spans="1:8">
      <c r="A6781">
        <v>2109</v>
      </c>
      <c r="B6781" t="s">
        <v>8</v>
      </c>
      <c r="C6781" s="123">
        <v>1941</v>
      </c>
      <c r="D6781" s="2">
        <v>144</v>
      </c>
      <c r="E6781" t="s">
        <v>53</v>
      </c>
      <c r="F6781">
        <v>2021</v>
      </c>
      <c r="G6781" t="s">
        <v>5</v>
      </c>
      <c r="H6781" s="21">
        <v>0.34</v>
      </c>
    </row>
    <row r="6782" spans="1:8">
      <c r="A6782">
        <v>2129</v>
      </c>
      <c r="B6782" t="s">
        <v>8</v>
      </c>
      <c r="C6782" s="123">
        <v>1941</v>
      </c>
      <c r="D6782" s="2">
        <v>144</v>
      </c>
      <c r="E6782" t="s">
        <v>53</v>
      </c>
      <c r="F6782">
        <v>2021</v>
      </c>
      <c r="G6782" t="s">
        <v>5</v>
      </c>
      <c r="H6782" s="21">
        <v>1.02</v>
      </c>
    </row>
    <row r="6783" spans="1:8">
      <c r="A6783">
        <v>2143</v>
      </c>
      <c r="B6783" t="s">
        <v>8</v>
      </c>
      <c r="C6783" s="123">
        <v>1941</v>
      </c>
      <c r="D6783" s="2">
        <v>144</v>
      </c>
      <c r="E6783" t="s">
        <v>53</v>
      </c>
      <c r="F6783">
        <v>2021</v>
      </c>
      <c r="G6783" t="s">
        <v>5</v>
      </c>
      <c r="H6783" s="21">
        <v>-28.65</v>
      </c>
    </row>
    <row r="6784" spans="1:8">
      <c r="A6784">
        <v>2198</v>
      </c>
      <c r="B6784" t="s">
        <v>8</v>
      </c>
      <c r="C6784" s="123">
        <v>1941</v>
      </c>
      <c r="D6784" s="2">
        <v>144</v>
      </c>
      <c r="E6784" t="s">
        <v>53</v>
      </c>
      <c r="F6784">
        <v>2021</v>
      </c>
      <c r="G6784" t="s">
        <v>5</v>
      </c>
      <c r="H6784" s="21">
        <v>-72.069999999999993</v>
      </c>
    </row>
    <row r="6785" spans="1:8">
      <c r="A6785">
        <v>2236</v>
      </c>
      <c r="B6785" t="s">
        <v>9</v>
      </c>
      <c r="C6785" s="123">
        <v>1941</v>
      </c>
      <c r="D6785" s="2">
        <v>133</v>
      </c>
      <c r="E6785" t="s">
        <v>53</v>
      </c>
      <c r="F6785">
        <v>2021</v>
      </c>
      <c r="G6785" t="s">
        <v>5</v>
      </c>
      <c r="H6785" s="21">
        <v>1.94</v>
      </c>
    </row>
    <row r="6786" spans="1:8">
      <c r="A6786">
        <v>2277</v>
      </c>
      <c r="B6786" t="s">
        <v>9</v>
      </c>
      <c r="C6786" s="123">
        <v>1941</v>
      </c>
      <c r="D6786" s="2">
        <v>133</v>
      </c>
      <c r="E6786" t="s">
        <v>53</v>
      </c>
      <c r="F6786">
        <v>2021</v>
      </c>
      <c r="G6786" t="s">
        <v>5</v>
      </c>
      <c r="H6786" s="21">
        <v>1.94</v>
      </c>
    </row>
    <row r="6787" spans="1:8">
      <c r="A6787">
        <v>2291</v>
      </c>
      <c r="B6787" t="s">
        <v>9</v>
      </c>
      <c r="C6787" s="123">
        <v>1941</v>
      </c>
      <c r="D6787" s="2">
        <v>133</v>
      </c>
      <c r="E6787" t="s">
        <v>53</v>
      </c>
      <c r="F6787">
        <v>2021</v>
      </c>
      <c r="G6787" t="s">
        <v>5</v>
      </c>
      <c r="H6787" s="21">
        <v>5.04</v>
      </c>
    </row>
    <row r="6788" spans="1:8">
      <c r="A6788">
        <v>2301</v>
      </c>
      <c r="B6788" t="s">
        <v>9</v>
      </c>
      <c r="C6788" s="123">
        <v>1941</v>
      </c>
      <c r="D6788" s="2">
        <v>133</v>
      </c>
      <c r="E6788" t="s">
        <v>53</v>
      </c>
      <c r="F6788">
        <v>2021</v>
      </c>
      <c r="G6788" t="s">
        <v>5</v>
      </c>
      <c r="H6788" s="21">
        <v>5.03</v>
      </c>
    </row>
    <row r="6789" spans="1:8">
      <c r="A6789">
        <v>2371</v>
      </c>
      <c r="B6789" t="s">
        <v>9</v>
      </c>
      <c r="C6789" s="123">
        <v>1941</v>
      </c>
      <c r="D6789" s="2">
        <v>133</v>
      </c>
      <c r="E6789" t="s">
        <v>53</v>
      </c>
      <c r="F6789">
        <v>2021</v>
      </c>
      <c r="G6789" t="s">
        <v>5</v>
      </c>
      <c r="H6789" s="21">
        <v>3.88</v>
      </c>
    </row>
    <row r="6790" spans="1:8">
      <c r="A6790">
        <v>2403</v>
      </c>
      <c r="B6790" t="s">
        <v>9</v>
      </c>
      <c r="C6790" s="123">
        <v>1941</v>
      </c>
      <c r="D6790" s="2">
        <v>133</v>
      </c>
      <c r="E6790" t="s">
        <v>53</v>
      </c>
      <c r="F6790">
        <v>2021</v>
      </c>
      <c r="G6790" t="s">
        <v>5</v>
      </c>
      <c r="H6790" s="21">
        <v>0.08</v>
      </c>
    </row>
    <row r="6791" spans="1:8">
      <c r="A6791">
        <v>2464</v>
      </c>
      <c r="B6791" t="s">
        <v>9</v>
      </c>
      <c r="C6791" s="123">
        <v>1941</v>
      </c>
      <c r="D6791" s="2">
        <v>133</v>
      </c>
      <c r="E6791" t="s">
        <v>53</v>
      </c>
      <c r="F6791">
        <v>2021</v>
      </c>
      <c r="G6791" t="s">
        <v>5</v>
      </c>
      <c r="H6791" s="21">
        <v>1.94</v>
      </c>
    </row>
    <row r="6792" spans="1:8">
      <c r="A6792">
        <v>2484</v>
      </c>
      <c r="B6792" t="s">
        <v>9</v>
      </c>
      <c r="C6792" s="123">
        <v>1941</v>
      </c>
      <c r="D6792" s="2">
        <v>133</v>
      </c>
      <c r="E6792" t="s">
        <v>53</v>
      </c>
      <c r="F6792">
        <v>2021</v>
      </c>
      <c r="G6792" t="s">
        <v>5</v>
      </c>
      <c r="H6792" s="21">
        <v>1.94</v>
      </c>
    </row>
    <row r="6793" spans="1:8">
      <c r="A6793">
        <v>2513</v>
      </c>
      <c r="B6793" t="s">
        <v>9</v>
      </c>
      <c r="C6793" s="123">
        <v>1941</v>
      </c>
      <c r="D6793" s="2">
        <v>133</v>
      </c>
      <c r="E6793" t="s">
        <v>53</v>
      </c>
      <c r="F6793">
        <v>2021</v>
      </c>
      <c r="G6793" t="s">
        <v>5</v>
      </c>
      <c r="H6793" s="21">
        <v>1.94</v>
      </c>
    </row>
    <row r="6794" spans="1:8">
      <c r="A6794">
        <v>2551</v>
      </c>
      <c r="B6794" t="s">
        <v>9</v>
      </c>
      <c r="C6794" s="123">
        <v>1941</v>
      </c>
      <c r="D6794" s="2">
        <v>133</v>
      </c>
      <c r="E6794" t="s">
        <v>53</v>
      </c>
      <c r="F6794">
        <v>2021</v>
      </c>
      <c r="G6794" t="s">
        <v>5</v>
      </c>
      <c r="H6794" s="21">
        <v>3.88</v>
      </c>
    </row>
    <row r="6795" spans="1:8">
      <c r="A6795">
        <v>2575</v>
      </c>
      <c r="B6795" t="s">
        <v>9</v>
      </c>
      <c r="C6795" s="123">
        <v>1941</v>
      </c>
      <c r="D6795" s="2">
        <v>144</v>
      </c>
      <c r="E6795" t="s">
        <v>53</v>
      </c>
      <c r="F6795">
        <v>2021</v>
      </c>
      <c r="G6795" t="s">
        <v>18</v>
      </c>
      <c r="H6795" s="21">
        <v>2</v>
      </c>
    </row>
    <row r="6796" spans="1:8">
      <c r="A6796">
        <v>2589</v>
      </c>
      <c r="B6796" t="s">
        <v>9</v>
      </c>
      <c r="C6796" s="123">
        <v>1941</v>
      </c>
      <c r="D6796" s="2">
        <v>144</v>
      </c>
      <c r="E6796" t="s">
        <v>53</v>
      </c>
      <c r="F6796">
        <v>2021</v>
      </c>
      <c r="G6796" t="s">
        <v>18</v>
      </c>
      <c r="H6796" s="21">
        <v>2.58</v>
      </c>
    </row>
    <row r="6797" spans="1:8">
      <c r="A6797">
        <v>2591</v>
      </c>
      <c r="B6797" t="s">
        <v>9</v>
      </c>
      <c r="C6797" s="123">
        <v>1941</v>
      </c>
      <c r="D6797" s="2">
        <v>144</v>
      </c>
      <c r="E6797" t="s">
        <v>53</v>
      </c>
      <c r="F6797">
        <v>2021</v>
      </c>
      <c r="G6797" t="s">
        <v>5</v>
      </c>
      <c r="H6797" s="21">
        <v>4.2300000000000004</v>
      </c>
    </row>
    <row r="6798" spans="1:8">
      <c r="A6798">
        <v>2604</v>
      </c>
      <c r="B6798" t="s">
        <v>9</v>
      </c>
      <c r="C6798" s="123">
        <v>1941</v>
      </c>
      <c r="D6798" s="2">
        <v>144</v>
      </c>
      <c r="E6798" t="s">
        <v>53</v>
      </c>
      <c r="F6798">
        <v>2021</v>
      </c>
      <c r="G6798" t="s">
        <v>5</v>
      </c>
      <c r="H6798" s="21">
        <v>8.4600000000000009</v>
      </c>
    </row>
    <row r="6799" spans="1:8">
      <c r="A6799">
        <v>2610</v>
      </c>
      <c r="B6799" t="s">
        <v>9</v>
      </c>
      <c r="C6799" s="123">
        <v>1941</v>
      </c>
      <c r="D6799" s="2">
        <v>144</v>
      </c>
      <c r="E6799" t="s">
        <v>53</v>
      </c>
      <c r="F6799">
        <v>2021</v>
      </c>
      <c r="G6799" t="s">
        <v>5</v>
      </c>
      <c r="H6799" s="21">
        <v>7.07</v>
      </c>
    </row>
    <row r="6800" spans="1:8">
      <c r="A6800">
        <v>2722</v>
      </c>
      <c r="B6800" t="s">
        <v>9</v>
      </c>
      <c r="C6800" s="123">
        <v>1941</v>
      </c>
      <c r="D6800" s="2">
        <v>144</v>
      </c>
      <c r="E6800" t="s">
        <v>53</v>
      </c>
      <c r="F6800">
        <v>2021</v>
      </c>
      <c r="G6800" t="s">
        <v>18</v>
      </c>
      <c r="H6800" s="21">
        <v>3.17</v>
      </c>
    </row>
    <row r="6801" spans="1:8">
      <c r="A6801">
        <v>2754</v>
      </c>
      <c r="B6801" t="s">
        <v>9</v>
      </c>
      <c r="C6801" s="123">
        <v>1941</v>
      </c>
      <c r="D6801" s="2">
        <v>144</v>
      </c>
      <c r="E6801" t="s">
        <v>53</v>
      </c>
      <c r="F6801">
        <v>2021</v>
      </c>
      <c r="G6801" t="s">
        <v>5</v>
      </c>
      <c r="H6801" s="21">
        <v>4.2300000000000004</v>
      </c>
    </row>
    <row r="6802" spans="1:8">
      <c r="A6802">
        <v>2756</v>
      </c>
      <c r="B6802" t="s">
        <v>9</v>
      </c>
      <c r="C6802" s="123">
        <v>1941</v>
      </c>
      <c r="D6802" s="2">
        <v>144</v>
      </c>
      <c r="E6802" t="s">
        <v>53</v>
      </c>
      <c r="F6802">
        <v>2021</v>
      </c>
      <c r="G6802" t="s">
        <v>18</v>
      </c>
      <c r="H6802" s="21">
        <v>2</v>
      </c>
    </row>
    <row r="6803" spans="1:8">
      <c r="A6803">
        <v>2764</v>
      </c>
      <c r="B6803" t="s">
        <v>9</v>
      </c>
      <c r="C6803" s="123">
        <v>1941</v>
      </c>
      <c r="D6803" s="2">
        <v>144</v>
      </c>
      <c r="E6803" t="s">
        <v>53</v>
      </c>
      <c r="F6803">
        <v>2021</v>
      </c>
      <c r="G6803" t="s">
        <v>5</v>
      </c>
      <c r="H6803" s="21">
        <v>7.08</v>
      </c>
    </row>
    <row r="6804" spans="1:8">
      <c r="A6804">
        <v>2821</v>
      </c>
      <c r="B6804" t="s">
        <v>9</v>
      </c>
      <c r="C6804" s="123">
        <v>1941</v>
      </c>
      <c r="D6804" s="2">
        <v>144</v>
      </c>
      <c r="E6804" t="s">
        <v>53</v>
      </c>
      <c r="F6804">
        <v>2021</v>
      </c>
      <c r="G6804" t="s">
        <v>5</v>
      </c>
      <c r="H6804" s="21">
        <v>4.2300000000000004</v>
      </c>
    </row>
    <row r="6805" spans="1:8">
      <c r="A6805">
        <v>2881</v>
      </c>
      <c r="B6805" t="s">
        <v>9</v>
      </c>
      <c r="C6805" s="123">
        <v>1941</v>
      </c>
      <c r="D6805" s="2">
        <v>144</v>
      </c>
      <c r="E6805" t="s">
        <v>53</v>
      </c>
      <c r="F6805">
        <v>2021</v>
      </c>
      <c r="G6805" t="s">
        <v>5</v>
      </c>
      <c r="H6805" s="21">
        <v>4.2300000000000004</v>
      </c>
    </row>
    <row r="6806" spans="1:8">
      <c r="A6806">
        <v>2883</v>
      </c>
      <c r="B6806" t="s">
        <v>9</v>
      </c>
      <c r="C6806" s="123">
        <v>1941</v>
      </c>
      <c r="D6806" s="2">
        <v>144</v>
      </c>
      <c r="E6806" t="s">
        <v>53</v>
      </c>
      <c r="F6806">
        <v>2021</v>
      </c>
      <c r="G6806" t="s">
        <v>5</v>
      </c>
      <c r="H6806" s="21">
        <v>4.2300000000000004</v>
      </c>
    </row>
    <row r="6807" spans="1:8">
      <c r="A6807">
        <v>2890</v>
      </c>
      <c r="B6807" t="s">
        <v>9</v>
      </c>
      <c r="C6807" s="123">
        <v>1941</v>
      </c>
      <c r="D6807" s="2">
        <v>144</v>
      </c>
      <c r="E6807" t="s">
        <v>53</v>
      </c>
      <c r="F6807">
        <v>2021</v>
      </c>
      <c r="G6807" t="s">
        <v>18</v>
      </c>
      <c r="H6807" s="21">
        <v>2</v>
      </c>
    </row>
    <row r="6808" spans="1:8">
      <c r="A6808">
        <v>2911</v>
      </c>
      <c r="B6808" t="s">
        <v>9</v>
      </c>
      <c r="C6808" s="123">
        <v>1941</v>
      </c>
      <c r="D6808" s="2">
        <v>144</v>
      </c>
      <c r="E6808" t="s">
        <v>53</v>
      </c>
      <c r="F6808">
        <v>2021</v>
      </c>
      <c r="G6808" t="s">
        <v>18</v>
      </c>
      <c r="H6808" s="21">
        <v>2</v>
      </c>
    </row>
    <row r="6809" spans="1:8">
      <c r="A6809">
        <v>2926</v>
      </c>
      <c r="B6809" t="s">
        <v>9</v>
      </c>
      <c r="C6809" s="123">
        <v>1941</v>
      </c>
      <c r="D6809" s="2">
        <v>144</v>
      </c>
      <c r="E6809" t="s">
        <v>53</v>
      </c>
      <c r="F6809">
        <v>2021</v>
      </c>
      <c r="G6809" t="s">
        <v>18</v>
      </c>
      <c r="H6809" s="21">
        <v>3.18</v>
      </c>
    </row>
    <row r="6810" spans="1:8">
      <c r="A6810">
        <v>2927</v>
      </c>
      <c r="B6810" t="s">
        <v>9</v>
      </c>
      <c r="C6810" s="123">
        <v>1941</v>
      </c>
      <c r="D6810" s="2">
        <v>144</v>
      </c>
      <c r="E6810" t="s">
        <v>53</v>
      </c>
      <c r="F6810">
        <v>2021</v>
      </c>
      <c r="G6810" t="s">
        <v>18</v>
      </c>
      <c r="H6810" s="21">
        <v>8.58</v>
      </c>
    </row>
    <row r="6811" spans="1:8">
      <c r="A6811">
        <v>2929</v>
      </c>
      <c r="B6811" t="s">
        <v>9</v>
      </c>
      <c r="C6811" s="123">
        <v>1941</v>
      </c>
      <c r="D6811" s="2">
        <v>144</v>
      </c>
      <c r="E6811" t="s">
        <v>53</v>
      </c>
      <c r="F6811">
        <v>2021</v>
      </c>
      <c r="G6811" t="s">
        <v>18</v>
      </c>
      <c r="H6811" s="21">
        <v>1.42</v>
      </c>
    </row>
    <row r="6812" spans="1:8">
      <c r="A6812">
        <v>2972</v>
      </c>
      <c r="B6812" t="s">
        <v>9</v>
      </c>
      <c r="C6812" s="123">
        <v>1941</v>
      </c>
      <c r="D6812" s="2">
        <v>144</v>
      </c>
      <c r="E6812" t="s">
        <v>53</v>
      </c>
      <c r="F6812">
        <v>2021</v>
      </c>
      <c r="G6812" t="s">
        <v>5</v>
      </c>
      <c r="H6812" s="21">
        <v>8.4600000000000009</v>
      </c>
    </row>
    <row r="6813" spans="1:8">
      <c r="A6813">
        <v>3109</v>
      </c>
      <c r="B6813" t="s">
        <v>10</v>
      </c>
      <c r="C6813" s="123">
        <v>1941</v>
      </c>
      <c r="D6813" s="2">
        <v>144</v>
      </c>
      <c r="E6813" t="s">
        <v>53</v>
      </c>
      <c r="F6813">
        <v>2021</v>
      </c>
      <c r="G6813" t="s">
        <v>5</v>
      </c>
      <c r="H6813" s="21">
        <v>1.32</v>
      </c>
    </row>
    <row r="6814" spans="1:8">
      <c r="A6814">
        <v>3183</v>
      </c>
      <c r="B6814" t="s">
        <v>10</v>
      </c>
      <c r="C6814" s="123">
        <v>1941</v>
      </c>
      <c r="D6814" s="2">
        <v>144</v>
      </c>
      <c r="E6814" t="s">
        <v>53</v>
      </c>
      <c r="F6814">
        <v>2021</v>
      </c>
      <c r="G6814" t="s">
        <v>5</v>
      </c>
      <c r="H6814" s="21">
        <v>5.33</v>
      </c>
    </row>
    <row r="6815" spans="1:8">
      <c r="A6815">
        <v>3188</v>
      </c>
      <c r="B6815" t="s">
        <v>10</v>
      </c>
      <c r="C6815" s="123">
        <v>1941</v>
      </c>
      <c r="D6815" s="2">
        <v>144</v>
      </c>
      <c r="E6815" t="s">
        <v>53</v>
      </c>
      <c r="F6815">
        <v>2021</v>
      </c>
      <c r="G6815" t="s">
        <v>5</v>
      </c>
      <c r="H6815" s="21">
        <v>9.74</v>
      </c>
    </row>
    <row r="6816" spans="1:8">
      <c r="A6816">
        <v>3199</v>
      </c>
      <c r="B6816" t="s">
        <v>10</v>
      </c>
      <c r="C6816" s="123">
        <v>1941</v>
      </c>
      <c r="D6816" s="2">
        <v>144</v>
      </c>
      <c r="E6816" t="s">
        <v>53</v>
      </c>
      <c r="F6816">
        <v>2021</v>
      </c>
      <c r="G6816" t="s">
        <v>5</v>
      </c>
      <c r="H6816" s="21">
        <v>8.17</v>
      </c>
    </row>
    <row r="6817" spans="1:8">
      <c r="A6817">
        <v>3202</v>
      </c>
      <c r="B6817" t="s">
        <v>10</v>
      </c>
      <c r="C6817" s="123">
        <v>1941</v>
      </c>
      <c r="D6817" s="2">
        <v>144</v>
      </c>
      <c r="E6817" t="s">
        <v>53</v>
      </c>
      <c r="F6817">
        <v>2021</v>
      </c>
      <c r="G6817" t="s">
        <v>5</v>
      </c>
      <c r="H6817" s="21">
        <v>5.97</v>
      </c>
    </row>
    <row r="6818" spans="1:8">
      <c r="A6818">
        <v>3207</v>
      </c>
      <c r="B6818" t="s">
        <v>10</v>
      </c>
      <c r="C6818" s="123">
        <v>1941</v>
      </c>
      <c r="D6818" s="2">
        <v>144</v>
      </c>
      <c r="E6818" t="s">
        <v>53</v>
      </c>
      <c r="F6818">
        <v>2021</v>
      </c>
      <c r="G6818" t="s">
        <v>5</v>
      </c>
      <c r="H6818" s="21">
        <v>1.39</v>
      </c>
    </row>
    <row r="6819" spans="1:8">
      <c r="A6819">
        <v>3396</v>
      </c>
      <c r="B6819" t="s">
        <v>11</v>
      </c>
      <c r="C6819" s="123">
        <v>1941</v>
      </c>
      <c r="D6819" s="2">
        <v>133</v>
      </c>
      <c r="E6819" t="s">
        <v>53</v>
      </c>
      <c r="F6819">
        <v>2021</v>
      </c>
      <c r="G6819" t="s">
        <v>5</v>
      </c>
      <c r="H6819" s="21">
        <v>2.64</v>
      </c>
    </row>
    <row r="6820" spans="1:8">
      <c r="A6820">
        <v>3428</v>
      </c>
      <c r="B6820" t="s">
        <v>11</v>
      </c>
      <c r="C6820" s="123">
        <v>1941</v>
      </c>
      <c r="D6820" s="2">
        <v>133</v>
      </c>
      <c r="E6820" t="s">
        <v>53</v>
      </c>
      <c r="F6820">
        <v>2021</v>
      </c>
      <c r="G6820" t="s">
        <v>5</v>
      </c>
      <c r="H6820" s="21">
        <v>1.89</v>
      </c>
    </row>
    <row r="6821" spans="1:8">
      <c r="A6821">
        <v>3527</v>
      </c>
      <c r="B6821" t="s">
        <v>11</v>
      </c>
      <c r="C6821" s="123">
        <v>1941</v>
      </c>
      <c r="D6821" s="2">
        <v>144</v>
      </c>
      <c r="E6821" t="s">
        <v>53</v>
      </c>
      <c r="F6821">
        <v>2021</v>
      </c>
      <c r="G6821" t="s">
        <v>5</v>
      </c>
      <c r="H6821" s="21">
        <v>3.92</v>
      </c>
    </row>
    <row r="6822" spans="1:8">
      <c r="A6822">
        <v>3547</v>
      </c>
      <c r="B6822" t="s">
        <v>11</v>
      </c>
      <c r="C6822" s="123">
        <v>1941</v>
      </c>
      <c r="D6822" s="2">
        <v>144</v>
      </c>
      <c r="E6822" t="s">
        <v>53</v>
      </c>
      <c r="F6822">
        <v>2021</v>
      </c>
      <c r="G6822" t="s">
        <v>5</v>
      </c>
      <c r="H6822" s="21">
        <v>6.82</v>
      </c>
    </row>
    <row r="6823" spans="1:8">
      <c r="A6823">
        <v>3609</v>
      </c>
      <c r="B6823" t="s">
        <v>11</v>
      </c>
      <c r="C6823" s="123">
        <v>1941</v>
      </c>
      <c r="D6823" s="2">
        <v>144</v>
      </c>
      <c r="E6823" t="s">
        <v>53</v>
      </c>
      <c r="F6823">
        <v>2021</v>
      </c>
      <c r="G6823" t="s">
        <v>5</v>
      </c>
      <c r="H6823" s="21">
        <v>6.34</v>
      </c>
    </row>
    <row r="6824" spans="1:8">
      <c r="A6824">
        <v>3633</v>
      </c>
      <c r="B6824" t="s">
        <v>11</v>
      </c>
      <c r="C6824" s="123">
        <v>1941</v>
      </c>
      <c r="D6824" s="2">
        <v>144</v>
      </c>
      <c r="E6824" t="s">
        <v>53</v>
      </c>
      <c r="F6824">
        <v>2021</v>
      </c>
      <c r="G6824" t="s">
        <v>5</v>
      </c>
      <c r="H6824" s="21">
        <v>0.4</v>
      </c>
    </row>
    <row r="6825" spans="1:8">
      <c r="A6825">
        <v>3674</v>
      </c>
      <c r="B6825" t="s">
        <v>11</v>
      </c>
      <c r="C6825" s="123">
        <v>1941</v>
      </c>
      <c r="D6825" s="2">
        <v>144</v>
      </c>
      <c r="E6825" t="s">
        <v>53</v>
      </c>
      <c r="F6825">
        <v>2021</v>
      </c>
      <c r="G6825" t="s">
        <v>5</v>
      </c>
      <c r="H6825" s="21">
        <v>0.03</v>
      </c>
    </row>
    <row r="6826" spans="1:8">
      <c r="A6826">
        <v>3677</v>
      </c>
      <c r="B6826" t="s">
        <v>11</v>
      </c>
      <c r="C6826" s="123">
        <v>1941</v>
      </c>
      <c r="D6826" s="2">
        <v>144</v>
      </c>
      <c r="E6826" t="s">
        <v>53</v>
      </c>
      <c r="F6826">
        <v>2021</v>
      </c>
      <c r="G6826" t="s">
        <v>5</v>
      </c>
      <c r="H6826" s="21">
        <v>0.77</v>
      </c>
    </row>
    <row r="6827" spans="1:8">
      <c r="A6827">
        <v>3690</v>
      </c>
      <c r="B6827" t="s">
        <v>11</v>
      </c>
      <c r="C6827" s="123">
        <v>1941</v>
      </c>
      <c r="D6827" s="2">
        <v>144</v>
      </c>
      <c r="E6827" t="s">
        <v>53</v>
      </c>
      <c r="F6827">
        <v>2021</v>
      </c>
      <c r="G6827" t="s">
        <v>5</v>
      </c>
      <c r="H6827" s="21">
        <v>11.94</v>
      </c>
    </row>
    <row r="6828" spans="1:8">
      <c r="A6828">
        <v>3737</v>
      </c>
      <c r="B6828" t="s">
        <v>11</v>
      </c>
      <c r="C6828" s="123">
        <v>1941</v>
      </c>
      <c r="D6828" s="2">
        <v>144</v>
      </c>
      <c r="E6828" t="s">
        <v>53</v>
      </c>
      <c r="F6828">
        <v>2021</v>
      </c>
      <c r="G6828" t="s">
        <v>5</v>
      </c>
      <c r="H6828" s="21">
        <v>7.84</v>
      </c>
    </row>
    <row r="6829" spans="1:8">
      <c r="A6829">
        <v>3798</v>
      </c>
      <c r="B6829" t="s">
        <v>11</v>
      </c>
      <c r="C6829" s="123">
        <v>1941</v>
      </c>
      <c r="D6829" s="2">
        <v>144</v>
      </c>
      <c r="E6829" t="s">
        <v>53</v>
      </c>
      <c r="F6829">
        <v>2021</v>
      </c>
      <c r="G6829" t="s">
        <v>5</v>
      </c>
      <c r="H6829" s="21">
        <v>14.12</v>
      </c>
    </row>
    <row r="6830" spans="1:8">
      <c r="A6830">
        <v>3994</v>
      </c>
      <c r="B6830" t="s">
        <v>12</v>
      </c>
      <c r="C6830" s="123">
        <v>1941</v>
      </c>
      <c r="D6830" s="2">
        <v>144</v>
      </c>
      <c r="E6830" t="s">
        <v>53</v>
      </c>
      <c r="F6830">
        <v>2021</v>
      </c>
      <c r="G6830" t="s">
        <v>5</v>
      </c>
      <c r="H6830" s="21">
        <v>0.22</v>
      </c>
    </row>
    <row r="6831" spans="1:8">
      <c r="A6831">
        <v>4046</v>
      </c>
      <c r="B6831" t="s">
        <v>12</v>
      </c>
      <c r="C6831" s="123">
        <v>1941</v>
      </c>
      <c r="D6831" s="2">
        <v>144</v>
      </c>
      <c r="E6831" t="s">
        <v>53</v>
      </c>
      <c r="F6831">
        <v>2021</v>
      </c>
      <c r="G6831" t="s">
        <v>5</v>
      </c>
      <c r="H6831" s="21">
        <v>12.23</v>
      </c>
    </row>
    <row r="6832" spans="1:8">
      <c r="A6832">
        <v>4058</v>
      </c>
      <c r="B6832" t="s">
        <v>12</v>
      </c>
      <c r="C6832" s="123">
        <v>1941</v>
      </c>
      <c r="D6832" s="2">
        <v>144</v>
      </c>
      <c r="E6832" t="s">
        <v>53</v>
      </c>
      <c r="F6832">
        <v>2021</v>
      </c>
      <c r="G6832" t="s">
        <v>5</v>
      </c>
      <c r="H6832" s="21">
        <v>6.48</v>
      </c>
    </row>
    <row r="6833" spans="1:8">
      <c r="A6833">
        <v>4183</v>
      </c>
      <c r="B6833" t="s">
        <v>12</v>
      </c>
      <c r="C6833" s="123">
        <v>1941</v>
      </c>
      <c r="D6833" s="2">
        <v>144</v>
      </c>
      <c r="E6833" t="s">
        <v>53</v>
      </c>
      <c r="F6833">
        <v>2021</v>
      </c>
      <c r="G6833" t="s">
        <v>5</v>
      </c>
      <c r="H6833" s="21">
        <v>7.16</v>
      </c>
    </row>
    <row r="6834" spans="1:8">
      <c r="A6834">
        <v>4249</v>
      </c>
      <c r="B6834" t="s">
        <v>12</v>
      </c>
      <c r="C6834" s="123">
        <v>1941</v>
      </c>
      <c r="D6834" s="2">
        <v>144</v>
      </c>
      <c r="E6834" t="s">
        <v>53</v>
      </c>
      <c r="F6834">
        <v>2021</v>
      </c>
      <c r="G6834" t="s">
        <v>5</v>
      </c>
      <c r="H6834" s="21">
        <v>1.22</v>
      </c>
    </row>
    <row r="6835" spans="1:8">
      <c r="A6835">
        <v>4603</v>
      </c>
      <c r="B6835" t="s">
        <v>13</v>
      </c>
      <c r="C6835" s="123">
        <v>1941</v>
      </c>
      <c r="D6835" s="2">
        <v>144</v>
      </c>
      <c r="E6835" t="s">
        <v>53</v>
      </c>
      <c r="F6835">
        <v>2021</v>
      </c>
      <c r="G6835" t="s">
        <v>5</v>
      </c>
      <c r="H6835" s="21">
        <v>15.42</v>
      </c>
    </row>
    <row r="6836" spans="1:8">
      <c r="A6836">
        <v>4613</v>
      </c>
      <c r="B6836" t="s">
        <v>13</v>
      </c>
      <c r="C6836" s="123">
        <v>1941</v>
      </c>
      <c r="D6836" s="2">
        <v>144</v>
      </c>
      <c r="E6836" t="s">
        <v>53</v>
      </c>
      <c r="F6836">
        <v>2021</v>
      </c>
      <c r="G6836" t="s">
        <v>5</v>
      </c>
      <c r="H6836" s="21">
        <v>24.03</v>
      </c>
    </row>
    <row r="6837" spans="1:8">
      <c r="A6837">
        <v>4615</v>
      </c>
      <c r="B6837" t="s">
        <v>13</v>
      </c>
      <c r="C6837" s="123">
        <v>1941</v>
      </c>
      <c r="D6837" s="2">
        <v>144</v>
      </c>
      <c r="E6837" t="s">
        <v>53</v>
      </c>
      <c r="F6837">
        <v>2021</v>
      </c>
      <c r="G6837" t="s">
        <v>5</v>
      </c>
      <c r="H6837" s="21">
        <v>21.22</v>
      </c>
    </row>
    <row r="6838" spans="1:8">
      <c r="A6838">
        <v>4674</v>
      </c>
      <c r="B6838" t="s">
        <v>13</v>
      </c>
      <c r="C6838" s="123">
        <v>1941</v>
      </c>
      <c r="D6838" s="2">
        <v>144</v>
      </c>
      <c r="E6838" t="s">
        <v>53</v>
      </c>
      <c r="F6838">
        <v>2021</v>
      </c>
      <c r="G6838" t="s">
        <v>5</v>
      </c>
      <c r="H6838" s="21">
        <v>28.16</v>
      </c>
    </row>
    <row r="6839" spans="1:8">
      <c r="A6839">
        <v>4710</v>
      </c>
      <c r="B6839" t="s">
        <v>13</v>
      </c>
      <c r="C6839" s="123">
        <v>1941</v>
      </c>
      <c r="D6839" s="2">
        <v>144</v>
      </c>
      <c r="E6839" t="s">
        <v>53</v>
      </c>
      <c r="F6839">
        <v>2021</v>
      </c>
      <c r="G6839" t="s">
        <v>5</v>
      </c>
      <c r="H6839" s="21">
        <v>21.11</v>
      </c>
    </row>
    <row r="6840" spans="1:8">
      <c r="A6840">
        <v>4729</v>
      </c>
      <c r="B6840" t="s">
        <v>13</v>
      </c>
      <c r="C6840" s="123">
        <v>1941</v>
      </c>
      <c r="D6840" s="2">
        <v>144</v>
      </c>
      <c r="E6840" t="s">
        <v>53</v>
      </c>
      <c r="F6840">
        <v>2021</v>
      </c>
      <c r="G6840" t="s">
        <v>18</v>
      </c>
      <c r="H6840" s="21">
        <v>0.86</v>
      </c>
    </row>
    <row r="6841" spans="1:8">
      <c r="A6841">
        <v>4754</v>
      </c>
      <c r="B6841" t="s">
        <v>13</v>
      </c>
      <c r="C6841" s="123">
        <v>1941</v>
      </c>
      <c r="D6841" s="2">
        <v>144</v>
      </c>
      <c r="E6841" t="s">
        <v>53</v>
      </c>
      <c r="F6841">
        <v>2021</v>
      </c>
      <c r="G6841" t="s">
        <v>5</v>
      </c>
      <c r="H6841" s="21">
        <v>-0.12</v>
      </c>
    </row>
    <row r="6842" spans="1:8">
      <c r="A6842">
        <v>4772</v>
      </c>
      <c r="B6842" t="s">
        <v>13</v>
      </c>
      <c r="C6842" s="123">
        <v>1941</v>
      </c>
      <c r="D6842" s="2">
        <v>144</v>
      </c>
      <c r="E6842" t="s">
        <v>53</v>
      </c>
      <c r="F6842">
        <v>2021</v>
      </c>
      <c r="G6842" t="s">
        <v>5</v>
      </c>
      <c r="H6842" s="21">
        <v>0.91</v>
      </c>
    </row>
    <row r="6843" spans="1:8">
      <c r="A6843">
        <v>4803</v>
      </c>
      <c r="B6843" t="s">
        <v>13</v>
      </c>
      <c r="C6843" s="123">
        <v>1941</v>
      </c>
      <c r="D6843" s="2">
        <v>144</v>
      </c>
      <c r="E6843" t="s">
        <v>53</v>
      </c>
      <c r="F6843">
        <v>2021</v>
      </c>
      <c r="G6843" t="s">
        <v>5</v>
      </c>
      <c r="H6843" s="21">
        <v>15.44</v>
      </c>
    </row>
    <row r="6844" spans="1:8">
      <c r="A6844">
        <v>4812</v>
      </c>
      <c r="B6844" t="s">
        <v>13</v>
      </c>
      <c r="C6844" s="123">
        <v>1941</v>
      </c>
      <c r="D6844" s="2">
        <v>144</v>
      </c>
      <c r="E6844" t="s">
        <v>53</v>
      </c>
      <c r="F6844">
        <v>2021</v>
      </c>
      <c r="G6844" t="s">
        <v>18</v>
      </c>
      <c r="H6844" s="21">
        <v>0.63</v>
      </c>
    </row>
    <row r="6845" spans="1:8">
      <c r="A6845">
        <v>4843</v>
      </c>
      <c r="B6845" t="s">
        <v>13</v>
      </c>
      <c r="C6845" s="123">
        <v>1941</v>
      </c>
      <c r="D6845" s="2">
        <v>144</v>
      </c>
      <c r="E6845" t="s">
        <v>53</v>
      </c>
      <c r="F6845">
        <v>2021</v>
      </c>
      <c r="G6845" t="s">
        <v>5</v>
      </c>
      <c r="H6845" s="21">
        <v>1.52</v>
      </c>
    </row>
    <row r="6846" spans="1:8">
      <c r="A6846">
        <v>4863</v>
      </c>
      <c r="B6846" t="s">
        <v>13</v>
      </c>
      <c r="C6846" s="123">
        <v>1941</v>
      </c>
      <c r="D6846" s="2">
        <v>144</v>
      </c>
      <c r="E6846" t="s">
        <v>53</v>
      </c>
      <c r="F6846">
        <v>2021</v>
      </c>
      <c r="G6846" t="s">
        <v>5</v>
      </c>
      <c r="H6846" s="21">
        <v>0.12</v>
      </c>
    </row>
    <row r="6847" spans="1:8">
      <c r="A6847">
        <v>4869</v>
      </c>
      <c r="B6847" t="s">
        <v>13</v>
      </c>
      <c r="C6847" s="123">
        <v>1941</v>
      </c>
      <c r="D6847" s="2">
        <v>144</v>
      </c>
      <c r="E6847" t="s">
        <v>53</v>
      </c>
      <c r="F6847">
        <v>2021</v>
      </c>
      <c r="G6847" t="s">
        <v>5</v>
      </c>
      <c r="H6847" s="21">
        <v>38.14</v>
      </c>
    </row>
    <row r="6848" spans="1:8">
      <c r="A6848">
        <v>4875</v>
      </c>
      <c r="B6848" t="s">
        <v>13</v>
      </c>
      <c r="C6848" s="123">
        <v>1941</v>
      </c>
      <c r="D6848" s="2">
        <v>144</v>
      </c>
      <c r="E6848" t="s">
        <v>53</v>
      </c>
      <c r="F6848">
        <v>2021</v>
      </c>
      <c r="G6848" t="s">
        <v>5</v>
      </c>
      <c r="H6848" s="21">
        <v>42.17</v>
      </c>
    </row>
    <row r="6849" spans="1:8">
      <c r="A6849">
        <v>4949</v>
      </c>
      <c r="B6849" t="s">
        <v>13</v>
      </c>
      <c r="C6849" s="123">
        <v>1941</v>
      </c>
      <c r="D6849" s="2">
        <v>144</v>
      </c>
      <c r="E6849" t="s">
        <v>53</v>
      </c>
      <c r="F6849">
        <v>2021</v>
      </c>
      <c r="G6849" t="s">
        <v>5</v>
      </c>
      <c r="H6849" s="21">
        <v>0.12</v>
      </c>
    </row>
    <row r="6850" spans="1:8">
      <c r="A6850">
        <v>4951</v>
      </c>
      <c r="B6850" t="s">
        <v>13</v>
      </c>
      <c r="C6850" s="123">
        <v>1941</v>
      </c>
      <c r="D6850" s="2">
        <v>144</v>
      </c>
      <c r="E6850" t="s">
        <v>53</v>
      </c>
      <c r="F6850">
        <v>2021</v>
      </c>
      <c r="G6850" t="s">
        <v>5</v>
      </c>
      <c r="H6850" s="21">
        <v>21.1</v>
      </c>
    </row>
    <row r="6851" spans="1:8">
      <c r="A6851">
        <v>5187</v>
      </c>
      <c r="B6851" t="s">
        <v>14</v>
      </c>
      <c r="C6851" s="123">
        <v>1941</v>
      </c>
      <c r="D6851" s="2">
        <v>133</v>
      </c>
      <c r="E6851" t="s">
        <v>53</v>
      </c>
      <c r="F6851">
        <v>2021</v>
      </c>
      <c r="G6851" t="s">
        <v>5</v>
      </c>
      <c r="H6851" s="21">
        <v>2.66</v>
      </c>
    </row>
    <row r="6852" spans="1:8">
      <c r="A6852">
        <v>5245</v>
      </c>
      <c r="B6852" t="s">
        <v>14</v>
      </c>
      <c r="C6852" s="123">
        <v>1941</v>
      </c>
      <c r="D6852" s="2">
        <v>133</v>
      </c>
      <c r="E6852" t="s">
        <v>53</v>
      </c>
      <c r="F6852">
        <v>2021</v>
      </c>
      <c r="G6852" t="s">
        <v>5</v>
      </c>
      <c r="H6852" s="21">
        <v>0.67</v>
      </c>
    </row>
    <row r="6853" spans="1:8">
      <c r="A6853">
        <v>5364</v>
      </c>
      <c r="B6853" t="s">
        <v>14</v>
      </c>
      <c r="C6853" s="123">
        <v>1941</v>
      </c>
      <c r="D6853" s="2">
        <v>144</v>
      </c>
      <c r="E6853" t="s">
        <v>53</v>
      </c>
      <c r="F6853">
        <v>2021</v>
      </c>
      <c r="G6853" t="s">
        <v>5</v>
      </c>
      <c r="H6853" s="21">
        <v>17.82</v>
      </c>
    </row>
    <row r="6854" spans="1:8">
      <c r="A6854">
        <v>5386</v>
      </c>
      <c r="B6854" t="s">
        <v>14</v>
      </c>
      <c r="C6854" s="123">
        <v>1941</v>
      </c>
      <c r="D6854" s="2">
        <v>144</v>
      </c>
      <c r="E6854" t="s">
        <v>53</v>
      </c>
      <c r="F6854">
        <v>2021</v>
      </c>
      <c r="G6854" t="s">
        <v>5</v>
      </c>
      <c r="H6854" s="21">
        <v>0.79</v>
      </c>
    </row>
    <row r="6855" spans="1:8">
      <c r="A6855">
        <v>5454</v>
      </c>
      <c r="B6855" t="s">
        <v>14</v>
      </c>
      <c r="C6855" s="123">
        <v>1941</v>
      </c>
      <c r="D6855" s="2">
        <v>144</v>
      </c>
      <c r="E6855" t="s">
        <v>53</v>
      </c>
      <c r="F6855">
        <v>2021</v>
      </c>
      <c r="G6855" t="s">
        <v>5</v>
      </c>
      <c r="H6855" s="21">
        <v>9.7899999999999991</v>
      </c>
    </row>
    <row r="6856" spans="1:8">
      <c r="A6856">
        <v>5474</v>
      </c>
      <c r="B6856" t="s">
        <v>14</v>
      </c>
      <c r="C6856" s="123">
        <v>1941</v>
      </c>
      <c r="D6856" s="2">
        <v>144</v>
      </c>
      <c r="E6856" t="s">
        <v>53</v>
      </c>
      <c r="F6856">
        <v>2021</v>
      </c>
      <c r="G6856" t="s">
        <v>5</v>
      </c>
      <c r="H6856" s="21">
        <v>1.58</v>
      </c>
    </row>
    <row r="6857" spans="1:8">
      <c r="A6857">
        <v>5482</v>
      </c>
      <c r="B6857" t="s">
        <v>14</v>
      </c>
      <c r="C6857" s="123">
        <v>1941</v>
      </c>
      <c r="D6857" s="2">
        <v>144</v>
      </c>
      <c r="E6857" t="s">
        <v>53</v>
      </c>
      <c r="F6857">
        <v>2021</v>
      </c>
      <c r="G6857" t="s">
        <v>5</v>
      </c>
      <c r="H6857" s="21">
        <v>0.12</v>
      </c>
    </row>
    <row r="6858" spans="1:8">
      <c r="A6858">
        <v>5517</v>
      </c>
      <c r="B6858" t="s">
        <v>14</v>
      </c>
      <c r="C6858" s="123">
        <v>1941</v>
      </c>
      <c r="D6858" s="2">
        <v>144</v>
      </c>
      <c r="E6858" t="s">
        <v>53</v>
      </c>
      <c r="F6858">
        <v>2021</v>
      </c>
      <c r="G6858" t="s">
        <v>5</v>
      </c>
      <c r="H6858" s="21">
        <v>0.79</v>
      </c>
    </row>
    <row r="6859" spans="1:8">
      <c r="A6859">
        <v>5557</v>
      </c>
      <c r="B6859" t="s">
        <v>14</v>
      </c>
      <c r="C6859" s="123">
        <v>1941</v>
      </c>
      <c r="D6859" s="2">
        <v>144</v>
      </c>
      <c r="E6859" t="s">
        <v>53</v>
      </c>
      <c r="F6859">
        <v>2021</v>
      </c>
      <c r="G6859" t="s">
        <v>5</v>
      </c>
      <c r="H6859" s="21">
        <v>0.79</v>
      </c>
    </row>
    <row r="6860" spans="1:8">
      <c r="A6860">
        <v>5588</v>
      </c>
      <c r="B6860" t="s">
        <v>14</v>
      </c>
      <c r="C6860" s="123">
        <v>1941</v>
      </c>
      <c r="D6860" s="2">
        <v>144</v>
      </c>
      <c r="E6860" t="s">
        <v>53</v>
      </c>
      <c r="F6860">
        <v>2021</v>
      </c>
      <c r="G6860" t="s">
        <v>5</v>
      </c>
      <c r="H6860" s="21">
        <v>1.52</v>
      </c>
    </row>
    <row r="6861" spans="1:8">
      <c r="A6861">
        <v>5590</v>
      </c>
      <c r="B6861" t="s">
        <v>14</v>
      </c>
      <c r="C6861" s="123">
        <v>1941</v>
      </c>
      <c r="D6861" s="2">
        <v>144</v>
      </c>
      <c r="E6861" t="s">
        <v>53</v>
      </c>
      <c r="F6861">
        <v>2021</v>
      </c>
      <c r="G6861" t="s">
        <v>5</v>
      </c>
      <c r="H6861" s="21">
        <v>4.08</v>
      </c>
    </row>
    <row r="6862" spans="1:8">
      <c r="A6862">
        <v>5638</v>
      </c>
      <c r="B6862" t="s">
        <v>14</v>
      </c>
      <c r="C6862" s="123">
        <v>1941</v>
      </c>
      <c r="D6862" s="2">
        <v>144</v>
      </c>
      <c r="E6862" t="s">
        <v>53</v>
      </c>
      <c r="F6862">
        <v>2021</v>
      </c>
      <c r="G6862" t="s">
        <v>5</v>
      </c>
      <c r="H6862" s="21">
        <v>8.91</v>
      </c>
    </row>
    <row r="6863" spans="1:8">
      <c r="A6863">
        <v>5714</v>
      </c>
      <c r="B6863" t="s">
        <v>14</v>
      </c>
      <c r="C6863" s="123">
        <v>1941</v>
      </c>
      <c r="D6863" s="2">
        <v>144</v>
      </c>
      <c r="E6863" t="s">
        <v>53</v>
      </c>
      <c r="F6863">
        <v>2021</v>
      </c>
      <c r="G6863" t="s">
        <v>5</v>
      </c>
      <c r="H6863" s="21">
        <v>0.79</v>
      </c>
    </row>
    <row r="6864" spans="1:8">
      <c r="A6864">
        <v>5955</v>
      </c>
      <c r="B6864" t="s">
        <v>15</v>
      </c>
      <c r="C6864" s="123">
        <v>1941</v>
      </c>
      <c r="D6864" s="2">
        <v>144</v>
      </c>
      <c r="E6864" t="s">
        <v>53</v>
      </c>
      <c r="F6864">
        <v>2021</v>
      </c>
      <c r="G6864" t="s">
        <v>5</v>
      </c>
      <c r="H6864" s="21">
        <v>15.6</v>
      </c>
    </row>
    <row r="6865" spans="1:8">
      <c r="A6865">
        <v>6041</v>
      </c>
      <c r="B6865" t="s">
        <v>15</v>
      </c>
      <c r="C6865" s="123">
        <v>1941</v>
      </c>
      <c r="D6865" s="2">
        <v>144</v>
      </c>
      <c r="E6865" t="s">
        <v>53</v>
      </c>
      <c r="F6865">
        <v>2021</v>
      </c>
      <c r="G6865" t="s">
        <v>5</v>
      </c>
      <c r="H6865" s="21">
        <v>36.840000000000003</v>
      </c>
    </row>
    <row r="6866" spans="1:8">
      <c r="A6866">
        <v>6048</v>
      </c>
      <c r="B6866" t="s">
        <v>15</v>
      </c>
      <c r="C6866" s="123">
        <v>1941</v>
      </c>
      <c r="D6866" s="2">
        <v>144</v>
      </c>
      <c r="E6866" t="s">
        <v>53</v>
      </c>
      <c r="F6866">
        <v>2021</v>
      </c>
      <c r="G6866" t="s">
        <v>5</v>
      </c>
      <c r="H6866" s="21">
        <v>9.8000000000000007</v>
      </c>
    </row>
    <row r="6867" spans="1:8">
      <c r="A6867">
        <v>6053</v>
      </c>
      <c r="B6867" t="s">
        <v>15</v>
      </c>
      <c r="C6867" s="123">
        <v>1941</v>
      </c>
      <c r="D6867" s="2">
        <v>144</v>
      </c>
      <c r="E6867" t="s">
        <v>53</v>
      </c>
      <c r="F6867">
        <v>2021</v>
      </c>
      <c r="G6867" t="s">
        <v>5</v>
      </c>
      <c r="H6867" s="21">
        <v>19.600000000000001</v>
      </c>
    </row>
    <row r="6868" spans="1:8">
      <c r="A6868">
        <v>6062</v>
      </c>
      <c r="B6868" t="s">
        <v>15</v>
      </c>
      <c r="C6868" s="123">
        <v>1941</v>
      </c>
      <c r="D6868" s="2">
        <v>144</v>
      </c>
      <c r="E6868" t="s">
        <v>53</v>
      </c>
      <c r="F6868">
        <v>2021</v>
      </c>
      <c r="G6868" t="s">
        <v>5</v>
      </c>
      <c r="H6868" s="21">
        <v>9.8000000000000007</v>
      </c>
    </row>
    <row r="6869" spans="1:8">
      <c r="A6869">
        <v>6069</v>
      </c>
      <c r="B6869" t="s">
        <v>15</v>
      </c>
      <c r="C6869" s="123">
        <v>1941</v>
      </c>
      <c r="D6869" s="2">
        <v>144</v>
      </c>
      <c r="E6869" t="s">
        <v>53</v>
      </c>
      <c r="F6869">
        <v>2021</v>
      </c>
      <c r="G6869" t="s">
        <v>5</v>
      </c>
      <c r="H6869" s="21">
        <v>-5.07</v>
      </c>
    </row>
    <row r="6870" spans="1:8">
      <c r="A6870">
        <v>6106</v>
      </c>
      <c r="B6870" t="s">
        <v>15</v>
      </c>
      <c r="C6870" s="123">
        <v>1941</v>
      </c>
      <c r="D6870" s="2">
        <v>144</v>
      </c>
      <c r="E6870" t="s">
        <v>53</v>
      </c>
      <c r="F6870">
        <v>2021</v>
      </c>
      <c r="G6870" t="s">
        <v>5</v>
      </c>
      <c r="H6870" s="21">
        <v>15.6</v>
      </c>
    </row>
    <row r="6871" spans="1:8">
      <c r="A6871">
        <v>6107</v>
      </c>
      <c r="B6871" t="s">
        <v>15</v>
      </c>
      <c r="C6871" s="123">
        <v>1941</v>
      </c>
      <c r="D6871" s="2">
        <v>144</v>
      </c>
      <c r="E6871" t="s">
        <v>53</v>
      </c>
      <c r="F6871">
        <v>2021</v>
      </c>
      <c r="G6871" t="s">
        <v>5</v>
      </c>
      <c r="H6871" s="21">
        <v>9.8000000000000007</v>
      </c>
    </row>
    <row r="6872" spans="1:8">
      <c r="A6872">
        <v>6156</v>
      </c>
      <c r="B6872" t="s">
        <v>15</v>
      </c>
      <c r="C6872" s="123">
        <v>1941</v>
      </c>
      <c r="D6872" s="2">
        <v>144</v>
      </c>
      <c r="E6872" t="s">
        <v>53</v>
      </c>
      <c r="F6872">
        <v>2021</v>
      </c>
      <c r="G6872" t="s">
        <v>5</v>
      </c>
      <c r="H6872" s="21">
        <v>11.32</v>
      </c>
    </row>
    <row r="6873" spans="1:8">
      <c r="A6873">
        <v>6157</v>
      </c>
      <c r="B6873" t="s">
        <v>15</v>
      </c>
      <c r="C6873" s="123">
        <v>1941</v>
      </c>
      <c r="D6873" s="2">
        <v>144</v>
      </c>
      <c r="E6873" t="s">
        <v>53</v>
      </c>
      <c r="F6873">
        <v>2021</v>
      </c>
      <c r="G6873" t="s">
        <v>5</v>
      </c>
      <c r="H6873" s="21">
        <v>18.420000000000002</v>
      </c>
    </row>
    <row r="6874" spans="1:8">
      <c r="A6874">
        <v>6381</v>
      </c>
      <c r="B6874" t="s">
        <v>16</v>
      </c>
      <c r="C6874" s="123">
        <v>1941</v>
      </c>
      <c r="D6874" s="2">
        <v>144</v>
      </c>
      <c r="E6874" t="s">
        <v>53</v>
      </c>
      <c r="F6874">
        <v>2021</v>
      </c>
      <c r="G6874" t="s">
        <v>5</v>
      </c>
      <c r="H6874" s="21">
        <v>13.23</v>
      </c>
    </row>
    <row r="6875" spans="1:8">
      <c r="A6875">
        <v>6383</v>
      </c>
      <c r="B6875" t="s">
        <v>16</v>
      </c>
      <c r="C6875" s="123">
        <v>1941</v>
      </c>
      <c r="D6875" s="2">
        <v>144</v>
      </c>
      <c r="E6875" t="s">
        <v>53</v>
      </c>
      <c r="F6875">
        <v>2021</v>
      </c>
      <c r="G6875" t="s">
        <v>5</v>
      </c>
      <c r="H6875" s="21">
        <v>13.84</v>
      </c>
    </row>
    <row r="6876" spans="1:8">
      <c r="A6876">
        <v>6436</v>
      </c>
      <c r="B6876" t="s">
        <v>16</v>
      </c>
      <c r="C6876" s="123">
        <v>1941</v>
      </c>
      <c r="D6876" s="2">
        <v>144</v>
      </c>
      <c r="E6876" t="s">
        <v>53</v>
      </c>
      <c r="F6876">
        <v>2021</v>
      </c>
      <c r="G6876" t="s">
        <v>5</v>
      </c>
      <c r="H6876" s="21">
        <v>13.23</v>
      </c>
    </row>
    <row r="6877" spans="1:8">
      <c r="A6877">
        <v>6480</v>
      </c>
      <c r="B6877" t="s">
        <v>16</v>
      </c>
      <c r="C6877" s="123">
        <v>1941</v>
      </c>
      <c r="D6877" s="2">
        <v>144</v>
      </c>
      <c r="E6877" t="s">
        <v>53</v>
      </c>
      <c r="F6877">
        <v>2021</v>
      </c>
      <c r="G6877" t="s">
        <v>5</v>
      </c>
      <c r="H6877" s="21">
        <v>13.23</v>
      </c>
    </row>
    <row r="6878" spans="1:8">
      <c r="A6878">
        <v>6536</v>
      </c>
      <c r="B6878" t="s">
        <v>16</v>
      </c>
      <c r="C6878" s="123">
        <v>1941</v>
      </c>
      <c r="D6878" s="2">
        <v>144</v>
      </c>
      <c r="E6878" t="s">
        <v>53</v>
      </c>
      <c r="F6878">
        <v>2021</v>
      </c>
      <c r="G6878" t="s">
        <v>5</v>
      </c>
      <c r="H6878" s="21">
        <v>13.23</v>
      </c>
    </row>
    <row r="6879" spans="1:8">
      <c r="A6879">
        <v>6550</v>
      </c>
      <c r="B6879" t="s">
        <v>16</v>
      </c>
      <c r="C6879" s="123">
        <v>1941</v>
      </c>
      <c r="D6879" s="2">
        <v>144</v>
      </c>
      <c r="E6879" t="s">
        <v>53</v>
      </c>
      <c r="F6879">
        <v>2021</v>
      </c>
      <c r="G6879" t="s">
        <v>5</v>
      </c>
      <c r="H6879" s="21">
        <v>26.46</v>
      </c>
    </row>
    <row r="6880" spans="1:8">
      <c r="A6880">
        <v>6558</v>
      </c>
      <c r="B6880" t="s">
        <v>16</v>
      </c>
      <c r="C6880" s="123">
        <v>1941</v>
      </c>
      <c r="D6880" s="2">
        <v>144</v>
      </c>
      <c r="E6880" t="s">
        <v>53</v>
      </c>
      <c r="F6880">
        <v>2021</v>
      </c>
      <c r="G6880" t="s">
        <v>5</v>
      </c>
      <c r="H6880" s="21">
        <v>26.46</v>
      </c>
    </row>
    <row r="6881" spans="1:8">
      <c r="A6881">
        <v>6601</v>
      </c>
      <c r="B6881" t="s">
        <v>16</v>
      </c>
      <c r="C6881" s="123">
        <v>1941</v>
      </c>
      <c r="D6881" s="2">
        <v>144</v>
      </c>
      <c r="E6881" t="s">
        <v>53</v>
      </c>
      <c r="F6881">
        <v>2021</v>
      </c>
      <c r="G6881" t="s">
        <v>5</v>
      </c>
      <c r="H6881" s="21">
        <v>13.23</v>
      </c>
    </row>
    <row r="6882" spans="1:8">
      <c r="A6882">
        <v>6715</v>
      </c>
      <c r="B6882" t="s">
        <v>17</v>
      </c>
      <c r="C6882" s="123">
        <v>1941</v>
      </c>
      <c r="D6882" s="2">
        <v>133</v>
      </c>
      <c r="E6882" t="s">
        <v>53</v>
      </c>
      <c r="F6882">
        <v>2021</v>
      </c>
      <c r="G6882" t="s">
        <v>5</v>
      </c>
      <c r="H6882" s="21">
        <v>1.19</v>
      </c>
    </row>
    <row r="6883" spans="1:8">
      <c r="A6883">
        <v>6934</v>
      </c>
      <c r="B6883" t="s">
        <v>17</v>
      </c>
      <c r="C6883" s="123">
        <v>1941</v>
      </c>
      <c r="D6883" s="2">
        <v>144</v>
      </c>
      <c r="E6883" t="s">
        <v>53</v>
      </c>
      <c r="F6883">
        <v>2021</v>
      </c>
      <c r="G6883" t="s">
        <v>5</v>
      </c>
      <c r="H6883" s="21">
        <v>3.4</v>
      </c>
    </row>
    <row r="6884" spans="1:8">
      <c r="A6884">
        <v>6959</v>
      </c>
      <c r="B6884" t="s">
        <v>17</v>
      </c>
      <c r="C6884" s="123">
        <v>1941</v>
      </c>
      <c r="D6884" s="2">
        <v>144</v>
      </c>
      <c r="E6884" t="s">
        <v>53</v>
      </c>
      <c r="F6884">
        <v>2021</v>
      </c>
      <c r="G6884" t="s">
        <v>5</v>
      </c>
      <c r="H6884" s="21">
        <v>37.450000000000003</v>
      </c>
    </row>
    <row r="6885" spans="1:8">
      <c r="A6885">
        <v>6970</v>
      </c>
      <c r="B6885" t="s">
        <v>17</v>
      </c>
      <c r="C6885" s="123">
        <v>1941</v>
      </c>
      <c r="D6885" s="2">
        <v>144</v>
      </c>
      <c r="E6885" t="s">
        <v>53</v>
      </c>
      <c r="F6885">
        <v>2021</v>
      </c>
      <c r="G6885" t="s">
        <v>5</v>
      </c>
      <c r="H6885" s="21">
        <v>13.73</v>
      </c>
    </row>
    <row r="6886" spans="1:8">
      <c r="A6886">
        <v>7015</v>
      </c>
      <c r="B6886" t="s">
        <v>17</v>
      </c>
      <c r="C6886" s="123">
        <v>1941</v>
      </c>
      <c r="D6886" s="2">
        <v>144</v>
      </c>
      <c r="E6886" t="s">
        <v>53</v>
      </c>
      <c r="F6886">
        <v>2021</v>
      </c>
      <c r="G6886" t="s">
        <v>5</v>
      </c>
      <c r="H6886" s="21">
        <v>2.58</v>
      </c>
    </row>
    <row r="6887" spans="1:8">
      <c r="A6887">
        <v>7075</v>
      </c>
      <c r="B6887" t="s">
        <v>17</v>
      </c>
      <c r="C6887" s="123">
        <v>1941</v>
      </c>
      <c r="D6887" s="2">
        <v>144</v>
      </c>
      <c r="E6887" t="s">
        <v>53</v>
      </c>
      <c r="F6887">
        <v>2021</v>
      </c>
      <c r="G6887" t="s">
        <v>5</v>
      </c>
      <c r="H6887" s="21">
        <v>17.16</v>
      </c>
    </row>
    <row r="6888" spans="1:8">
      <c r="A6888">
        <v>7113</v>
      </c>
      <c r="B6888" t="s">
        <v>17</v>
      </c>
      <c r="C6888" s="123">
        <v>1941</v>
      </c>
      <c r="D6888" s="2">
        <v>144</v>
      </c>
      <c r="E6888" t="s">
        <v>53</v>
      </c>
      <c r="F6888">
        <v>2021</v>
      </c>
      <c r="G6888" t="s">
        <v>5</v>
      </c>
      <c r="H6888" s="21">
        <v>0.72</v>
      </c>
    </row>
    <row r="6889" spans="1:8">
      <c r="A6889">
        <v>7118</v>
      </c>
      <c r="B6889" t="s">
        <v>17</v>
      </c>
      <c r="C6889" s="123">
        <v>1941</v>
      </c>
      <c r="D6889" s="2">
        <v>144</v>
      </c>
      <c r="E6889" t="s">
        <v>53</v>
      </c>
      <c r="F6889">
        <v>2021</v>
      </c>
      <c r="G6889" t="s">
        <v>5</v>
      </c>
      <c r="H6889" s="21">
        <v>18.91</v>
      </c>
    </row>
    <row r="6890" spans="1:8">
      <c r="A6890">
        <v>7147</v>
      </c>
      <c r="B6890" t="s">
        <v>17</v>
      </c>
      <c r="C6890" s="123">
        <v>1941</v>
      </c>
      <c r="D6890" s="2">
        <v>144</v>
      </c>
      <c r="E6890" t="s">
        <v>53</v>
      </c>
      <c r="F6890">
        <v>2021</v>
      </c>
      <c r="G6890" t="s">
        <v>5</v>
      </c>
      <c r="H6890" s="21">
        <v>29.2</v>
      </c>
    </row>
    <row r="6891" spans="1:8">
      <c r="A6891">
        <v>7179</v>
      </c>
      <c r="B6891" t="s">
        <v>17</v>
      </c>
      <c r="C6891" s="123">
        <v>1941</v>
      </c>
      <c r="D6891" s="2">
        <v>144</v>
      </c>
      <c r="E6891" t="s">
        <v>53</v>
      </c>
      <c r="F6891">
        <v>2021</v>
      </c>
      <c r="G6891" t="s">
        <v>5</v>
      </c>
      <c r="H6891" s="21">
        <v>19.079999999999998</v>
      </c>
    </row>
    <row r="6892" spans="1:8">
      <c r="A6892">
        <v>7305</v>
      </c>
      <c r="B6892" t="s">
        <v>17</v>
      </c>
      <c r="C6892" s="123">
        <v>1941</v>
      </c>
      <c r="D6892" s="2">
        <v>144</v>
      </c>
      <c r="E6892" t="s">
        <v>53</v>
      </c>
      <c r="F6892">
        <v>2021</v>
      </c>
      <c r="G6892" t="s">
        <v>5</v>
      </c>
      <c r="H6892" s="21">
        <v>3.62</v>
      </c>
    </row>
    <row r="6893" spans="1:8">
      <c r="A6893">
        <v>7906</v>
      </c>
      <c r="B6893" t="s">
        <v>6</v>
      </c>
      <c r="C6893" s="123">
        <v>1941</v>
      </c>
      <c r="D6893" s="2">
        <v>133</v>
      </c>
      <c r="E6893" t="s">
        <v>53</v>
      </c>
      <c r="F6893">
        <v>2023</v>
      </c>
      <c r="G6893" t="s">
        <v>5</v>
      </c>
      <c r="H6893" s="1">
        <v>22.460000000000008</v>
      </c>
    </row>
    <row r="6894" spans="1:8">
      <c r="A6894">
        <v>7907</v>
      </c>
      <c r="B6894" t="s">
        <v>6</v>
      </c>
      <c r="C6894" s="123">
        <v>1941</v>
      </c>
      <c r="D6894" s="2">
        <v>144</v>
      </c>
      <c r="E6894" t="s">
        <v>53</v>
      </c>
      <c r="F6894">
        <v>2023</v>
      </c>
      <c r="G6894" t="s">
        <v>5</v>
      </c>
      <c r="H6894" s="1">
        <v>35.869999999999997</v>
      </c>
    </row>
    <row r="6895" spans="1:8">
      <c r="A6895">
        <v>7908</v>
      </c>
      <c r="B6895" t="s">
        <v>6</v>
      </c>
      <c r="C6895" s="123">
        <v>1941</v>
      </c>
      <c r="D6895" s="2">
        <v>144</v>
      </c>
      <c r="E6895" t="s">
        <v>53</v>
      </c>
      <c r="F6895">
        <v>2023</v>
      </c>
      <c r="G6895" t="s">
        <v>18</v>
      </c>
      <c r="H6895" s="1">
        <v>5.17</v>
      </c>
    </row>
    <row r="6896" spans="1:8">
      <c r="A6896">
        <v>7963</v>
      </c>
      <c r="B6896" t="s">
        <v>7</v>
      </c>
      <c r="C6896" s="123">
        <v>1941</v>
      </c>
      <c r="D6896" s="2">
        <v>133</v>
      </c>
      <c r="E6896" t="s">
        <v>53</v>
      </c>
      <c r="F6896">
        <v>2023</v>
      </c>
      <c r="G6896" t="s">
        <v>5</v>
      </c>
      <c r="H6896" s="1">
        <v>44.269999999999996</v>
      </c>
    </row>
    <row r="6897" spans="1:8">
      <c r="A6897">
        <v>7964</v>
      </c>
      <c r="B6897" t="s">
        <v>7</v>
      </c>
      <c r="C6897" s="123">
        <v>1941</v>
      </c>
      <c r="D6897" s="2">
        <v>133</v>
      </c>
      <c r="E6897" t="s">
        <v>53</v>
      </c>
      <c r="F6897">
        <v>2023</v>
      </c>
      <c r="G6897" t="s">
        <v>18</v>
      </c>
      <c r="H6897" s="1">
        <v>14.36</v>
      </c>
    </row>
    <row r="6898" spans="1:8">
      <c r="A6898">
        <v>7965</v>
      </c>
      <c r="B6898" t="s">
        <v>7</v>
      </c>
      <c r="C6898" s="123">
        <v>1941</v>
      </c>
      <c r="D6898" s="2">
        <v>144</v>
      </c>
      <c r="E6898" t="s">
        <v>53</v>
      </c>
      <c r="F6898">
        <v>2023</v>
      </c>
      <c r="G6898" t="s">
        <v>5</v>
      </c>
      <c r="H6898" s="1">
        <v>27.04</v>
      </c>
    </row>
    <row r="6899" spans="1:8">
      <c r="A6899">
        <v>8030</v>
      </c>
      <c r="B6899" t="s">
        <v>8</v>
      </c>
      <c r="C6899" s="123">
        <v>1941</v>
      </c>
      <c r="D6899" s="2">
        <v>133</v>
      </c>
      <c r="E6899" t="s">
        <v>53</v>
      </c>
      <c r="F6899">
        <v>2023</v>
      </c>
      <c r="G6899" t="s">
        <v>5</v>
      </c>
      <c r="H6899" s="1">
        <v>-23.3</v>
      </c>
    </row>
    <row r="6900" spans="1:8">
      <c r="A6900">
        <v>8031</v>
      </c>
      <c r="B6900" t="s">
        <v>8</v>
      </c>
      <c r="C6900" s="123">
        <v>1941</v>
      </c>
      <c r="D6900" s="2">
        <v>144</v>
      </c>
      <c r="E6900" t="s">
        <v>53</v>
      </c>
      <c r="F6900">
        <v>2023</v>
      </c>
      <c r="G6900" t="s">
        <v>5</v>
      </c>
      <c r="H6900" s="1">
        <v>-329.26999999999992</v>
      </c>
    </row>
    <row r="6901" spans="1:8">
      <c r="A6901">
        <v>8082</v>
      </c>
      <c r="B6901" t="s">
        <v>9</v>
      </c>
      <c r="C6901" s="123">
        <v>1941</v>
      </c>
      <c r="D6901" s="2">
        <v>133</v>
      </c>
      <c r="E6901" t="s">
        <v>53</v>
      </c>
      <c r="F6901">
        <v>2023</v>
      </c>
      <c r="G6901" t="s">
        <v>5</v>
      </c>
      <c r="H6901" s="1">
        <v>6.7100000000000009</v>
      </c>
    </row>
    <row r="6902" spans="1:8">
      <c r="A6902">
        <v>8083</v>
      </c>
      <c r="B6902" t="s">
        <v>9</v>
      </c>
      <c r="C6902" s="123">
        <v>1941</v>
      </c>
      <c r="D6902" s="2">
        <v>144</v>
      </c>
      <c r="E6902" t="s">
        <v>53</v>
      </c>
      <c r="F6902">
        <v>2023</v>
      </c>
      <c r="G6902" t="s">
        <v>5</v>
      </c>
      <c r="H6902" s="1">
        <v>184.2</v>
      </c>
    </row>
    <row r="6903" spans="1:8">
      <c r="A6903">
        <v>8136</v>
      </c>
      <c r="B6903" t="s">
        <v>10</v>
      </c>
      <c r="C6903" s="123">
        <v>1941</v>
      </c>
      <c r="D6903" s="2">
        <v>133</v>
      </c>
      <c r="E6903" t="s">
        <v>53</v>
      </c>
      <c r="F6903">
        <v>2023</v>
      </c>
      <c r="G6903" t="s">
        <v>5</v>
      </c>
      <c r="H6903" s="1">
        <v>-1.2399999999999998</v>
      </c>
    </row>
    <row r="6904" spans="1:8">
      <c r="A6904">
        <v>8137</v>
      </c>
      <c r="B6904" t="s">
        <v>10</v>
      </c>
      <c r="C6904" s="123">
        <v>1941</v>
      </c>
      <c r="D6904" s="2">
        <v>144</v>
      </c>
      <c r="E6904" t="s">
        <v>53</v>
      </c>
      <c r="F6904">
        <v>2023</v>
      </c>
      <c r="G6904" t="s">
        <v>5</v>
      </c>
      <c r="H6904" s="1">
        <v>-5.9</v>
      </c>
    </row>
    <row r="6905" spans="1:8">
      <c r="A6905">
        <v>8179</v>
      </c>
      <c r="B6905" t="s">
        <v>11</v>
      </c>
      <c r="C6905" s="123">
        <v>1941</v>
      </c>
      <c r="D6905" s="2">
        <v>133</v>
      </c>
      <c r="E6905" t="s">
        <v>53</v>
      </c>
      <c r="F6905">
        <v>2023</v>
      </c>
      <c r="G6905" t="s">
        <v>5</v>
      </c>
      <c r="H6905" s="1">
        <v>8.66</v>
      </c>
    </row>
    <row r="6906" spans="1:8">
      <c r="A6906">
        <v>8180</v>
      </c>
      <c r="B6906" t="s">
        <v>11</v>
      </c>
      <c r="C6906" s="123">
        <v>1941</v>
      </c>
      <c r="D6906" s="2">
        <v>144</v>
      </c>
      <c r="E6906" t="s">
        <v>53</v>
      </c>
      <c r="F6906">
        <v>2023</v>
      </c>
      <c r="G6906" t="s">
        <v>5</v>
      </c>
      <c r="H6906" s="1">
        <v>8.31</v>
      </c>
    </row>
    <row r="6907" spans="1:8">
      <c r="A6907">
        <v>8224</v>
      </c>
      <c r="B6907" t="s">
        <v>12</v>
      </c>
      <c r="C6907" s="123">
        <v>1941</v>
      </c>
      <c r="D6907" s="2">
        <v>144</v>
      </c>
      <c r="E6907" t="s">
        <v>53</v>
      </c>
      <c r="F6907">
        <v>2023</v>
      </c>
      <c r="G6907" t="s">
        <v>5</v>
      </c>
      <c r="H6907" s="1">
        <v>1.26</v>
      </c>
    </row>
    <row r="6908" spans="1:8">
      <c r="A6908">
        <v>8261</v>
      </c>
      <c r="B6908" t="s">
        <v>13</v>
      </c>
      <c r="C6908" s="123">
        <v>1941</v>
      </c>
      <c r="D6908" s="2">
        <v>144</v>
      </c>
      <c r="E6908" t="s">
        <v>53</v>
      </c>
      <c r="F6908">
        <v>2023</v>
      </c>
      <c r="G6908" t="s">
        <v>5</v>
      </c>
      <c r="H6908" s="1">
        <v>49.03</v>
      </c>
    </row>
    <row r="6909" spans="1:8">
      <c r="A6909">
        <v>8324</v>
      </c>
      <c r="B6909" t="s">
        <v>14</v>
      </c>
      <c r="C6909" s="123">
        <v>1941</v>
      </c>
      <c r="D6909" s="2">
        <v>144</v>
      </c>
      <c r="E6909" t="s">
        <v>53</v>
      </c>
      <c r="F6909">
        <v>2023</v>
      </c>
      <c r="G6909" t="s">
        <v>5</v>
      </c>
      <c r="H6909" s="1">
        <v>12.93</v>
      </c>
    </row>
    <row r="6910" spans="1:8">
      <c r="A6910">
        <v>8449</v>
      </c>
      <c r="B6910" t="s">
        <v>17</v>
      </c>
      <c r="C6910" s="123">
        <v>1941</v>
      </c>
      <c r="D6910" s="2">
        <v>144</v>
      </c>
      <c r="E6910" t="s">
        <v>53</v>
      </c>
      <c r="F6910">
        <v>2023</v>
      </c>
      <c r="G6910" t="s">
        <v>5</v>
      </c>
      <c r="H6910" s="1">
        <v>25.970000000000002</v>
      </c>
    </row>
    <row r="6911" spans="1:8">
      <c r="A6911">
        <v>19</v>
      </c>
      <c r="B6911" t="s">
        <v>6</v>
      </c>
      <c r="C6911" s="123">
        <v>1942</v>
      </c>
      <c r="D6911" s="2">
        <v>133</v>
      </c>
      <c r="E6911" t="s">
        <v>24</v>
      </c>
      <c r="F6911">
        <v>2021</v>
      </c>
      <c r="G6911" t="s">
        <v>5</v>
      </c>
      <c r="H6911" s="21">
        <v>489.33</v>
      </c>
    </row>
    <row r="6912" spans="1:8">
      <c r="A6912">
        <v>35</v>
      </c>
      <c r="B6912" t="s">
        <v>6</v>
      </c>
      <c r="C6912" s="123">
        <v>1942</v>
      </c>
      <c r="D6912" s="2">
        <v>133</v>
      </c>
      <c r="E6912" t="s">
        <v>24</v>
      </c>
      <c r="F6912">
        <v>2021</v>
      </c>
      <c r="G6912" t="s">
        <v>5</v>
      </c>
      <c r="H6912" s="21">
        <v>309.91000000000003</v>
      </c>
    </row>
    <row r="6913" spans="1:8">
      <c r="A6913">
        <v>54</v>
      </c>
      <c r="B6913" t="s">
        <v>6</v>
      </c>
      <c r="C6913" s="123">
        <v>1942</v>
      </c>
      <c r="D6913" s="2">
        <v>133</v>
      </c>
      <c r="E6913" t="s">
        <v>24</v>
      </c>
      <c r="F6913">
        <v>2021</v>
      </c>
      <c r="G6913" t="s">
        <v>5</v>
      </c>
      <c r="H6913" s="21">
        <v>309.91000000000003</v>
      </c>
    </row>
    <row r="6914" spans="1:8">
      <c r="A6914">
        <v>78</v>
      </c>
      <c r="B6914" t="s">
        <v>6</v>
      </c>
      <c r="C6914" s="123">
        <v>1942</v>
      </c>
      <c r="D6914" s="2">
        <v>133</v>
      </c>
      <c r="E6914" t="s">
        <v>24</v>
      </c>
      <c r="F6914">
        <v>2021</v>
      </c>
      <c r="G6914" t="s">
        <v>5</v>
      </c>
      <c r="H6914" s="21">
        <v>313.35000000000002</v>
      </c>
    </row>
    <row r="6915" spans="1:8">
      <c r="A6915">
        <v>79</v>
      </c>
      <c r="B6915" t="s">
        <v>6</v>
      </c>
      <c r="C6915" s="123">
        <v>1942</v>
      </c>
      <c r="D6915" s="2">
        <v>133</v>
      </c>
      <c r="E6915" t="s">
        <v>24</v>
      </c>
      <c r="F6915">
        <v>2021</v>
      </c>
      <c r="G6915" t="s">
        <v>5</v>
      </c>
      <c r="H6915" s="21">
        <v>163.1</v>
      </c>
    </row>
    <row r="6916" spans="1:8">
      <c r="A6916">
        <v>86</v>
      </c>
      <c r="B6916" t="s">
        <v>6</v>
      </c>
      <c r="C6916" s="123">
        <v>1942</v>
      </c>
      <c r="D6916" s="2">
        <v>133</v>
      </c>
      <c r="E6916" t="s">
        <v>24</v>
      </c>
      <c r="F6916">
        <v>2021</v>
      </c>
      <c r="G6916" t="s">
        <v>5</v>
      </c>
      <c r="H6916" s="21">
        <v>329.84</v>
      </c>
    </row>
    <row r="6917" spans="1:8">
      <c r="A6917">
        <v>118</v>
      </c>
      <c r="B6917" t="s">
        <v>6</v>
      </c>
      <c r="C6917" s="123">
        <v>1942</v>
      </c>
      <c r="D6917" s="2">
        <v>133</v>
      </c>
      <c r="E6917" t="s">
        <v>24</v>
      </c>
      <c r="F6917">
        <v>2021</v>
      </c>
      <c r="G6917" t="s">
        <v>5</v>
      </c>
      <c r="H6917" s="21">
        <v>313.35000000000002</v>
      </c>
    </row>
    <row r="6918" spans="1:8">
      <c r="A6918">
        <v>122</v>
      </c>
      <c r="B6918" t="s">
        <v>6</v>
      </c>
      <c r="C6918" s="123">
        <v>1942</v>
      </c>
      <c r="D6918" s="2">
        <v>133</v>
      </c>
      <c r="E6918" t="s">
        <v>24</v>
      </c>
      <c r="F6918">
        <v>2021</v>
      </c>
      <c r="G6918" t="s">
        <v>5</v>
      </c>
      <c r="H6918" s="21">
        <v>329.84</v>
      </c>
    </row>
    <row r="6919" spans="1:8">
      <c r="A6919">
        <v>124</v>
      </c>
      <c r="B6919" t="s">
        <v>6</v>
      </c>
      <c r="C6919" s="123">
        <v>1942</v>
      </c>
      <c r="D6919" s="2">
        <v>133</v>
      </c>
      <c r="E6919" t="s">
        <v>24</v>
      </c>
      <c r="F6919">
        <v>2021</v>
      </c>
      <c r="G6919" t="s">
        <v>5</v>
      </c>
      <c r="H6919" s="21">
        <v>309.91000000000003</v>
      </c>
    </row>
    <row r="6920" spans="1:8">
      <c r="A6920">
        <v>130</v>
      </c>
      <c r="B6920" t="s">
        <v>6</v>
      </c>
      <c r="C6920" s="123">
        <v>1942</v>
      </c>
      <c r="D6920" s="2">
        <v>133</v>
      </c>
      <c r="E6920" t="s">
        <v>24</v>
      </c>
      <c r="F6920">
        <v>2021</v>
      </c>
      <c r="G6920" t="s">
        <v>5</v>
      </c>
      <c r="H6920" s="21">
        <v>326.22000000000003</v>
      </c>
    </row>
    <row r="6921" spans="1:8">
      <c r="A6921">
        <v>143</v>
      </c>
      <c r="B6921" t="s">
        <v>6</v>
      </c>
      <c r="C6921" s="123">
        <v>1942</v>
      </c>
      <c r="D6921" s="2">
        <v>133</v>
      </c>
      <c r="E6921" t="s">
        <v>24</v>
      </c>
      <c r="F6921">
        <v>2021</v>
      </c>
      <c r="G6921" t="s">
        <v>5</v>
      </c>
      <c r="H6921" s="21">
        <v>310.38</v>
      </c>
    </row>
    <row r="6922" spans="1:8">
      <c r="A6922">
        <v>204</v>
      </c>
      <c r="B6922" t="s">
        <v>6</v>
      </c>
      <c r="C6922" s="123">
        <v>1942</v>
      </c>
      <c r="D6922" s="2">
        <v>133</v>
      </c>
      <c r="E6922" t="s">
        <v>24</v>
      </c>
      <c r="F6922">
        <v>2021</v>
      </c>
      <c r="G6922" t="s">
        <v>5</v>
      </c>
      <c r="H6922" s="21">
        <v>494.76</v>
      </c>
    </row>
    <row r="6923" spans="1:8">
      <c r="A6923">
        <v>268</v>
      </c>
      <c r="B6923" t="s">
        <v>6</v>
      </c>
      <c r="C6923" s="123">
        <v>1942</v>
      </c>
      <c r="D6923" s="2">
        <v>144</v>
      </c>
      <c r="E6923" t="s">
        <v>24</v>
      </c>
      <c r="F6923">
        <v>2021</v>
      </c>
      <c r="G6923" t="s">
        <v>5</v>
      </c>
      <c r="H6923" s="21">
        <v>28.54</v>
      </c>
    </row>
    <row r="6924" spans="1:8">
      <c r="A6924">
        <v>280</v>
      </c>
      <c r="B6924" t="s">
        <v>6</v>
      </c>
      <c r="C6924" s="123">
        <v>1942</v>
      </c>
      <c r="D6924" s="2">
        <v>144</v>
      </c>
      <c r="E6924" t="s">
        <v>24</v>
      </c>
      <c r="F6924">
        <v>2021</v>
      </c>
      <c r="G6924" t="s">
        <v>5</v>
      </c>
      <c r="H6924" s="21">
        <v>1467.57</v>
      </c>
    </row>
    <row r="6925" spans="1:8">
      <c r="A6925">
        <v>309</v>
      </c>
      <c r="B6925" t="s">
        <v>6</v>
      </c>
      <c r="C6925" s="123">
        <v>1942</v>
      </c>
      <c r="D6925" s="2">
        <v>144</v>
      </c>
      <c r="E6925" t="s">
        <v>24</v>
      </c>
      <c r="F6925">
        <v>2021</v>
      </c>
      <c r="G6925" t="s">
        <v>5</v>
      </c>
      <c r="H6925" s="21">
        <v>1766.61</v>
      </c>
    </row>
    <row r="6926" spans="1:8">
      <c r="A6926">
        <v>330</v>
      </c>
      <c r="B6926" t="s">
        <v>6</v>
      </c>
      <c r="C6926" s="123">
        <v>1942</v>
      </c>
      <c r="D6926" s="2">
        <v>144</v>
      </c>
      <c r="E6926" t="s">
        <v>24</v>
      </c>
      <c r="F6926">
        <v>2021</v>
      </c>
      <c r="G6926" t="s">
        <v>5</v>
      </c>
      <c r="H6926" s="21">
        <v>805.68</v>
      </c>
    </row>
    <row r="6927" spans="1:8">
      <c r="A6927">
        <v>349</v>
      </c>
      <c r="B6927" t="s">
        <v>6</v>
      </c>
      <c r="C6927" s="123">
        <v>1942</v>
      </c>
      <c r="D6927" s="2">
        <v>144</v>
      </c>
      <c r="E6927" t="s">
        <v>24</v>
      </c>
      <c r="F6927">
        <v>2021</v>
      </c>
      <c r="G6927" t="s">
        <v>5</v>
      </c>
      <c r="H6927" s="21">
        <v>962.33</v>
      </c>
    </row>
    <row r="6928" spans="1:8">
      <c r="A6928">
        <v>359</v>
      </c>
      <c r="B6928" t="s">
        <v>6</v>
      </c>
      <c r="C6928" s="123">
        <v>1942</v>
      </c>
      <c r="D6928" s="2">
        <v>144</v>
      </c>
      <c r="E6928" t="s">
        <v>24</v>
      </c>
      <c r="F6928">
        <v>2021</v>
      </c>
      <c r="G6928" t="s">
        <v>5</v>
      </c>
      <c r="H6928" s="21">
        <v>2710.83</v>
      </c>
    </row>
    <row r="6929" spans="1:8">
      <c r="A6929">
        <v>387</v>
      </c>
      <c r="B6929" t="s">
        <v>6</v>
      </c>
      <c r="C6929" s="123">
        <v>1942</v>
      </c>
      <c r="D6929" s="2">
        <v>144</v>
      </c>
      <c r="E6929" t="s">
        <v>24</v>
      </c>
      <c r="F6929">
        <v>2021</v>
      </c>
      <c r="G6929" t="s">
        <v>5</v>
      </c>
      <c r="H6929" s="21">
        <v>93.47</v>
      </c>
    </row>
    <row r="6930" spans="1:8">
      <c r="A6930">
        <v>433</v>
      </c>
      <c r="B6930" t="s">
        <v>6</v>
      </c>
      <c r="C6930" s="123">
        <v>1942</v>
      </c>
      <c r="D6930" s="2">
        <v>144</v>
      </c>
      <c r="E6930" t="s">
        <v>24</v>
      </c>
      <c r="F6930">
        <v>2021</v>
      </c>
      <c r="G6930" t="s">
        <v>5</v>
      </c>
      <c r="H6930" s="21">
        <v>610.1</v>
      </c>
    </row>
    <row r="6931" spans="1:8">
      <c r="A6931">
        <v>439</v>
      </c>
      <c r="B6931" t="s">
        <v>6</v>
      </c>
      <c r="C6931" s="123">
        <v>1942</v>
      </c>
      <c r="D6931" s="2">
        <v>144</v>
      </c>
      <c r="E6931" t="s">
        <v>24</v>
      </c>
      <c r="F6931">
        <v>2021</v>
      </c>
      <c r="G6931" t="s">
        <v>5</v>
      </c>
      <c r="H6931" s="21">
        <v>407</v>
      </c>
    </row>
    <row r="6932" spans="1:8">
      <c r="A6932">
        <v>448</v>
      </c>
      <c r="B6932" t="s">
        <v>6</v>
      </c>
      <c r="C6932" s="123">
        <v>1942</v>
      </c>
      <c r="D6932" s="2">
        <v>144</v>
      </c>
      <c r="E6932" t="s">
        <v>24</v>
      </c>
      <c r="F6932">
        <v>2021</v>
      </c>
      <c r="G6932" t="s">
        <v>5</v>
      </c>
      <c r="H6932" s="21">
        <v>765.86</v>
      </c>
    </row>
    <row r="6933" spans="1:8">
      <c r="A6933">
        <v>464</v>
      </c>
      <c r="B6933" t="s">
        <v>6</v>
      </c>
      <c r="C6933" s="123">
        <v>1942</v>
      </c>
      <c r="D6933" s="2">
        <v>144</v>
      </c>
      <c r="E6933" t="s">
        <v>24</v>
      </c>
      <c r="F6933">
        <v>2021</v>
      </c>
      <c r="G6933" t="s">
        <v>5</v>
      </c>
      <c r="H6933" s="21">
        <v>788.16</v>
      </c>
    </row>
    <row r="6934" spans="1:8">
      <c r="A6934">
        <v>500</v>
      </c>
      <c r="B6934" t="s">
        <v>6</v>
      </c>
      <c r="C6934" s="123">
        <v>1942</v>
      </c>
      <c r="D6934" s="2">
        <v>144</v>
      </c>
      <c r="E6934" t="s">
        <v>24</v>
      </c>
      <c r="F6934">
        <v>2021</v>
      </c>
      <c r="G6934" t="s">
        <v>5</v>
      </c>
      <c r="H6934" s="21">
        <v>656.92</v>
      </c>
    </row>
    <row r="6935" spans="1:8">
      <c r="A6935">
        <v>549</v>
      </c>
      <c r="B6935" t="s">
        <v>6</v>
      </c>
      <c r="C6935" s="123">
        <v>1942</v>
      </c>
      <c r="D6935" s="2">
        <v>144</v>
      </c>
      <c r="E6935" t="s">
        <v>24</v>
      </c>
      <c r="F6935">
        <v>2021</v>
      </c>
      <c r="G6935" t="s">
        <v>5</v>
      </c>
      <c r="H6935" s="21">
        <v>641.47</v>
      </c>
    </row>
    <row r="6936" spans="1:8">
      <c r="A6936">
        <v>596</v>
      </c>
      <c r="B6936" t="s">
        <v>6</v>
      </c>
      <c r="C6936" s="123">
        <v>1942</v>
      </c>
      <c r="D6936" s="2">
        <v>144</v>
      </c>
      <c r="E6936" t="s">
        <v>24</v>
      </c>
      <c r="F6936">
        <v>2021</v>
      </c>
      <c r="G6936" t="s">
        <v>5</v>
      </c>
      <c r="H6936" s="21">
        <v>637.54999999999995</v>
      </c>
    </row>
    <row r="6937" spans="1:8">
      <c r="A6937">
        <v>715</v>
      </c>
      <c r="B6937" t="s">
        <v>7</v>
      </c>
      <c r="C6937" s="123">
        <v>1942</v>
      </c>
      <c r="D6937" s="2">
        <v>133</v>
      </c>
      <c r="E6937" t="s">
        <v>24</v>
      </c>
      <c r="F6937">
        <v>2021</v>
      </c>
      <c r="G6937" t="s">
        <v>5</v>
      </c>
      <c r="H6937" s="21">
        <v>370.82</v>
      </c>
    </row>
    <row r="6938" spans="1:8">
      <c r="A6938">
        <v>741</v>
      </c>
      <c r="B6938" t="s">
        <v>7</v>
      </c>
      <c r="C6938" s="123">
        <v>1942</v>
      </c>
      <c r="D6938" s="2">
        <v>133</v>
      </c>
      <c r="E6938" t="s">
        <v>24</v>
      </c>
      <c r="F6938">
        <v>2021</v>
      </c>
      <c r="G6938" t="s">
        <v>5</v>
      </c>
      <c r="H6938" s="21">
        <v>385.48</v>
      </c>
    </row>
    <row r="6939" spans="1:8">
      <c r="A6939">
        <v>746</v>
      </c>
      <c r="B6939" t="s">
        <v>7</v>
      </c>
      <c r="C6939" s="123">
        <v>1942</v>
      </c>
      <c r="D6939" s="2">
        <v>133</v>
      </c>
      <c r="E6939" t="s">
        <v>24</v>
      </c>
      <c r="F6939">
        <v>2021</v>
      </c>
      <c r="G6939" t="s">
        <v>5</v>
      </c>
      <c r="H6939" s="21">
        <v>260.74</v>
      </c>
    </row>
    <row r="6940" spans="1:8">
      <c r="A6940">
        <v>751</v>
      </c>
      <c r="B6940" t="s">
        <v>7</v>
      </c>
      <c r="C6940" s="123">
        <v>1942</v>
      </c>
      <c r="D6940" s="2">
        <v>133</v>
      </c>
      <c r="E6940" t="s">
        <v>24</v>
      </c>
      <c r="F6940">
        <v>2021</v>
      </c>
      <c r="G6940" t="s">
        <v>5</v>
      </c>
      <c r="H6940" s="21">
        <v>161.9</v>
      </c>
    </row>
    <row r="6941" spans="1:8">
      <c r="A6941">
        <v>773</v>
      </c>
      <c r="B6941" t="s">
        <v>7</v>
      </c>
      <c r="C6941" s="123">
        <v>1942</v>
      </c>
      <c r="D6941" s="2">
        <v>133</v>
      </c>
      <c r="E6941" t="s">
        <v>24</v>
      </c>
      <c r="F6941">
        <v>2021</v>
      </c>
      <c r="G6941" t="s">
        <v>5</v>
      </c>
      <c r="H6941" s="21">
        <v>412.99</v>
      </c>
    </row>
    <row r="6942" spans="1:8">
      <c r="A6942">
        <v>788</v>
      </c>
      <c r="B6942" t="s">
        <v>7</v>
      </c>
      <c r="C6942" s="123">
        <v>1942</v>
      </c>
      <c r="D6942" s="2">
        <v>133</v>
      </c>
      <c r="E6942" t="s">
        <v>24</v>
      </c>
      <c r="F6942">
        <v>2021</v>
      </c>
      <c r="G6942" t="s">
        <v>5</v>
      </c>
      <c r="H6942" s="21">
        <v>313.95</v>
      </c>
    </row>
    <row r="6943" spans="1:8">
      <c r="A6943">
        <v>829</v>
      </c>
      <c r="B6943" t="s">
        <v>7</v>
      </c>
      <c r="C6943" s="123">
        <v>1942</v>
      </c>
      <c r="D6943" s="2">
        <v>133</v>
      </c>
      <c r="E6943" t="s">
        <v>24</v>
      </c>
      <c r="F6943">
        <v>2021</v>
      </c>
      <c r="G6943" t="s">
        <v>5</v>
      </c>
      <c r="H6943" s="21">
        <v>264.87</v>
      </c>
    </row>
    <row r="6944" spans="1:8">
      <c r="A6944">
        <v>831</v>
      </c>
      <c r="B6944" t="s">
        <v>7</v>
      </c>
      <c r="C6944" s="123">
        <v>1942</v>
      </c>
      <c r="D6944" s="2">
        <v>133</v>
      </c>
      <c r="E6944" t="s">
        <v>24</v>
      </c>
      <c r="F6944">
        <v>2021</v>
      </c>
      <c r="G6944" t="s">
        <v>5</v>
      </c>
      <c r="H6944" s="21">
        <v>396.88</v>
      </c>
    </row>
    <row r="6945" spans="1:8">
      <c r="A6945">
        <v>854</v>
      </c>
      <c r="B6945" t="s">
        <v>7</v>
      </c>
      <c r="C6945" s="123">
        <v>1942</v>
      </c>
      <c r="D6945" s="2">
        <v>133</v>
      </c>
      <c r="E6945" t="s">
        <v>24</v>
      </c>
      <c r="F6945">
        <v>2021</v>
      </c>
      <c r="G6945" t="s">
        <v>5</v>
      </c>
      <c r="H6945" s="21">
        <v>-142.19999999999999</v>
      </c>
    </row>
    <row r="6946" spans="1:8">
      <c r="A6946">
        <v>875</v>
      </c>
      <c r="B6946" t="s">
        <v>7</v>
      </c>
      <c r="C6946" s="123">
        <v>1942</v>
      </c>
      <c r="D6946" s="2">
        <v>133</v>
      </c>
      <c r="E6946" t="s">
        <v>24</v>
      </c>
      <c r="F6946">
        <v>2021</v>
      </c>
      <c r="G6946" t="s">
        <v>5</v>
      </c>
      <c r="H6946" s="21">
        <v>247.23</v>
      </c>
    </row>
    <row r="6947" spans="1:8">
      <c r="A6947">
        <v>903</v>
      </c>
      <c r="B6947" t="s">
        <v>7</v>
      </c>
      <c r="C6947" s="123">
        <v>1942</v>
      </c>
      <c r="D6947" s="2">
        <v>133</v>
      </c>
      <c r="E6947" t="s">
        <v>24</v>
      </c>
      <c r="F6947">
        <v>2021</v>
      </c>
      <c r="G6947" t="s">
        <v>5</v>
      </c>
      <c r="H6947" s="21">
        <v>274.31</v>
      </c>
    </row>
    <row r="6948" spans="1:8">
      <c r="A6948">
        <v>927</v>
      </c>
      <c r="B6948" t="s">
        <v>7</v>
      </c>
      <c r="C6948" s="123">
        <v>1942</v>
      </c>
      <c r="D6948" s="2">
        <v>133</v>
      </c>
      <c r="E6948" t="s">
        <v>24</v>
      </c>
      <c r="F6948">
        <v>2021</v>
      </c>
      <c r="G6948" t="s">
        <v>5</v>
      </c>
      <c r="H6948" s="21">
        <v>259.33</v>
      </c>
    </row>
    <row r="6949" spans="1:8">
      <c r="A6949">
        <v>959</v>
      </c>
      <c r="B6949" t="s">
        <v>7</v>
      </c>
      <c r="C6949" s="123">
        <v>1942</v>
      </c>
      <c r="D6949" s="2">
        <v>144</v>
      </c>
      <c r="E6949" t="s">
        <v>24</v>
      </c>
      <c r="F6949">
        <v>2021</v>
      </c>
      <c r="G6949" t="s">
        <v>5</v>
      </c>
      <c r="H6949" s="21">
        <v>660.59</v>
      </c>
    </row>
    <row r="6950" spans="1:8">
      <c r="A6950">
        <v>966</v>
      </c>
      <c r="B6950" t="s">
        <v>7</v>
      </c>
      <c r="C6950" s="123">
        <v>1942</v>
      </c>
      <c r="D6950" s="2">
        <v>144</v>
      </c>
      <c r="E6950" t="s">
        <v>24</v>
      </c>
      <c r="F6950">
        <v>2021</v>
      </c>
      <c r="G6950" t="s">
        <v>5</v>
      </c>
      <c r="H6950" s="21">
        <v>271.92</v>
      </c>
    </row>
    <row r="6951" spans="1:8">
      <c r="A6951">
        <v>982</v>
      </c>
      <c r="B6951" t="s">
        <v>7</v>
      </c>
      <c r="C6951" s="123">
        <v>1942</v>
      </c>
      <c r="D6951" s="2">
        <v>144</v>
      </c>
      <c r="E6951" t="s">
        <v>24</v>
      </c>
      <c r="F6951">
        <v>2021</v>
      </c>
      <c r="G6951" t="s">
        <v>5</v>
      </c>
      <c r="H6951" s="21">
        <v>271.92</v>
      </c>
    </row>
    <row r="6952" spans="1:8">
      <c r="A6952">
        <v>1000</v>
      </c>
      <c r="B6952" t="s">
        <v>7</v>
      </c>
      <c r="C6952" s="123">
        <v>1942</v>
      </c>
      <c r="D6952" s="2">
        <v>144</v>
      </c>
      <c r="E6952" t="s">
        <v>24</v>
      </c>
      <c r="F6952">
        <v>2021</v>
      </c>
      <c r="G6952" t="s">
        <v>5</v>
      </c>
      <c r="H6952" s="21">
        <v>271.92</v>
      </c>
    </row>
    <row r="6953" spans="1:8">
      <c r="A6953">
        <v>1012</v>
      </c>
      <c r="B6953" t="s">
        <v>7</v>
      </c>
      <c r="C6953" s="123">
        <v>1942</v>
      </c>
      <c r="D6953" s="2">
        <v>144</v>
      </c>
      <c r="E6953" t="s">
        <v>24</v>
      </c>
      <c r="F6953">
        <v>2021</v>
      </c>
      <c r="G6953" t="s">
        <v>5</v>
      </c>
      <c r="H6953" s="21">
        <v>629.77</v>
      </c>
    </row>
    <row r="6954" spans="1:8">
      <c r="A6954">
        <v>1020</v>
      </c>
      <c r="B6954" t="s">
        <v>7</v>
      </c>
      <c r="C6954" s="123">
        <v>1942</v>
      </c>
      <c r="D6954" s="2">
        <v>144</v>
      </c>
      <c r="E6954" t="s">
        <v>24</v>
      </c>
      <c r="F6954">
        <v>2021</v>
      </c>
      <c r="G6954" t="s">
        <v>5</v>
      </c>
      <c r="H6954" s="21">
        <v>153.15</v>
      </c>
    </row>
    <row r="6955" spans="1:8">
      <c r="A6955">
        <v>1062</v>
      </c>
      <c r="B6955" t="s">
        <v>7</v>
      </c>
      <c r="C6955" s="123">
        <v>1942</v>
      </c>
      <c r="D6955" s="2">
        <v>144</v>
      </c>
      <c r="E6955" t="s">
        <v>24</v>
      </c>
      <c r="F6955">
        <v>2021</v>
      </c>
      <c r="G6955" t="s">
        <v>5</v>
      </c>
      <c r="H6955" s="21">
        <v>407.88</v>
      </c>
    </row>
    <row r="6956" spans="1:8">
      <c r="A6956">
        <v>1072</v>
      </c>
      <c r="B6956" t="s">
        <v>7</v>
      </c>
      <c r="C6956" s="123">
        <v>1942</v>
      </c>
      <c r="D6956" s="2">
        <v>144</v>
      </c>
      <c r="E6956" t="s">
        <v>24</v>
      </c>
      <c r="F6956">
        <v>2021</v>
      </c>
      <c r="G6956" t="s">
        <v>5</v>
      </c>
      <c r="H6956" s="21">
        <v>1167.28</v>
      </c>
    </row>
    <row r="6957" spans="1:8">
      <c r="A6957">
        <v>1077</v>
      </c>
      <c r="B6957" t="s">
        <v>7</v>
      </c>
      <c r="C6957" s="123">
        <v>1942</v>
      </c>
      <c r="D6957" s="2">
        <v>144</v>
      </c>
      <c r="E6957" t="s">
        <v>24</v>
      </c>
      <c r="F6957">
        <v>2021</v>
      </c>
      <c r="G6957" t="s">
        <v>5</v>
      </c>
      <c r="H6957" s="21">
        <v>1272.49</v>
      </c>
    </row>
    <row r="6958" spans="1:8">
      <c r="A6958">
        <v>1159</v>
      </c>
      <c r="B6958" t="s">
        <v>7</v>
      </c>
      <c r="C6958" s="123">
        <v>1942</v>
      </c>
      <c r="D6958" s="2">
        <v>144</v>
      </c>
      <c r="E6958" t="s">
        <v>24</v>
      </c>
      <c r="F6958">
        <v>2021</v>
      </c>
      <c r="G6958" t="s">
        <v>5</v>
      </c>
      <c r="H6958" s="21">
        <v>71.61</v>
      </c>
    </row>
    <row r="6959" spans="1:8">
      <c r="A6959">
        <v>1165</v>
      </c>
      <c r="B6959" t="s">
        <v>7</v>
      </c>
      <c r="C6959" s="123">
        <v>1942</v>
      </c>
      <c r="D6959" s="2">
        <v>144</v>
      </c>
      <c r="E6959" t="s">
        <v>24</v>
      </c>
      <c r="F6959">
        <v>2021</v>
      </c>
      <c r="G6959" t="s">
        <v>5</v>
      </c>
      <c r="H6959" s="21">
        <v>621.23</v>
      </c>
    </row>
    <row r="6960" spans="1:8">
      <c r="A6960">
        <v>1176</v>
      </c>
      <c r="B6960" t="s">
        <v>7</v>
      </c>
      <c r="C6960" s="123">
        <v>1942</v>
      </c>
      <c r="D6960" s="2">
        <v>144</v>
      </c>
      <c r="E6960" t="s">
        <v>24</v>
      </c>
      <c r="F6960">
        <v>2021</v>
      </c>
      <c r="G6960" t="s">
        <v>5</v>
      </c>
      <c r="H6960" s="21">
        <v>273.95</v>
      </c>
    </row>
    <row r="6961" spans="1:8">
      <c r="A6961">
        <v>1178</v>
      </c>
      <c r="B6961" t="s">
        <v>7</v>
      </c>
      <c r="C6961" s="123">
        <v>1942</v>
      </c>
      <c r="D6961" s="2">
        <v>144</v>
      </c>
      <c r="E6961" t="s">
        <v>24</v>
      </c>
      <c r="F6961">
        <v>2021</v>
      </c>
      <c r="G6961" t="s">
        <v>5</v>
      </c>
      <c r="H6961" s="21">
        <v>914.52</v>
      </c>
    </row>
    <row r="6962" spans="1:8">
      <c r="A6962">
        <v>1224</v>
      </c>
      <c r="B6962" t="s">
        <v>7</v>
      </c>
      <c r="C6962" s="123">
        <v>1942</v>
      </c>
      <c r="D6962" s="2">
        <v>144</v>
      </c>
      <c r="E6962" t="s">
        <v>24</v>
      </c>
      <c r="F6962">
        <v>2021</v>
      </c>
      <c r="G6962" t="s">
        <v>5</v>
      </c>
      <c r="H6962" s="21">
        <v>643.08000000000004</v>
      </c>
    </row>
    <row r="6963" spans="1:8">
      <c r="A6963">
        <v>1250</v>
      </c>
      <c r="B6963" t="s">
        <v>7</v>
      </c>
      <c r="C6963" s="123">
        <v>1942</v>
      </c>
      <c r="D6963" s="2">
        <v>144</v>
      </c>
      <c r="E6963" t="s">
        <v>24</v>
      </c>
      <c r="F6963">
        <v>2021</v>
      </c>
      <c r="G6963" t="s">
        <v>5</v>
      </c>
      <c r="H6963" s="21">
        <v>820.71</v>
      </c>
    </row>
    <row r="6964" spans="1:8">
      <c r="A6964">
        <v>1252</v>
      </c>
      <c r="B6964" t="s">
        <v>7</v>
      </c>
      <c r="C6964" s="123">
        <v>1942</v>
      </c>
      <c r="D6964" s="2">
        <v>144</v>
      </c>
      <c r="E6964" t="s">
        <v>24</v>
      </c>
      <c r="F6964">
        <v>2021</v>
      </c>
      <c r="G6964" t="s">
        <v>5</v>
      </c>
      <c r="H6964" s="21">
        <v>278.45999999999998</v>
      </c>
    </row>
    <row r="6965" spans="1:8">
      <c r="A6965">
        <v>1255</v>
      </c>
      <c r="B6965" t="s">
        <v>7</v>
      </c>
      <c r="C6965" s="123">
        <v>1942</v>
      </c>
      <c r="D6965" s="2">
        <v>144</v>
      </c>
      <c r="E6965" t="s">
        <v>24</v>
      </c>
      <c r="F6965">
        <v>2021</v>
      </c>
      <c r="G6965" t="s">
        <v>5</v>
      </c>
      <c r="H6965" s="21">
        <v>864.67</v>
      </c>
    </row>
    <row r="6966" spans="1:8">
      <c r="A6966">
        <v>1259</v>
      </c>
      <c r="B6966" t="s">
        <v>7</v>
      </c>
      <c r="C6966" s="123">
        <v>1942</v>
      </c>
      <c r="D6966" s="2">
        <v>144</v>
      </c>
      <c r="E6966" t="s">
        <v>24</v>
      </c>
      <c r="F6966">
        <v>2021</v>
      </c>
      <c r="G6966" t="s">
        <v>5</v>
      </c>
      <c r="H6966" s="21">
        <v>-1511.95</v>
      </c>
    </row>
    <row r="6967" spans="1:8">
      <c r="A6967">
        <v>1269</v>
      </c>
      <c r="B6967" t="s">
        <v>7</v>
      </c>
      <c r="C6967" s="123">
        <v>1942</v>
      </c>
      <c r="D6967" s="2">
        <v>144</v>
      </c>
      <c r="E6967" t="s">
        <v>24</v>
      </c>
      <c r="F6967">
        <v>2021</v>
      </c>
      <c r="G6967" t="s">
        <v>5</v>
      </c>
      <c r="H6967" s="21">
        <v>271.92</v>
      </c>
    </row>
    <row r="6968" spans="1:8">
      <c r="A6968">
        <v>1330</v>
      </c>
      <c r="B6968" t="s">
        <v>7</v>
      </c>
      <c r="C6968" s="123">
        <v>1942</v>
      </c>
      <c r="D6968" s="2">
        <v>144</v>
      </c>
      <c r="E6968" t="s">
        <v>24</v>
      </c>
      <c r="F6968">
        <v>2021</v>
      </c>
      <c r="G6968" t="s">
        <v>5</v>
      </c>
      <c r="H6968" s="21">
        <v>1271.4100000000001</v>
      </c>
    </row>
    <row r="6969" spans="1:8">
      <c r="A6969">
        <v>1338</v>
      </c>
      <c r="B6969" t="s">
        <v>7</v>
      </c>
      <c r="C6969" s="123">
        <v>1942</v>
      </c>
      <c r="D6969" s="2">
        <v>144</v>
      </c>
      <c r="E6969" t="s">
        <v>24</v>
      </c>
      <c r="F6969">
        <v>2021</v>
      </c>
      <c r="G6969" t="s">
        <v>5</v>
      </c>
      <c r="H6969" s="21">
        <v>820.71</v>
      </c>
    </row>
    <row r="6970" spans="1:8">
      <c r="A6970">
        <v>1368</v>
      </c>
      <c r="B6970" t="s">
        <v>7</v>
      </c>
      <c r="C6970" s="123">
        <v>1942</v>
      </c>
      <c r="D6970" s="2">
        <v>144</v>
      </c>
      <c r="E6970" t="s">
        <v>24</v>
      </c>
      <c r="F6970">
        <v>2021</v>
      </c>
      <c r="G6970" t="s">
        <v>5</v>
      </c>
      <c r="H6970" s="21">
        <v>271.92</v>
      </c>
    </row>
    <row r="6971" spans="1:8">
      <c r="A6971">
        <v>1370</v>
      </c>
      <c r="B6971" t="s">
        <v>7</v>
      </c>
      <c r="C6971" s="123">
        <v>1942</v>
      </c>
      <c r="D6971" s="2">
        <v>144</v>
      </c>
      <c r="E6971" t="s">
        <v>24</v>
      </c>
      <c r="F6971">
        <v>2021</v>
      </c>
      <c r="G6971" t="s">
        <v>5</v>
      </c>
      <c r="H6971" s="21">
        <v>1637.36</v>
      </c>
    </row>
    <row r="6972" spans="1:8">
      <c r="A6972">
        <v>1736</v>
      </c>
      <c r="B6972" t="s">
        <v>8</v>
      </c>
      <c r="C6972" s="123">
        <v>1942</v>
      </c>
      <c r="D6972" s="2">
        <v>144</v>
      </c>
      <c r="E6972" t="s">
        <v>24</v>
      </c>
      <c r="F6972">
        <v>2021</v>
      </c>
      <c r="G6972" t="s">
        <v>5</v>
      </c>
      <c r="H6972" s="21">
        <v>2281.5100000000002</v>
      </c>
    </row>
    <row r="6973" spans="1:8">
      <c r="A6973">
        <v>1758</v>
      </c>
      <c r="B6973" t="s">
        <v>8</v>
      </c>
      <c r="C6973" s="123">
        <v>1942</v>
      </c>
      <c r="D6973" s="2">
        <v>144</v>
      </c>
      <c r="E6973" t="s">
        <v>24</v>
      </c>
      <c r="F6973">
        <v>2021</v>
      </c>
      <c r="G6973" t="s">
        <v>5</v>
      </c>
      <c r="H6973" s="21">
        <v>185.72</v>
      </c>
    </row>
    <row r="6974" spans="1:8">
      <c r="A6974">
        <v>1760</v>
      </c>
      <c r="B6974" t="s">
        <v>8</v>
      </c>
      <c r="C6974" s="123">
        <v>1942</v>
      </c>
      <c r="D6974" s="2">
        <v>144</v>
      </c>
      <c r="E6974" t="s">
        <v>24</v>
      </c>
      <c r="F6974">
        <v>2021</v>
      </c>
      <c r="G6974" t="s">
        <v>5</v>
      </c>
      <c r="H6974" s="21">
        <v>119.67</v>
      </c>
    </row>
    <row r="6975" spans="1:8">
      <c r="A6975">
        <v>1800</v>
      </c>
      <c r="B6975" t="s">
        <v>8</v>
      </c>
      <c r="C6975" s="123">
        <v>1942</v>
      </c>
      <c r="D6975" s="2">
        <v>144</v>
      </c>
      <c r="E6975" t="s">
        <v>24</v>
      </c>
      <c r="F6975">
        <v>2021</v>
      </c>
      <c r="G6975" t="s">
        <v>5</v>
      </c>
      <c r="H6975" s="21">
        <v>-10.19</v>
      </c>
    </row>
    <row r="6976" spans="1:8">
      <c r="A6976">
        <v>1853</v>
      </c>
      <c r="B6976" t="s">
        <v>8</v>
      </c>
      <c r="C6976" s="123">
        <v>1942</v>
      </c>
      <c r="D6976" s="2">
        <v>144</v>
      </c>
      <c r="E6976" t="s">
        <v>24</v>
      </c>
      <c r="F6976">
        <v>2021</v>
      </c>
      <c r="G6976" t="s">
        <v>5</v>
      </c>
      <c r="H6976" s="21">
        <v>713.39</v>
      </c>
    </row>
    <row r="6977" spans="1:8">
      <c r="A6977">
        <v>1862</v>
      </c>
      <c r="B6977" t="s">
        <v>8</v>
      </c>
      <c r="C6977" s="123">
        <v>1942</v>
      </c>
      <c r="D6977" s="2">
        <v>144</v>
      </c>
      <c r="E6977" t="s">
        <v>24</v>
      </c>
      <c r="F6977">
        <v>2021</v>
      </c>
      <c r="G6977" t="s">
        <v>5</v>
      </c>
      <c r="H6977" s="21">
        <v>868.31</v>
      </c>
    </row>
    <row r="6978" spans="1:8">
      <c r="A6978">
        <v>1916</v>
      </c>
      <c r="B6978" t="s">
        <v>8</v>
      </c>
      <c r="C6978" s="123">
        <v>1942</v>
      </c>
      <c r="D6978" s="2">
        <v>144</v>
      </c>
      <c r="E6978" t="s">
        <v>24</v>
      </c>
      <c r="F6978">
        <v>2021</v>
      </c>
      <c r="G6978" t="s">
        <v>5</v>
      </c>
      <c r="H6978" s="21">
        <v>692</v>
      </c>
    </row>
    <row r="6979" spans="1:8">
      <c r="A6979">
        <v>1972</v>
      </c>
      <c r="B6979" t="s">
        <v>8</v>
      </c>
      <c r="C6979" s="123">
        <v>1942</v>
      </c>
      <c r="D6979" s="2">
        <v>144</v>
      </c>
      <c r="E6979" t="s">
        <v>24</v>
      </c>
      <c r="F6979">
        <v>2021</v>
      </c>
      <c r="G6979" t="s">
        <v>5</v>
      </c>
      <c r="H6979" s="21">
        <v>7.46</v>
      </c>
    </row>
    <row r="6980" spans="1:8">
      <c r="A6980">
        <v>1984</v>
      </c>
      <c r="B6980" t="s">
        <v>8</v>
      </c>
      <c r="C6980" s="123">
        <v>1942</v>
      </c>
      <c r="D6980" s="2">
        <v>144</v>
      </c>
      <c r="E6980" t="s">
        <v>24</v>
      </c>
      <c r="F6980">
        <v>2021</v>
      </c>
      <c r="G6980" t="s">
        <v>5</v>
      </c>
      <c r="H6980" s="21">
        <v>1966.13</v>
      </c>
    </row>
    <row r="6981" spans="1:8">
      <c r="A6981">
        <v>2052</v>
      </c>
      <c r="B6981" t="s">
        <v>8</v>
      </c>
      <c r="C6981" s="123">
        <v>1942</v>
      </c>
      <c r="D6981" s="2">
        <v>144</v>
      </c>
      <c r="E6981" t="s">
        <v>24</v>
      </c>
      <c r="F6981">
        <v>2021</v>
      </c>
      <c r="G6981" t="s">
        <v>5</v>
      </c>
      <c r="H6981" s="21">
        <v>14.91</v>
      </c>
    </row>
    <row r="6982" spans="1:8">
      <c r="A6982">
        <v>2103</v>
      </c>
      <c r="B6982" t="s">
        <v>8</v>
      </c>
      <c r="C6982" s="123">
        <v>1942</v>
      </c>
      <c r="D6982" s="2">
        <v>144</v>
      </c>
      <c r="E6982" t="s">
        <v>24</v>
      </c>
      <c r="F6982">
        <v>2021</v>
      </c>
      <c r="G6982" t="s">
        <v>5</v>
      </c>
      <c r="H6982" s="21">
        <v>1766.48</v>
      </c>
    </row>
    <row r="6983" spans="1:8">
      <c r="A6983">
        <v>2167</v>
      </c>
      <c r="B6983" t="s">
        <v>8</v>
      </c>
      <c r="C6983" s="123">
        <v>1942</v>
      </c>
      <c r="D6983" s="2">
        <v>144</v>
      </c>
      <c r="E6983" t="s">
        <v>24</v>
      </c>
      <c r="F6983">
        <v>2021</v>
      </c>
      <c r="G6983" t="s">
        <v>5</v>
      </c>
      <c r="H6983" s="21">
        <v>441.7</v>
      </c>
    </row>
    <row r="6984" spans="1:8">
      <c r="A6984">
        <v>2179</v>
      </c>
      <c r="B6984" t="s">
        <v>8</v>
      </c>
      <c r="C6984" s="123">
        <v>1942</v>
      </c>
      <c r="D6984" s="2">
        <v>144</v>
      </c>
      <c r="E6984" t="s">
        <v>24</v>
      </c>
      <c r="F6984">
        <v>2021</v>
      </c>
      <c r="G6984" t="s">
        <v>5</v>
      </c>
      <c r="H6984" s="21">
        <v>54.75</v>
      </c>
    </row>
    <row r="6985" spans="1:8">
      <c r="A6985">
        <v>2305</v>
      </c>
      <c r="B6985" t="s">
        <v>9</v>
      </c>
      <c r="C6985" s="123">
        <v>1942</v>
      </c>
      <c r="D6985" s="2">
        <v>133</v>
      </c>
      <c r="E6985" t="s">
        <v>24</v>
      </c>
      <c r="F6985">
        <v>2021</v>
      </c>
      <c r="G6985" t="s">
        <v>5</v>
      </c>
      <c r="H6985" s="21">
        <v>140.94</v>
      </c>
    </row>
    <row r="6986" spans="1:8">
      <c r="A6986">
        <v>2313</v>
      </c>
      <c r="B6986" t="s">
        <v>9</v>
      </c>
      <c r="C6986" s="123">
        <v>1942</v>
      </c>
      <c r="D6986" s="2">
        <v>133</v>
      </c>
      <c r="E6986" t="s">
        <v>24</v>
      </c>
      <c r="F6986">
        <v>2021</v>
      </c>
      <c r="G6986" t="s">
        <v>5</v>
      </c>
      <c r="H6986" s="21">
        <v>312.19</v>
      </c>
    </row>
    <row r="6987" spans="1:8">
      <c r="A6987">
        <v>2332</v>
      </c>
      <c r="B6987" t="s">
        <v>9</v>
      </c>
      <c r="C6987" s="123">
        <v>1942</v>
      </c>
      <c r="D6987" s="2">
        <v>133</v>
      </c>
      <c r="E6987" t="s">
        <v>24</v>
      </c>
      <c r="F6987">
        <v>2021</v>
      </c>
      <c r="G6987" t="s">
        <v>5</v>
      </c>
      <c r="H6987" s="21">
        <v>197.8</v>
      </c>
    </row>
    <row r="6988" spans="1:8">
      <c r="A6988">
        <v>2334</v>
      </c>
      <c r="B6988" t="s">
        <v>9</v>
      </c>
      <c r="C6988" s="123">
        <v>1942</v>
      </c>
      <c r="D6988" s="2">
        <v>133</v>
      </c>
      <c r="E6988" t="s">
        <v>24</v>
      </c>
      <c r="F6988">
        <v>2021</v>
      </c>
      <c r="G6988" t="s">
        <v>5</v>
      </c>
      <c r="H6988" s="21">
        <v>216.81</v>
      </c>
    </row>
    <row r="6989" spans="1:8">
      <c r="A6989">
        <v>2390</v>
      </c>
      <c r="B6989" t="s">
        <v>9</v>
      </c>
      <c r="C6989" s="123">
        <v>1942</v>
      </c>
      <c r="D6989" s="2">
        <v>133</v>
      </c>
      <c r="E6989" t="s">
        <v>24</v>
      </c>
      <c r="F6989">
        <v>2021</v>
      </c>
      <c r="G6989" t="s">
        <v>5</v>
      </c>
      <c r="H6989" s="21">
        <v>215.34</v>
      </c>
    </row>
    <row r="6990" spans="1:8">
      <c r="A6990">
        <v>2402</v>
      </c>
      <c r="B6990" t="s">
        <v>9</v>
      </c>
      <c r="C6990" s="123">
        <v>1942</v>
      </c>
      <c r="D6990" s="2">
        <v>133</v>
      </c>
      <c r="E6990" t="s">
        <v>24</v>
      </c>
      <c r="F6990">
        <v>2021</v>
      </c>
      <c r="G6990" t="s">
        <v>5</v>
      </c>
      <c r="H6990" s="21">
        <v>45.34</v>
      </c>
    </row>
    <row r="6991" spans="1:8">
      <c r="A6991">
        <v>2425</v>
      </c>
      <c r="B6991" t="s">
        <v>9</v>
      </c>
      <c r="C6991" s="123">
        <v>1942</v>
      </c>
      <c r="D6991" s="2">
        <v>133</v>
      </c>
      <c r="E6991" t="s">
        <v>24</v>
      </c>
      <c r="F6991">
        <v>2021</v>
      </c>
      <c r="G6991" t="s">
        <v>5</v>
      </c>
      <c r="H6991" s="21">
        <v>224.79</v>
      </c>
    </row>
    <row r="6992" spans="1:8">
      <c r="A6992">
        <v>2430</v>
      </c>
      <c r="B6992" t="s">
        <v>9</v>
      </c>
      <c r="C6992" s="123">
        <v>1942</v>
      </c>
      <c r="D6992" s="2">
        <v>133</v>
      </c>
      <c r="E6992" t="s">
        <v>24</v>
      </c>
      <c r="F6992">
        <v>2021</v>
      </c>
      <c r="G6992" t="s">
        <v>5</v>
      </c>
      <c r="H6992" s="21">
        <v>218.95</v>
      </c>
    </row>
    <row r="6993" spans="1:8">
      <c r="A6993">
        <v>2433</v>
      </c>
      <c r="B6993" t="s">
        <v>9</v>
      </c>
      <c r="C6993" s="123">
        <v>1942</v>
      </c>
      <c r="D6993" s="2">
        <v>133</v>
      </c>
      <c r="E6993" t="s">
        <v>24</v>
      </c>
      <c r="F6993">
        <v>2021</v>
      </c>
      <c r="G6993" t="s">
        <v>5</v>
      </c>
      <c r="H6993" s="21">
        <v>217.04</v>
      </c>
    </row>
    <row r="6994" spans="1:8">
      <c r="A6994">
        <v>2466</v>
      </c>
      <c r="B6994" t="s">
        <v>9</v>
      </c>
      <c r="C6994" s="123">
        <v>1942</v>
      </c>
      <c r="D6994" s="2">
        <v>133</v>
      </c>
      <c r="E6994" t="s">
        <v>24</v>
      </c>
      <c r="F6994">
        <v>2021</v>
      </c>
      <c r="G6994" t="s">
        <v>5</v>
      </c>
      <c r="H6994" s="21">
        <v>49.89</v>
      </c>
    </row>
    <row r="6995" spans="1:8">
      <c r="A6995">
        <v>2492</v>
      </c>
      <c r="B6995" t="s">
        <v>9</v>
      </c>
      <c r="C6995" s="123">
        <v>1942</v>
      </c>
      <c r="D6995" s="2">
        <v>133</v>
      </c>
      <c r="E6995" t="s">
        <v>24</v>
      </c>
      <c r="F6995">
        <v>2021</v>
      </c>
      <c r="G6995" t="s">
        <v>5</v>
      </c>
      <c r="H6995" s="21">
        <v>329.26</v>
      </c>
    </row>
    <row r="6996" spans="1:8">
      <c r="A6996">
        <v>2494</v>
      </c>
      <c r="B6996" t="s">
        <v>9</v>
      </c>
      <c r="C6996" s="123">
        <v>1942</v>
      </c>
      <c r="D6996" s="2">
        <v>133</v>
      </c>
      <c r="E6996" t="s">
        <v>24</v>
      </c>
      <c r="F6996">
        <v>2021</v>
      </c>
      <c r="G6996" t="s">
        <v>5</v>
      </c>
      <c r="H6996" s="21">
        <v>189.71</v>
      </c>
    </row>
    <row r="6997" spans="1:8">
      <c r="A6997">
        <v>2496</v>
      </c>
      <c r="B6997" t="s">
        <v>9</v>
      </c>
      <c r="C6997" s="123">
        <v>1942</v>
      </c>
      <c r="D6997" s="2">
        <v>133</v>
      </c>
      <c r="E6997" t="s">
        <v>24</v>
      </c>
      <c r="F6997">
        <v>2021</v>
      </c>
      <c r="G6997" t="s">
        <v>5</v>
      </c>
      <c r="H6997" s="21">
        <v>102</v>
      </c>
    </row>
    <row r="6998" spans="1:8">
      <c r="A6998">
        <v>2521</v>
      </c>
      <c r="B6998" t="s">
        <v>9</v>
      </c>
      <c r="C6998" s="123">
        <v>1942</v>
      </c>
      <c r="D6998" s="2">
        <v>133</v>
      </c>
      <c r="E6998" t="s">
        <v>24</v>
      </c>
      <c r="F6998">
        <v>2021</v>
      </c>
      <c r="G6998" t="s">
        <v>5</v>
      </c>
      <c r="H6998" s="21">
        <v>217.28</v>
      </c>
    </row>
    <row r="6999" spans="1:8">
      <c r="A6999">
        <v>2556</v>
      </c>
      <c r="B6999" t="s">
        <v>9</v>
      </c>
      <c r="C6999" s="123">
        <v>1942</v>
      </c>
      <c r="D6999" s="2">
        <v>144</v>
      </c>
      <c r="E6999" t="s">
        <v>24</v>
      </c>
      <c r="F6999">
        <v>2021</v>
      </c>
      <c r="G6999" t="s">
        <v>5</v>
      </c>
      <c r="H6999" s="21">
        <v>1284.8499999999999</v>
      </c>
    </row>
    <row r="7000" spans="1:8">
      <c r="A7000">
        <v>2567</v>
      </c>
      <c r="B7000" t="s">
        <v>9</v>
      </c>
      <c r="C7000" s="123">
        <v>1942</v>
      </c>
      <c r="D7000" s="2">
        <v>144</v>
      </c>
      <c r="E7000" t="s">
        <v>24</v>
      </c>
      <c r="F7000">
        <v>2021</v>
      </c>
      <c r="G7000" t="s">
        <v>5</v>
      </c>
      <c r="H7000" s="21">
        <v>1927.65</v>
      </c>
    </row>
    <row r="7001" spans="1:8">
      <c r="A7001">
        <v>2574</v>
      </c>
      <c r="B7001" t="s">
        <v>9</v>
      </c>
      <c r="C7001" s="123">
        <v>1942</v>
      </c>
      <c r="D7001" s="2">
        <v>144</v>
      </c>
      <c r="E7001" t="s">
        <v>24</v>
      </c>
      <c r="F7001">
        <v>2021</v>
      </c>
      <c r="G7001" t="s">
        <v>5</v>
      </c>
      <c r="H7001" s="21">
        <v>595.67999999999995</v>
      </c>
    </row>
    <row r="7002" spans="1:8">
      <c r="A7002">
        <v>2624</v>
      </c>
      <c r="B7002" t="s">
        <v>9</v>
      </c>
      <c r="C7002" s="123">
        <v>1942</v>
      </c>
      <c r="D7002" s="2">
        <v>144</v>
      </c>
      <c r="E7002" t="s">
        <v>24</v>
      </c>
      <c r="F7002">
        <v>2021</v>
      </c>
      <c r="G7002" t="s">
        <v>5</v>
      </c>
      <c r="H7002" s="21">
        <v>192.68</v>
      </c>
    </row>
    <row r="7003" spans="1:8">
      <c r="A7003">
        <v>2656</v>
      </c>
      <c r="B7003" t="s">
        <v>9</v>
      </c>
      <c r="C7003" s="123">
        <v>1942</v>
      </c>
      <c r="D7003" s="2">
        <v>144</v>
      </c>
      <c r="E7003" t="s">
        <v>24</v>
      </c>
      <c r="F7003">
        <v>2021</v>
      </c>
      <c r="G7003" t="s">
        <v>5</v>
      </c>
      <c r="H7003" s="21">
        <v>306.60000000000002</v>
      </c>
    </row>
    <row r="7004" spans="1:8">
      <c r="A7004">
        <v>2661</v>
      </c>
      <c r="B7004" t="s">
        <v>9</v>
      </c>
      <c r="C7004" s="123">
        <v>1942</v>
      </c>
      <c r="D7004" s="2">
        <v>144</v>
      </c>
      <c r="E7004" t="s">
        <v>24</v>
      </c>
      <c r="F7004">
        <v>2021</v>
      </c>
      <c r="G7004" t="s">
        <v>5</v>
      </c>
      <c r="H7004" s="21">
        <v>194.21</v>
      </c>
    </row>
    <row r="7005" spans="1:8">
      <c r="A7005">
        <v>2681</v>
      </c>
      <c r="B7005" t="s">
        <v>9</v>
      </c>
      <c r="C7005" s="123">
        <v>1942</v>
      </c>
      <c r="D7005" s="2">
        <v>144</v>
      </c>
      <c r="E7005" t="s">
        <v>24</v>
      </c>
      <c r="F7005">
        <v>2021</v>
      </c>
      <c r="G7005" t="s">
        <v>5</v>
      </c>
      <c r="H7005" s="21">
        <v>156.25</v>
      </c>
    </row>
    <row r="7006" spans="1:8">
      <c r="A7006">
        <v>2685</v>
      </c>
      <c r="B7006" t="s">
        <v>9</v>
      </c>
      <c r="C7006" s="123">
        <v>1942</v>
      </c>
      <c r="D7006" s="2">
        <v>144</v>
      </c>
      <c r="E7006" t="s">
        <v>24</v>
      </c>
      <c r="F7006">
        <v>2021</v>
      </c>
      <c r="G7006" t="s">
        <v>5</v>
      </c>
      <c r="H7006" s="21">
        <v>306.60000000000002</v>
      </c>
    </row>
    <row r="7007" spans="1:8">
      <c r="A7007">
        <v>2687</v>
      </c>
      <c r="B7007" t="s">
        <v>9</v>
      </c>
      <c r="C7007" s="123">
        <v>1942</v>
      </c>
      <c r="D7007" s="2">
        <v>144</v>
      </c>
      <c r="E7007" t="s">
        <v>24</v>
      </c>
      <c r="F7007">
        <v>2021</v>
      </c>
      <c r="G7007" t="s">
        <v>5</v>
      </c>
      <c r="H7007" s="21">
        <v>306.44</v>
      </c>
    </row>
    <row r="7008" spans="1:8">
      <c r="A7008">
        <v>2700</v>
      </c>
      <c r="B7008" t="s">
        <v>9</v>
      </c>
      <c r="C7008" s="123">
        <v>1942</v>
      </c>
      <c r="D7008" s="2">
        <v>144</v>
      </c>
      <c r="E7008" t="s">
        <v>24</v>
      </c>
      <c r="F7008">
        <v>2021</v>
      </c>
      <c r="G7008" t="s">
        <v>5</v>
      </c>
      <c r="H7008" s="21">
        <v>209.12</v>
      </c>
    </row>
    <row r="7009" spans="1:8">
      <c r="A7009">
        <v>2717</v>
      </c>
      <c r="B7009" t="s">
        <v>9</v>
      </c>
      <c r="C7009" s="123">
        <v>1942</v>
      </c>
      <c r="D7009" s="2">
        <v>144</v>
      </c>
      <c r="E7009" t="s">
        <v>24</v>
      </c>
      <c r="F7009">
        <v>2021</v>
      </c>
      <c r="G7009" t="s">
        <v>5</v>
      </c>
      <c r="H7009" s="21">
        <v>350.51</v>
      </c>
    </row>
    <row r="7010" spans="1:8">
      <c r="A7010">
        <v>2744</v>
      </c>
      <c r="B7010" t="s">
        <v>9</v>
      </c>
      <c r="C7010" s="123">
        <v>1942</v>
      </c>
      <c r="D7010" s="2">
        <v>144</v>
      </c>
      <c r="E7010" t="s">
        <v>24</v>
      </c>
      <c r="F7010">
        <v>2021</v>
      </c>
      <c r="G7010" t="s">
        <v>5</v>
      </c>
      <c r="H7010" s="21">
        <v>206.75</v>
      </c>
    </row>
    <row r="7011" spans="1:8">
      <c r="A7011">
        <v>2774</v>
      </c>
      <c r="B7011" t="s">
        <v>9</v>
      </c>
      <c r="C7011" s="123">
        <v>1942</v>
      </c>
      <c r="D7011" s="2">
        <v>144</v>
      </c>
      <c r="E7011" t="s">
        <v>24</v>
      </c>
      <c r="F7011">
        <v>2021</v>
      </c>
      <c r="G7011" t="s">
        <v>5</v>
      </c>
      <c r="H7011" s="21">
        <v>900.63</v>
      </c>
    </row>
    <row r="7012" spans="1:8">
      <c r="A7012">
        <v>2781</v>
      </c>
      <c r="B7012" t="s">
        <v>9</v>
      </c>
      <c r="C7012" s="123">
        <v>1942</v>
      </c>
      <c r="D7012" s="2">
        <v>144</v>
      </c>
      <c r="E7012" t="s">
        <v>24</v>
      </c>
      <c r="F7012">
        <v>2021</v>
      </c>
      <c r="G7012" t="s">
        <v>5</v>
      </c>
      <c r="H7012" s="21">
        <v>868.29</v>
      </c>
    </row>
    <row r="7013" spans="1:8">
      <c r="A7013">
        <v>2797</v>
      </c>
      <c r="B7013" t="s">
        <v>9</v>
      </c>
      <c r="C7013" s="123">
        <v>1942</v>
      </c>
      <c r="D7013" s="2">
        <v>144</v>
      </c>
      <c r="E7013" t="s">
        <v>24</v>
      </c>
      <c r="F7013">
        <v>2021</v>
      </c>
      <c r="G7013" t="s">
        <v>5</v>
      </c>
      <c r="H7013" s="21">
        <v>194.48</v>
      </c>
    </row>
    <row r="7014" spans="1:8">
      <c r="A7014">
        <v>2802</v>
      </c>
      <c r="B7014" t="s">
        <v>9</v>
      </c>
      <c r="C7014" s="123">
        <v>1942</v>
      </c>
      <c r="D7014" s="2">
        <v>144</v>
      </c>
      <c r="E7014" t="s">
        <v>24</v>
      </c>
      <c r="F7014">
        <v>2021</v>
      </c>
      <c r="G7014" t="s">
        <v>5</v>
      </c>
      <c r="H7014" s="21">
        <v>595.71</v>
      </c>
    </row>
    <row r="7015" spans="1:8">
      <c r="A7015">
        <v>2844</v>
      </c>
      <c r="B7015" t="s">
        <v>9</v>
      </c>
      <c r="C7015" s="123">
        <v>1942</v>
      </c>
      <c r="D7015" s="2">
        <v>144</v>
      </c>
      <c r="E7015" t="s">
        <v>24</v>
      </c>
      <c r="F7015">
        <v>2021</v>
      </c>
      <c r="G7015" t="s">
        <v>5</v>
      </c>
      <c r="H7015" s="21">
        <v>194.48</v>
      </c>
    </row>
    <row r="7016" spans="1:8">
      <c r="A7016">
        <v>2873</v>
      </c>
      <c r="B7016" t="s">
        <v>9</v>
      </c>
      <c r="C7016" s="123">
        <v>1942</v>
      </c>
      <c r="D7016" s="2">
        <v>144</v>
      </c>
      <c r="E7016" t="s">
        <v>24</v>
      </c>
      <c r="F7016">
        <v>2021</v>
      </c>
      <c r="G7016" t="s">
        <v>5</v>
      </c>
      <c r="H7016" s="21">
        <v>447.97</v>
      </c>
    </row>
    <row r="7017" spans="1:8">
      <c r="A7017">
        <v>2879</v>
      </c>
      <c r="B7017" t="s">
        <v>9</v>
      </c>
      <c r="C7017" s="123">
        <v>1942</v>
      </c>
      <c r="D7017" s="2">
        <v>144</v>
      </c>
      <c r="E7017" t="s">
        <v>24</v>
      </c>
      <c r="F7017">
        <v>2021</v>
      </c>
      <c r="G7017" t="s">
        <v>5</v>
      </c>
      <c r="H7017" s="21">
        <v>201.23</v>
      </c>
    </row>
    <row r="7018" spans="1:8">
      <c r="A7018">
        <v>2900</v>
      </c>
      <c r="B7018" t="s">
        <v>9</v>
      </c>
      <c r="C7018" s="123">
        <v>1942</v>
      </c>
      <c r="D7018" s="2">
        <v>144</v>
      </c>
      <c r="E7018" t="s">
        <v>24</v>
      </c>
      <c r="F7018">
        <v>2021</v>
      </c>
      <c r="G7018" t="s">
        <v>5</v>
      </c>
      <c r="H7018" s="21">
        <v>-72.37</v>
      </c>
    </row>
    <row r="7019" spans="1:8">
      <c r="A7019">
        <v>2907</v>
      </c>
      <c r="B7019" t="s">
        <v>9</v>
      </c>
      <c r="C7019" s="123">
        <v>1942</v>
      </c>
      <c r="D7019" s="2">
        <v>144</v>
      </c>
      <c r="E7019" t="s">
        <v>24</v>
      </c>
      <c r="F7019">
        <v>2021</v>
      </c>
      <c r="G7019" t="s">
        <v>5</v>
      </c>
      <c r="H7019" s="21">
        <v>1286</v>
      </c>
    </row>
    <row r="7020" spans="1:8">
      <c r="A7020">
        <v>2919</v>
      </c>
      <c r="B7020" t="s">
        <v>9</v>
      </c>
      <c r="C7020" s="123">
        <v>1942</v>
      </c>
      <c r="D7020" s="2">
        <v>144</v>
      </c>
      <c r="E7020" t="s">
        <v>24</v>
      </c>
      <c r="F7020">
        <v>2021</v>
      </c>
      <c r="G7020" t="s">
        <v>5</v>
      </c>
      <c r="H7020" s="21">
        <v>194.48</v>
      </c>
    </row>
    <row r="7021" spans="1:8">
      <c r="A7021">
        <v>2930</v>
      </c>
      <c r="B7021" t="s">
        <v>9</v>
      </c>
      <c r="C7021" s="123">
        <v>1942</v>
      </c>
      <c r="D7021" s="2">
        <v>144</v>
      </c>
      <c r="E7021" t="s">
        <v>24</v>
      </c>
      <c r="F7021">
        <v>2021</v>
      </c>
      <c r="G7021" t="s">
        <v>5</v>
      </c>
      <c r="H7021" s="21">
        <v>192.7</v>
      </c>
    </row>
    <row r="7022" spans="1:8">
      <c r="A7022">
        <v>2951</v>
      </c>
      <c r="B7022" t="s">
        <v>9</v>
      </c>
      <c r="C7022" s="123">
        <v>1942</v>
      </c>
      <c r="D7022" s="2">
        <v>144</v>
      </c>
      <c r="E7022" t="s">
        <v>24</v>
      </c>
      <c r="F7022">
        <v>2021</v>
      </c>
      <c r="G7022" t="s">
        <v>5</v>
      </c>
      <c r="H7022" s="21">
        <v>194.48</v>
      </c>
    </row>
    <row r="7023" spans="1:8">
      <c r="A7023">
        <v>2979</v>
      </c>
      <c r="B7023" t="s">
        <v>9</v>
      </c>
      <c r="C7023" s="123">
        <v>1942</v>
      </c>
      <c r="D7023" s="2">
        <v>144</v>
      </c>
      <c r="E7023" t="s">
        <v>24</v>
      </c>
      <c r="F7023">
        <v>2021</v>
      </c>
      <c r="G7023" t="s">
        <v>5</v>
      </c>
      <c r="H7023" s="21">
        <v>590.24</v>
      </c>
    </row>
    <row r="7024" spans="1:8">
      <c r="A7024">
        <v>2987</v>
      </c>
      <c r="B7024" t="s">
        <v>9</v>
      </c>
      <c r="C7024" s="123">
        <v>1942</v>
      </c>
      <c r="D7024" s="2">
        <v>144</v>
      </c>
      <c r="E7024" t="s">
        <v>24</v>
      </c>
      <c r="F7024">
        <v>2021</v>
      </c>
      <c r="G7024" t="s">
        <v>5</v>
      </c>
      <c r="H7024" s="21">
        <v>893.52</v>
      </c>
    </row>
    <row r="7025" spans="1:8">
      <c r="A7025">
        <v>3110</v>
      </c>
      <c r="B7025" t="s">
        <v>10</v>
      </c>
      <c r="C7025" s="123">
        <v>1942</v>
      </c>
      <c r="D7025" s="2">
        <v>144</v>
      </c>
      <c r="E7025" t="s">
        <v>24</v>
      </c>
      <c r="F7025">
        <v>2021</v>
      </c>
      <c r="G7025" t="s">
        <v>5</v>
      </c>
      <c r="H7025" s="21">
        <v>1320.51</v>
      </c>
    </row>
    <row r="7026" spans="1:8">
      <c r="A7026">
        <v>3115</v>
      </c>
      <c r="B7026" t="s">
        <v>10</v>
      </c>
      <c r="C7026" s="123">
        <v>1942</v>
      </c>
      <c r="D7026" s="2">
        <v>144</v>
      </c>
      <c r="E7026" t="s">
        <v>24</v>
      </c>
      <c r="F7026">
        <v>2021</v>
      </c>
      <c r="G7026" t="s">
        <v>5</v>
      </c>
      <c r="H7026" s="21">
        <v>8.1300000000000008</v>
      </c>
    </row>
    <row r="7027" spans="1:8">
      <c r="A7027">
        <v>3129</v>
      </c>
      <c r="B7027" t="s">
        <v>10</v>
      </c>
      <c r="C7027" s="123">
        <v>1942</v>
      </c>
      <c r="D7027" s="2">
        <v>144</v>
      </c>
      <c r="E7027" t="s">
        <v>24</v>
      </c>
      <c r="F7027">
        <v>2021</v>
      </c>
      <c r="G7027" t="s">
        <v>5</v>
      </c>
      <c r="H7027" s="21">
        <v>172.3</v>
      </c>
    </row>
    <row r="7028" spans="1:8">
      <c r="A7028">
        <v>3139</v>
      </c>
      <c r="B7028" t="s">
        <v>10</v>
      </c>
      <c r="C7028" s="123">
        <v>1942</v>
      </c>
      <c r="D7028" s="2">
        <v>144</v>
      </c>
      <c r="E7028" t="s">
        <v>24</v>
      </c>
      <c r="F7028">
        <v>2021</v>
      </c>
      <c r="G7028" t="s">
        <v>5</v>
      </c>
      <c r="H7028" s="21">
        <v>4.92</v>
      </c>
    </row>
    <row r="7029" spans="1:8">
      <c r="A7029">
        <v>3159</v>
      </c>
      <c r="B7029" t="s">
        <v>10</v>
      </c>
      <c r="C7029" s="123">
        <v>1942</v>
      </c>
      <c r="D7029" s="2">
        <v>144</v>
      </c>
      <c r="E7029" t="s">
        <v>24</v>
      </c>
      <c r="F7029">
        <v>2021</v>
      </c>
      <c r="G7029" t="s">
        <v>5</v>
      </c>
      <c r="H7029" s="21">
        <v>175.78</v>
      </c>
    </row>
    <row r="7030" spans="1:8">
      <c r="A7030">
        <v>3186</v>
      </c>
      <c r="B7030" t="s">
        <v>10</v>
      </c>
      <c r="C7030" s="123">
        <v>1942</v>
      </c>
      <c r="D7030" s="2">
        <v>144</v>
      </c>
      <c r="E7030" t="s">
        <v>24</v>
      </c>
      <c r="F7030">
        <v>2021</v>
      </c>
      <c r="G7030" t="s">
        <v>5</v>
      </c>
      <c r="H7030" s="21">
        <v>135.33000000000001</v>
      </c>
    </row>
    <row r="7031" spans="1:8">
      <c r="A7031">
        <v>3194</v>
      </c>
      <c r="B7031" t="s">
        <v>10</v>
      </c>
      <c r="C7031" s="123">
        <v>1942</v>
      </c>
      <c r="D7031" s="2">
        <v>144</v>
      </c>
      <c r="E7031" t="s">
        <v>24</v>
      </c>
      <c r="F7031">
        <v>2021</v>
      </c>
      <c r="G7031" t="s">
        <v>5</v>
      </c>
      <c r="H7031" s="21">
        <v>14.24</v>
      </c>
    </row>
    <row r="7032" spans="1:8">
      <c r="A7032">
        <v>3197</v>
      </c>
      <c r="B7032" t="s">
        <v>10</v>
      </c>
      <c r="C7032" s="123">
        <v>1942</v>
      </c>
      <c r="D7032" s="2">
        <v>144</v>
      </c>
      <c r="E7032" t="s">
        <v>24</v>
      </c>
      <c r="F7032">
        <v>2021</v>
      </c>
      <c r="G7032" t="s">
        <v>5</v>
      </c>
      <c r="H7032" s="21">
        <v>4.07</v>
      </c>
    </row>
    <row r="7033" spans="1:8">
      <c r="A7033">
        <v>3203</v>
      </c>
      <c r="B7033" t="s">
        <v>10</v>
      </c>
      <c r="C7033" s="123">
        <v>1942</v>
      </c>
      <c r="D7033" s="2">
        <v>144</v>
      </c>
      <c r="E7033" t="s">
        <v>24</v>
      </c>
      <c r="F7033">
        <v>2021</v>
      </c>
      <c r="G7033" t="s">
        <v>5</v>
      </c>
      <c r="H7033" s="21">
        <v>87.89</v>
      </c>
    </row>
    <row r="7034" spans="1:8">
      <c r="A7034">
        <v>3205</v>
      </c>
      <c r="B7034" t="s">
        <v>10</v>
      </c>
      <c r="C7034" s="123">
        <v>1942</v>
      </c>
      <c r="D7034" s="2">
        <v>144</v>
      </c>
      <c r="E7034" t="s">
        <v>24</v>
      </c>
      <c r="F7034">
        <v>2021</v>
      </c>
      <c r="G7034" t="s">
        <v>5</v>
      </c>
      <c r="H7034" s="21">
        <v>1229.27</v>
      </c>
    </row>
    <row r="7035" spans="1:8">
      <c r="A7035">
        <v>3239</v>
      </c>
      <c r="B7035" t="s">
        <v>10</v>
      </c>
      <c r="C7035" s="123">
        <v>1942</v>
      </c>
      <c r="D7035" s="2">
        <v>144</v>
      </c>
      <c r="E7035" t="s">
        <v>24</v>
      </c>
      <c r="F7035">
        <v>2021</v>
      </c>
      <c r="G7035" t="s">
        <v>5</v>
      </c>
      <c r="H7035" s="21">
        <v>1.62</v>
      </c>
    </row>
    <row r="7036" spans="1:8">
      <c r="A7036">
        <v>3241</v>
      </c>
      <c r="B7036" t="s">
        <v>10</v>
      </c>
      <c r="C7036" s="123">
        <v>1942</v>
      </c>
      <c r="D7036" s="2">
        <v>144</v>
      </c>
      <c r="E7036" t="s">
        <v>24</v>
      </c>
      <c r="F7036">
        <v>2021</v>
      </c>
      <c r="G7036" t="s">
        <v>5</v>
      </c>
      <c r="H7036" s="21">
        <v>175.78</v>
      </c>
    </row>
    <row r="7037" spans="1:8">
      <c r="A7037">
        <v>3265</v>
      </c>
      <c r="B7037" t="s">
        <v>10</v>
      </c>
      <c r="C7037" s="123">
        <v>1942</v>
      </c>
      <c r="D7037" s="2">
        <v>144</v>
      </c>
      <c r="E7037" t="s">
        <v>24</v>
      </c>
      <c r="F7037">
        <v>2021</v>
      </c>
      <c r="G7037" t="s">
        <v>5</v>
      </c>
      <c r="H7037" s="21">
        <v>176.65</v>
      </c>
    </row>
    <row r="7038" spans="1:8">
      <c r="A7038">
        <v>3274</v>
      </c>
      <c r="B7038" t="s">
        <v>10</v>
      </c>
      <c r="C7038" s="123">
        <v>1942</v>
      </c>
      <c r="D7038" s="2">
        <v>144</v>
      </c>
      <c r="E7038" t="s">
        <v>24</v>
      </c>
      <c r="F7038">
        <v>2021</v>
      </c>
      <c r="G7038" t="s">
        <v>5</v>
      </c>
      <c r="H7038" s="21">
        <v>95.78</v>
      </c>
    </row>
    <row r="7039" spans="1:8">
      <c r="A7039">
        <v>3287</v>
      </c>
      <c r="B7039" t="s">
        <v>10</v>
      </c>
      <c r="C7039" s="123">
        <v>1942</v>
      </c>
      <c r="D7039" s="2">
        <v>144</v>
      </c>
      <c r="E7039" t="s">
        <v>24</v>
      </c>
      <c r="F7039">
        <v>2021</v>
      </c>
      <c r="G7039" t="s">
        <v>5</v>
      </c>
      <c r="H7039" s="21">
        <v>755.01</v>
      </c>
    </row>
    <row r="7040" spans="1:8">
      <c r="A7040">
        <v>3293</v>
      </c>
      <c r="B7040" t="s">
        <v>10</v>
      </c>
      <c r="C7040" s="123">
        <v>1942</v>
      </c>
      <c r="D7040" s="2">
        <v>144</v>
      </c>
      <c r="E7040" t="s">
        <v>24</v>
      </c>
      <c r="F7040">
        <v>2021</v>
      </c>
      <c r="G7040" t="s">
        <v>5</v>
      </c>
      <c r="H7040" s="21">
        <v>262.8</v>
      </c>
    </row>
    <row r="7041" spans="1:8">
      <c r="A7041">
        <v>3299</v>
      </c>
      <c r="B7041" t="s">
        <v>10</v>
      </c>
      <c r="C7041" s="123">
        <v>1942</v>
      </c>
      <c r="D7041" s="2">
        <v>144</v>
      </c>
      <c r="E7041" t="s">
        <v>24</v>
      </c>
      <c r="F7041">
        <v>2021</v>
      </c>
      <c r="G7041" t="s">
        <v>5</v>
      </c>
      <c r="H7041" s="21">
        <v>684.17</v>
      </c>
    </row>
    <row r="7042" spans="1:8">
      <c r="A7042">
        <v>3312</v>
      </c>
      <c r="B7042" t="s">
        <v>10</v>
      </c>
      <c r="C7042" s="123">
        <v>1942</v>
      </c>
      <c r="D7042" s="2">
        <v>144</v>
      </c>
      <c r="E7042" t="s">
        <v>24</v>
      </c>
      <c r="F7042">
        <v>2021</v>
      </c>
      <c r="G7042" t="s">
        <v>5</v>
      </c>
      <c r="H7042" s="21">
        <v>19.93</v>
      </c>
    </row>
    <row r="7043" spans="1:8">
      <c r="A7043">
        <v>3326</v>
      </c>
      <c r="B7043" t="s">
        <v>10</v>
      </c>
      <c r="C7043" s="123">
        <v>1942</v>
      </c>
      <c r="D7043" s="2">
        <v>144</v>
      </c>
      <c r="E7043" t="s">
        <v>24</v>
      </c>
      <c r="F7043">
        <v>2021</v>
      </c>
      <c r="G7043" t="s">
        <v>5</v>
      </c>
      <c r="H7043" s="21">
        <v>116</v>
      </c>
    </row>
    <row r="7044" spans="1:8">
      <c r="A7044">
        <v>3388</v>
      </c>
      <c r="B7044" t="s">
        <v>11</v>
      </c>
      <c r="C7044" s="123">
        <v>1942</v>
      </c>
      <c r="D7044" s="2">
        <v>133</v>
      </c>
      <c r="E7044" t="s">
        <v>24</v>
      </c>
      <c r="F7044">
        <v>2021</v>
      </c>
      <c r="G7044" t="s">
        <v>5</v>
      </c>
      <c r="H7044" s="21">
        <v>71.94</v>
      </c>
    </row>
    <row r="7045" spans="1:8">
      <c r="A7045">
        <v>3434</v>
      </c>
      <c r="B7045" t="s">
        <v>11</v>
      </c>
      <c r="C7045" s="123">
        <v>1942</v>
      </c>
      <c r="D7045" s="2">
        <v>133</v>
      </c>
      <c r="E7045" t="s">
        <v>24</v>
      </c>
      <c r="F7045">
        <v>2021</v>
      </c>
      <c r="G7045" t="s">
        <v>5</v>
      </c>
      <c r="H7045" s="21">
        <v>100.74</v>
      </c>
    </row>
    <row r="7046" spans="1:8">
      <c r="A7046">
        <v>3460</v>
      </c>
      <c r="B7046" t="s">
        <v>11</v>
      </c>
      <c r="C7046" s="123">
        <v>1942</v>
      </c>
      <c r="D7046" s="2">
        <v>144</v>
      </c>
      <c r="E7046" t="s">
        <v>24</v>
      </c>
      <c r="F7046">
        <v>2021</v>
      </c>
      <c r="G7046" t="s">
        <v>5</v>
      </c>
      <c r="H7046" s="21">
        <v>277.76</v>
      </c>
    </row>
    <row r="7047" spans="1:8">
      <c r="A7047">
        <v>3465</v>
      </c>
      <c r="B7047" t="s">
        <v>11</v>
      </c>
      <c r="C7047" s="123">
        <v>1942</v>
      </c>
      <c r="D7047" s="2">
        <v>144</v>
      </c>
      <c r="E7047" t="s">
        <v>24</v>
      </c>
      <c r="F7047">
        <v>2021</v>
      </c>
      <c r="G7047" t="s">
        <v>5</v>
      </c>
      <c r="H7047" s="21">
        <v>274.36</v>
      </c>
    </row>
    <row r="7048" spans="1:8">
      <c r="A7048">
        <v>3507</v>
      </c>
      <c r="B7048" t="s">
        <v>11</v>
      </c>
      <c r="C7048" s="123">
        <v>1942</v>
      </c>
      <c r="D7048" s="2">
        <v>144</v>
      </c>
      <c r="E7048" t="s">
        <v>24</v>
      </c>
      <c r="F7048">
        <v>2021</v>
      </c>
      <c r="G7048" t="s">
        <v>5</v>
      </c>
      <c r="H7048" s="21">
        <v>374.77</v>
      </c>
    </row>
    <row r="7049" spans="1:8">
      <c r="A7049">
        <v>3510</v>
      </c>
      <c r="B7049" t="s">
        <v>11</v>
      </c>
      <c r="C7049" s="123">
        <v>1942</v>
      </c>
      <c r="D7049" s="2">
        <v>144</v>
      </c>
      <c r="E7049" t="s">
        <v>24</v>
      </c>
      <c r="F7049">
        <v>2021</v>
      </c>
      <c r="G7049" t="s">
        <v>5</v>
      </c>
      <c r="H7049" s="21">
        <v>639.89</v>
      </c>
    </row>
    <row r="7050" spans="1:8">
      <c r="A7050">
        <v>3525</v>
      </c>
      <c r="B7050" t="s">
        <v>11</v>
      </c>
      <c r="C7050" s="123">
        <v>1942</v>
      </c>
      <c r="D7050" s="2">
        <v>144</v>
      </c>
      <c r="E7050" t="s">
        <v>24</v>
      </c>
      <c r="F7050">
        <v>2021</v>
      </c>
      <c r="G7050" t="s">
        <v>5</v>
      </c>
      <c r="H7050" s="21">
        <v>150.27000000000001</v>
      </c>
    </row>
    <row r="7051" spans="1:8">
      <c r="A7051">
        <v>3537</v>
      </c>
      <c r="B7051" t="s">
        <v>11</v>
      </c>
      <c r="C7051" s="123">
        <v>1942</v>
      </c>
      <c r="D7051" s="2">
        <v>144</v>
      </c>
      <c r="E7051" t="s">
        <v>24</v>
      </c>
      <c r="F7051">
        <v>2021</v>
      </c>
      <c r="G7051" t="s">
        <v>5</v>
      </c>
      <c r="H7051" s="21">
        <v>1664.05</v>
      </c>
    </row>
    <row r="7052" spans="1:8">
      <c r="A7052">
        <v>3579</v>
      </c>
      <c r="B7052" t="s">
        <v>11</v>
      </c>
      <c r="C7052" s="123">
        <v>1942</v>
      </c>
      <c r="D7052" s="2">
        <v>144</v>
      </c>
      <c r="E7052" t="s">
        <v>24</v>
      </c>
      <c r="F7052">
        <v>2021</v>
      </c>
      <c r="G7052" t="s">
        <v>5</v>
      </c>
      <c r="H7052" s="21">
        <v>313.58</v>
      </c>
    </row>
    <row r="7053" spans="1:8">
      <c r="A7053">
        <v>3594</v>
      </c>
      <c r="B7053" t="s">
        <v>11</v>
      </c>
      <c r="C7053" s="123">
        <v>1942</v>
      </c>
      <c r="D7053" s="2">
        <v>144</v>
      </c>
      <c r="E7053" t="s">
        <v>24</v>
      </c>
      <c r="F7053">
        <v>2021</v>
      </c>
      <c r="G7053" t="s">
        <v>5</v>
      </c>
      <c r="H7053" s="21">
        <v>1110.08</v>
      </c>
    </row>
    <row r="7054" spans="1:8">
      <c r="A7054">
        <v>3636</v>
      </c>
      <c r="B7054" t="s">
        <v>11</v>
      </c>
      <c r="C7054" s="123">
        <v>1942</v>
      </c>
      <c r="D7054" s="2">
        <v>144</v>
      </c>
      <c r="E7054" t="s">
        <v>24</v>
      </c>
      <c r="F7054">
        <v>2021</v>
      </c>
      <c r="G7054" t="s">
        <v>5</v>
      </c>
      <c r="H7054" s="21">
        <v>1098.25</v>
      </c>
    </row>
    <row r="7055" spans="1:8">
      <c r="A7055">
        <v>3647</v>
      </c>
      <c r="B7055" t="s">
        <v>11</v>
      </c>
      <c r="C7055" s="123">
        <v>1942</v>
      </c>
      <c r="D7055" s="2">
        <v>144</v>
      </c>
      <c r="E7055" t="s">
        <v>24</v>
      </c>
      <c r="F7055">
        <v>2021</v>
      </c>
      <c r="G7055" t="s">
        <v>5</v>
      </c>
      <c r="H7055" s="21">
        <v>125.79</v>
      </c>
    </row>
    <row r="7056" spans="1:8">
      <c r="A7056">
        <v>3653</v>
      </c>
      <c r="B7056" t="s">
        <v>11</v>
      </c>
      <c r="C7056" s="123">
        <v>1942</v>
      </c>
      <c r="D7056" s="2">
        <v>144</v>
      </c>
      <c r="E7056" t="s">
        <v>24</v>
      </c>
      <c r="F7056">
        <v>2021</v>
      </c>
      <c r="G7056" t="s">
        <v>5</v>
      </c>
      <c r="H7056" s="21">
        <v>247.56</v>
      </c>
    </row>
    <row r="7057" spans="1:8">
      <c r="A7057">
        <v>3678</v>
      </c>
      <c r="B7057" t="s">
        <v>11</v>
      </c>
      <c r="C7057" s="123">
        <v>1942</v>
      </c>
      <c r="D7057" s="2">
        <v>144</v>
      </c>
      <c r="E7057" t="s">
        <v>24</v>
      </c>
      <c r="F7057">
        <v>2021</v>
      </c>
      <c r="G7057" t="s">
        <v>5</v>
      </c>
      <c r="H7057" s="21">
        <v>309.43</v>
      </c>
    </row>
    <row r="7058" spans="1:8">
      <c r="A7058">
        <v>3686</v>
      </c>
      <c r="B7058" t="s">
        <v>11</v>
      </c>
      <c r="C7058" s="123">
        <v>1942</v>
      </c>
      <c r="D7058" s="2">
        <v>144</v>
      </c>
      <c r="E7058" t="s">
        <v>24</v>
      </c>
      <c r="F7058">
        <v>2021</v>
      </c>
      <c r="G7058" t="s">
        <v>5</v>
      </c>
      <c r="H7058" s="21">
        <v>770.41</v>
      </c>
    </row>
    <row r="7059" spans="1:8">
      <c r="A7059">
        <v>3688</v>
      </c>
      <c r="B7059" t="s">
        <v>11</v>
      </c>
      <c r="C7059" s="123">
        <v>1942</v>
      </c>
      <c r="D7059" s="2">
        <v>144</v>
      </c>
      <c r="E7059" t="s">
        <v>24</v>
      </c>
      <c r="F7059">
        <v>2021</v>
      </c>
      <c r="G7059" t="s">
        <v>5</v>
      </c>
      <c r="H7059" s="21">
        <v>90.17</v>
      </c>
    </row>
    <row r="7060" spans="1:8">
      <c r="A7060">
        <v>3710</v>
      </c>
      <c r="B7060" t="s">
        <v>11</v>
      </c>
      <c r="C7060" s="123">
        <v>1942</v>
      </c>
      <c r="D7060" s="2">
        <v>144</v>
      </c>
      <c r="E7060" t="s">
        <v>24</v>
      </c>
      <c r="F7060">
        <v>2021</v>
      </c>
      <c r="G7060" t="s">
        <v>5</v>
      </c>
      <c r="H7060" s="21">
        <v>54.87</v>
      </c>
    </row>
    <row r="7061" spans="1:8">
      <c r="A7061">
        <v>3722</v>
      </c>
      <c r="B7061" t="s">
        <v>11</v>
      </c>
      <c r="C7061" s="123">
        <v>1942</v>
      </c>
      <c r="D7061" s="2">
        <v>144</v>
      </c>
      <c r="E7061" t="s">
        <v>24</v>
      </c>
      <c r="F7061">
        <v>2021</v>
      </c>
      <c r="G7061" t="s">
        <v>5</v>
      </c>
      <c r="H7061" s="21">
        <v>1107.3399999999999</v>
      </c>
    </row>
    <row r="7062" spans="1:8">
      <c r="A7062">
        <v>3734</v>
      </c>
      <c r="B7062" t="s">
        <v>11</v>
      </c>
      <c r="C7062" s="123">
        <v>1942</v>
      </c>
      <c r="D7062" s="2">
        <v>144</v>
      </c>
      <c r="E7062" t="s">
        <v>24</v>
      </c>
      <c r="F7062">
        <v>2021</v>
      </c>
      <c r="G7062" t="s">
        <v>5</v>
      </c>
      <c r="H7062" s="21">
        <v>358.87</v>
      </c>
    </row>
    <row r="7063" spans="1:8">
      <c r="A7063">
        <v>3740</v>
      </c>
      <c r="B7063" t="s">
        <v>11</v>
      </c>
      <c r="C7063" s="123">
        <v>1942</v>
      </c>
      <c r="D7063" s="2">
        <v>144</v>
      </c>
      <c r="E7063" t="s">
        <v>24</v>
      </c>
      <c r="F7063">
        <v>2021</v>
      </c>
      <c r="G7063" t="s">
        <v>5</v>
      </c>
      <c r="H7063" s="21">
        <v>277.73</v>
      </c>
    </row>
    <row r="7064" spans="1:8">
      <c r="A7064">
        <v>3748</v>
      </c>
      <c r="B7064" t="s">
        <v>11</v>
      </c>
      <c r="C7064" s="123">
        <v>1942</v>
      </c>
      <c r="D7064" s="2">
        <v>144</v>
      </c>
      <c r="E7064" t="s">
        <v>24</v>
      </c>
      <c r="F7064">
        <v>2021</v>
      </c>
      <c r="G7064" t="s">
        <v>5</v>
      </c>
      <c r="H7064" s="21">
        <v>-0.02</v>
      </c>
    </row>
    <row r="7065" spans="1:8">
      <c r="A7065">
        <v>3758</v>
      </c>
      <c r="B7065" t="s">
        <v>11</v>
      </c>
      <c r="C7065" s="123">
        <v>1942</v>
      </c>
      <c r="D7065" s="2">
        <v>144</v>
      </c>
      <c r="E7065" t="s">
        <v>24</v>
      </c>
      <c r="F7065">
        <v>2021</v>
      </c>
      <c r="G7065" t="s">
        <v>5</v>
      </c>
      <c r="H7065" s="21">
        <v>1301.82</v>
      </c>
    </row>
    <row r="7066" spans="1:8">
      <c r="A7066">
        <v>3785</v>
      </c>
      <c r="B7066" t="s">
        <v>11</v>
      </c>
      <c r="C7066" s="123">
        <v>1942</v>
      </c>
      <c r="D7066" s="2">
        <v>144</v>
      </c>
      <c r="E7066" t="s">
        <v>24</v>
      </c>
      <c r="F7066">
        <v>2021</v>
      </c>
      <c r="G7066" t="s">
        <v>5</v>
      </c>
      <c r="H7066" s="21">
        <v>6.14</v>
      </c>
    </row>
    <row r="7067" spans="1:8">
      <c r="A7067">
        <v>4010</v>
      </c>
      <c r="B7067" t="s">
        <v>12</v>
      </c>
      <c r="C7067" s="123">
        <v>1942</v>
      </c>
      <c r="D7067" s="2">
        <v>144</v>
      </c>
      <c r="E7067" t="s">
        <v>24</v>
      </c>
      <c r="F7067">
        <v>2021</v>
      </c>
      <c r="G7067" t="s">
        <v>5</v>
      </c>
      <c r="H7067" s="21">
        <v>345.26</v>
      </c>
    </row>
    <row r="7068" spans="1:8">
      <c r="A7068">
        <v>4068</v>
      </c>
      <c r="B7068" t="s">
        <v>12</v>
      </c>
      <c r="C7068" s="123">
        <v>1942</v>
      </c>
      <c r="D7068" s="2">
        <v>144</v>
      </c>
      <c r="E7068" t="s">
        <v>24</v>
      </c>
      <c r="F7068">
        <v>2021</v>
      </c>
      <c r="G7068" t="s">
        <v>5</v>
      </c>
      <c r="H7068" s="21">
        <v>109.94</v>
      </c>
    </row>
    <row r="7069" spans="1:8">
      <c r="A7069">
        <v>4092</v>
      </c>
      <c r="B7069" t="s">
        <v>12</v>
      </c>
      <c r="C7069" s="123">
        <v>1942</v>
      </c>
      <c r="D7069" s="2">
        <v>144</v>
      </c>
      <c r="E7069" t="s">
        <v>24</v>
      </c>
      <c r="F7069">
        <v>2021</v>
      </c>
      <c r="G7069" t="s">
        <v>5</v>
      </c>
      <c r="H7069" s="21">
        <v>546.27</v>
      </c>
    </row>
    <row r="7070" spans="1:8">
      <c r="A7070">
        <v>4139</v>
      </c>
      <c r="B7070" t="s">
        <v>12</v>
      </c>
      <c r="C7070" s="123">
        <v>1942</v>
      </c>
      <c r="D7070" s="2">
        <v>144</v>
      </c>
      <c r="E7070" t="s">
        <v>24</v>
      </c>
      <c r="F7070">
        <v>2021</v>
      </c>
      <c r="G7070" t="s">
        <v>5</v>
      </c>
      <c r="H7070" s="21">
        <v>710.81</v>
      </c>
    </row>
    <row r="7071" spans="1:8">
      <c r="A7071">
        <v>4150</v>
      </c>
      <c r="B7071" t="s">
        <v>12</v>
      </c>
      <c r="C7071" s="123">
        <v>1942</v>
      </c>
      <c r="D7071" s="2">
        <v>144</v>
      </c>
      <c r="E7071" t="s">
        <v>24</v>
      </c>
      <c r="F7071">
        <v>2021</v>
      </c>
      <c r="G7071" t="s">
        <v>5</v>
      </c>
      <c r="H7071" s="21">
        <v>935.51</v>
      </c>
    </row>
    <row r="7072" spans="1:8">
      <c r="A7072">
        <v>4161</v>
      </c>
      <c r="B7072" t="s">
        <v>12</v>
      </c>
      <c r="C7072" s="123">
        <v>1942</v>
      </c>
      <c r="D7072" s="2">
        <v>144</v>
      </c>
      <c r="E7072" t="s">
        <v>24</v>
      </c>
      <c r="F7072">
        <v>2021</v>
      </c>
      <c r="G7072" t="s">
        <v>5</v>
      </c>
      <c r="H7072" s="21">
        <v>757.94</v>
      </c>
    </row>
    <row r="7073" spans="1:8">
      <c r="A7073">
        <v>4193</v>
      </c>
      <c r="B7073" t="s">
        <v>12</v>
      </c>
      <c r="C7073" s="123">
        <v>1942</v>
      </c>
      <c r="D7073" s="2">
        <v>144</v>
      </c>
      <c r="E7073" t="s">
        <v>24</v>
      </c>
      <c r="F7073">
        <v>2021</v>
      </c>
      <c r="G7073" t="s">
        <v>5</v>
      </c>
      <c r="H7073" s="21">
        <v>1063.8</v>
      </c>
    </row>
    <row r="7074" spans="1:8">
      <c r="A7074">
        <v>4226</v>
      </c>
      <c r="B7074" t="s">
        <v>12</v>
      </c>
      <c r="C7074" s="123">
        <v>1942</v>
      </c>
      <c r="D7074" s="2">
        <v>144</v>
      </c>
      <c r="E7074" t="s">
        <v>24</v>
      </c>
      <c r="F7074">
        <v>2021</v>
      </c>
      <c r="G7074" t="s">
        <v>5</v>
      </c>
      <c r="H7074" s="21">
        <v>33.57</v>
      </c>
    </row>
    <row r="7075" spans="1:8">
      <c r="A7075">
        <v>4302</v>
      </c>
      <c r="B7075" t="s">
        <v>13</v>
      </c>
      <c r="C7075" s="123">
        <v>1942</v>
      </c>
      <c r="D7075" s="2">
        <v>133</v>
      </c>
      <c r="E7075" t="s">
        <v>24</v>
      </c>
      <c r="F7075">
        <v>2021</v>
      </c>
      <c r="G7075" t="s">
        <v>5</v>
      </c>
      <c r="H7075" s="21">
        <v>71.260000000000005</v>
      </c>
    </row>
    <row r="7076" spans="1:8">
      <c r="A7076">
        <v>4305</v>
      </c>
      <c r="B7076" t="s">
        <v>13</v>
      </c>
      <c r="C7076" s="123">
        <v>1942</v>
      </c>
      <c r="D7076" s="2">
        <v>133</v>
      </c>
      <c r="E7076" t="s">
        <v>24</v>
      </c>
      <c r="F7076">
        <v>2021</v>
      </c>
      <c r="G7076" t="s">
        <v>5</v>
      </c>
      <c r="H7076" s="21">
        <v>23.28</v>
      </c>
    </row>
    <row r="7077" spans="1:8">
      <c r="A7077">
        <v>4319</v>
      </c>
      <c r="B7077" t="s">
        <v>13</v>
      </c>
      <c r="C7077" s="123">
        <v>1942</v>
      </c>
      <c r="D7077" s="2">
        <v>133</v>
      </c>
      <c r="E7077" t="s">
        <v>24</v>
      </c>
      <c r="F7077">
        <v>2021</v>
      </c>
      <c r="G7077" t="s">
        <v>5</v>
      </c>
      <c r="H7077" s="21">
        <v>30.58</v>
      </c>
    </row>
    <row r="7078" spans="1:8">
      <c r="A7078">
        <v>4337</v>
      </c>
      <c r="B7078" t="s">
        <v>13</v>
      </c>
      <c r="C7078" s="123">
        <v>1942</v>
      </c>
      <c r="D7078" s="2">
        <v>133</v>
      </c>
      <c r="E7078" t="s">
        <v>24</v>
      </c>
      <c r="F7078">
        <v>2021</v>
      </c>
      <c r="G7078" t="s">
        <v>5</v>
      </c>
      <c r="H7078" s="21">
        <v>43.78</v>
      </c>
    </row>
    <row r="7079" spans="1:8">
      <c r="A7079">
        <v>4343</v>
      </c>
      <c r="B7079" t="s">
        <v>13</v>
      </c>
      <c r="C7079" s="123">
        <v>1942</v>
      </c>
      <c r="D7079" s="2">
        <v>133</v>
      </c>
      <c r="E7079" t="s">
        <v>24</v>
      </c>
      <c r="F7079">
        <v>2021</v>
      </c>
      <c r="G7079" t="s">
        <v>5</v>
      </c>
      <c r="H7079" s="21">
        <v>20.49</v>
      </c>
    </row>
    <row r="7080" spans="1:8">
      <c r="A7080">
        <v>4346</v>
      </c>
      <c r="B7080" t="s">
        <v>13</v>
      </c>
      <c r="C7080" s="123">
        <v>1942</v>
      </c>
      <c r="D7080" s="2">
        <v>133</v>
      </c>
      <c r="E7080" t="s">
        <v>24</v>
      </c>
      <c r="F7080">
        <v>2021</v>
      </c>
      <c r="G7080" t="s">
        <v>5</v>
      </c>
      <c r="H7080" s="21">
        <v>28.55</v>
      </c>
    </row>
    <row r="7081" spans="1:8">
      <c r="A7081">
        <v>4347</v>
      </c>
      <c r="B7081" t="s">
        <v>13</v>
      </c>
      <c r="C7081" s="123">
        <v>1942</v>
      </c>
      <c r="D7081" s="2">
        <v>133</v>
      </c>
      <c r="E7081" t="s">
        <v>24</v>
      </c>
      <c r="F7081">
        <v>2021</v>
      </c>
      <c r="G7081" t="s">
        <v>5</v>
      </c>
      <c r="H7081" s="21">
        <v>58.55</v>
      </c>
    </row>
    <row r="7082" spans="1:8">
      <c r="A7082">
        <v>4350</v>
      </c>
      <c r="B7082" t="s">
        <v>13</v>
      </c>
      <c r="C7082" s="123">
        <v>1942</v>
      </c>
      <c r="D7082" s="2">
        <v>133</v>
      </c>
      <c r="E7082" t="s">
        <v>24</v>
      </c>
      <c r="F7082">
        <v>2021</v>
      </c>
      <c r="G7082" t="s">
        <v>5</v>
      </c>
      <c r="H7082" s="21">
        <v>157.04</v>
      </c>
    </row>
    <row r="7083" spans="1:8">
      <c r="A7083">
        <v>4391</v>
      </c>
      <c r="B7083" t="s">
        <v>13</v>
      </c>
      <c r="C7083" s="123">
        <v>1942</v>
      </c>
      <c r="D7083" s="2">
        <v>133</v>
      </c>
      <c r="E7083" t="s">
        <v>24</v>
      </c>
      <c r="F7083">
        <v>2021</v>
      </c>
      <c r="G7083" t="s">
        <v>5</v>
      </c>
      <c r="H7083" s="21">
        <v>46.67</v>
      </c>
    </row>
    <row r="7084" spans="1:8">
      <c r="A7084">
        <v>4401</v>
      </c>
      <c r="B7084" t="s">
        <v>13</v>
      </c>
      <c r="C7084" s="123">
        <v>1942</v>
      </c>
      <c r="D7084" s="2">
        <v>133</v>
      </c>
      <c r="E7084" t="s">
        <v>24</v>
      </c>
      <c r="F7084">
        <v>2021</v>
      </c>
      <c r="G7084" t="s">
        <v>5</v>
      </c>
      <c r="H7084" s="21">
        <v>18.77</v>
      </c>
    </row>
    <row r="7085" spans="1:8">
      <c r="A7085">
        <v>4461</v>
      </c>
      <c r="B7085" t="s">
        <v>13</v>
      </c>
      <c r="C7085" s="123">
        <v>1942</v>
      </c>
      <c r="D7085" s="2">
        <v>133</v>
      </c>
      <c r="E7085" t="s">
        <v>24</v>
      </c>
      <c r="F7085">
        <v>2021</v>
      </c>
      <c r="G7085" t="s">
        <v>5</v>
      </c>
      <c r="H7085" s="21">
        <v>46.21</v>
      </c>
    </row>
    <row r="7086" spans="1:8">
      <c r="A7086">
        <v>4489</v>
      </c>
      <c r="B7086" t="s">
        <v>13</v>
      </c>
      <c r="C7086" s="123">
        <v>1942</v>
      </c>
      <c r="D7086" s="2">
        <v>133</v>
      </c>
      <c r="E7086" t="s">
        <v>24</v>
      </c>
      <c r="F7086">
        <v>2021</v>
      </c>
      <c r="G7086" t="s">
        <v>5</v>
      </c>
      <c r="H7086" s="21">
        <v>32.26</v>
      </c>
    </row>
    <row r="7087" spans="1:8">
      <c r="A7087">
        <v>4490</v>
      </c>
      <c r="B7087" t="s">
        <v>13</v>
      </c>
      <c r="C7087" s="123">
        <v>1942</v>
      </c>
      <c r="D7087" s="2">
        <v>133</v>
      </c>
      <c r="E7087" t="s">
        <v>24</v>
      </c>
      <c r="F7087">
        <v>2021</v>
      </c>
      <c r="G7087" t="s">
        <v>5</v>
      </c>
      <c r="H7087" s="21">
        <v>46.69</v>
      </c>
    </row>
    <row r="7088" spans="1:8">
      <c r="A7088">
        <v>4494</v>
      </c>
      <c r="B7088" t="s">
        <v>13</v>
      </c>
      <c r="C7088" s="123">
        <v>1942</v>
      </c>
      <c r="D7088" s="2">
        <v>133</v>
      </c>
      <c r="E7088" t="s">
        <v>24</v>
      </c>
      <c r="F7088">
        <v>2021</v>
      </c>
      <c r="G7088" t="s">
        <v>5</v>
      </c>
      <c r="H7088" s="21">
        <v>8.23</v>
      </c>
    </row>
    <row r="7089" spans="1:8">
      <c r="A7089">
        <v>4519</v>
      </c>
      <c r="B7089" t="s">
        <v>13</v>
      </c>
      <c r="C7089" s="123">
        <v>1942</v>
      </c>
      <c r="D7089" s="2">
        <v>133</v>
      </c>
      <c r="E7089" t="s">
        <v>24</v>
      </c>
      <c r="F7089">
        <v>2021</v>
      </c>
      <c r="G7089" t="s">
        <v>5</v>
      </c>
      <c r="H7089" s="21">
        <v>9.3000000000000007</v>
      </c>
    </row>
    <row r="7090" spans="1:8">
      <c r="A7090">
        <v>4526</v>
      </c>
      <c r="B7090" t="s">
        <v>13</v>
      </c>
      <c r="C7090" s="123">
        <v>1942</v>
      </c>
      <c r="D7090" s="2">
        <v>133</v>
      </c>
      <c r="E7090" t="s">
        <v>24</v>
      </c>
      <c r="F7090">
        <v>2021</v>
      </c>
      <c r="G7090" t="s">
        <v>5</v>
      </c>
      <c r="H7090" s="21">
        <v>47.32</v>
      </c>
    </row>
    <row r="7091" spans="1:8">
      <c r="A7091">
        <v>4527</v>
      </c>
      <c r="B7091" t="s">
        <v>13</v>
      </c>
      <c r="C7091" s="123">
        <v>1942</v>
      </c>
      <c r="D7091" s="2">
        <v>133</v>
      </c>
      <c r="E7091" t="s">
        <v>24</v>
      </c>
      <c r="F7091">
        <v>2021</v>
      </c>
      <c r="G7091" t="s">
        <v>5</v>
      </c>
      <c r="H7091" s="21">
        <v>46.69</v>
      </c>
    </row>
    <row r="7092" spans="1:8">
      <c r="A7092">
        <v>4528</v>
      </c>
      <c r="B7092" t="s">
        <v>13</v>
      </c>
      <c r="C7092" s="123">
        <v>1942</v>
      </c>
      <c r="D7092" s="2">
        <v>133</v>
      </c>
      <c r="E7092" t="s">
        <v>24</v>
      </c>
      <c r="F7092">
        <v>2021</v>
      </c>
      <c r="G7092" t="s">
        <v>5</v>
      </c>
      <c r="H7092" s="21">
        <v>40.15</v>
      </c>
    </row>
    <row r="7093" spans="1:8">
      <c r="A7093">
        <v>4537</v>
      </c>
      <c r="B7093" t="s">
        <v>13</v>
      </c>
      <c r="C7093" s="123">
        <v>1942</v>
      </c>
      <c r="D7093" s="2">
        <v>133</v>
      </c>
      <c r="E7093" t="s">
        <v>24</v>
      </c>
      <c r="F7093">
        <v>2021</v>
      </c>
      <c r="G7093" t="s">
        <v>5</v>
      </c>
      <c r="H7093" s="21">
        <v>29.16</v>
      </c>
    </row>
    <row r="7094" spans="1:8">
      <c r="A7094">
        <v>4558</v>
      </c>
      <c r="B7094" t="s">
        <v>13</v>
      </c>
      <c r="C7094" s="123">
        <v>1942</v>
      </c>
      <c r="D7094" s="2">
        <v>144</v>
      </c>
      <c r="E7094" t="s">
        <v>24</v>
      </c>
      <c r="F7094">
        <v>2021</v>
      </c>
      <c r="G7094" t="s">
        <v>5</v>
      </c>
      <c r="H7094" s="21">
        <v>12.05</v>
      </c>
    </row>
    <row r="7095" spans="1:8">
      <c r="A7095">
        <v>4569</v>
      </c>
      <c r="B7095" t="s">
        <v>13</v>
      </c>
      <c r="C7095" s="123">
        <v>1942</v>
      </c>
      <c r="D7095" s="2">
        <v>144</v>
      </c>
      <c r="E7095" t="s">
        <v>24</v>
      </c>
      <c r="F7095">
        <v>2021</v>
      </c>
      <c r="G7095" t="s">
        <v>5</v>
      </c>
      <c r="H7095" s="21">
        <v>1090.94</v>
      </c>
    </row>
    <row r="7096" spans="1:8">
      <c r="A7096">
        <v>4578</v>
      </c>
      <c r="B7096" t="s">
        <v>13</v>
      </c>
      <c r="C7096" s="123">
        <v>1942</v>
      </c>
      <c r="D7096" s="2">
        <v>144</v>
      </c>
      <c r="E7096" t="s">
        <v>24</v>
      </c>
      <c r="F7096">
        <v>2021</v>
      </c>
      <c r="G7096" t="s">
        <v>5</v>
      </c>
      <c r="H7096" s="21">
        <v>1329.78</v>
      </c>
    </row>
    <row r="7097" spans="1:8">
      <c r="A7097">
        <v>4582</v>
      </c>
      <c r="B7097" t="s">
        <v>13</v>
      </c>
      <c r="C7097" s="123">
        <v>1942</v>
      </c>
      <c r="D7097" s="2">
        <v>144</v>
      </c>
      <c r="E7097" t="s">
        <v>24</v>
      </c>
      <c r="F7097">
        <v>2021</v>
      </c>
      <c r="G7097" t="s">
        <v>5</v>
      </c>
      <c r="H7097" s="21">
        <v>1341.14</v>
      </c>
    </row>
    <row r="7098" spans="1:8">
      <c r="A7098">
        <v>4595</v>
      </c>
      <c r="B7098" t="s">
        <v>13</v>
      </c>
      <c r="C7098" s="123">
        <v>1942</v>
      </c>
      <c r="D7098" s="2">
        <v>144</v>
      </c>
      <c r="E7098" t="s">
        <v>24</v>
      </c>
      <c r="F7098">
        <v>2021</v>
      </c>
      <c r="G7098" t="s">
        <v>5</v>
      </c>
      <c r="H7098" s="21">
        <v>1336.25</v>
      </c>
    </row>
    <row r="7099" spans="1:8">
      <c r="A7099">
        <v>4628</v>
      </c>
      <c r="B7099" t="s">
        <v>13</v>
      </c>
      <c r="C7099" s="123">
        <v>1942</v>
      </c>
      <c r="D7099" s="2">
        <v>144</v>
      </c>
      <c r="E7099" t="s">
        <v>24</v>
      </c>
      <c r="F7099">
        <v>2021</v>
      </c>
      <c r="G7099" t="s">
        <v>5</v>
      </c>
      <c r="H7099" s="21">
        <v>1875.1</v>
      </c>
    </row>
    <row r="7100" spans="1:8">
      <c r="A7100">
        <v>4649</v>
      </c>
      <c r="B7100" t="s">
        <v>13</v>
      </c>
      <c r="C7100" s="123">
        <v>1942</v>
      </c>
      <c r="D7100" s="2">
        <v>144</v>
      </c>
      <c r="E7100" t="s">
        <v>24</v>
      </c>
      <c r="F7100">
        <v>2021</v>
      </c>
      <c r="G7100" t="s">
        <v>5</v>
      </c>
      <c r="H7100" s="21">
        <v>1018.16</v>
      </c>
    </row>
    <row r="7101" spans="1:8">
      <c r="A7101">
        <v>4673</v>
      </c>
      <c r="B7101" t="s">
        <v>13</v>
      </c>
      <c r="C7101" s="123">
        <v>1942</v>
      </c>
      <c r="D7101" s="2">
        <v>144</v>
      </c>
      <c r="E7101" t="s">
        <v>24</v>
      </c>
      <c r="F7101">
        <v>2021</v>
      </c>
      <c r="G7101" t="s">
        <v>5</v>
      </c>
      <c r="H7101" s="21">
        <v>132.13</v>
      </c>
    </row>
    <row r="7102" spans="1:8">
      <c r="A7102">
        <v>4705</v>
      </c>
      <c r="B7102" t="s">
        <v>13</v>
      </c>
      <c r="C7102" s="123">
        <v>1942</v>
      </c>
      <c r="D7102" s="2">
        <v>144</v>
      </c>
      <c r="E7102" t="s">
        <v>24</v>
      </c>
      <c r="F7102">
        <v>2021</v>
      </c>
      <c r="G7102" t="s">
        <v>5</v>
      </c>
      <c r="H7102" s="21">
        <v>15.52</v>
      </c>
    </row>
    <row r="7103" spans="1:8">
      <c r="A7103">
        <v>4712</v>
      </c>
      <c r="B7103" t="s">
        <v>13</v>
      </c>
      <c r="C7103" s="123">
        <v>1942</v>
      </c>
      <c r="D7103" s="2">
        <v>144</v>
      </c>
      <c r="E7103" t="s">
        <v>24</v>
      </c>
      <c r="F7103">
        <v>2021</v>
      </c>
      <c r="G7103" t="s">
        <v>5</v>
      </c>
      <c r="H7103" s="21">
        <v>1641.99</v>
      </c>
    </row>
    <row r="7104" spans="1:8">
      <c r="A7104">
        <v>4807</v>
      </c>
      <c r="B7104" t="s">
        <v>13</v>
      </c>
      <c r="C7104" s="123">
        <v>1942</v>
      </c>
      <c r="D7104" s="2">
        <v>144</v>
      </c>
      <c r="E7104" t="s">
        <v>24</v>
      </c>
      <c r="F7104">
        <v>2021</v>
      </c>
      <c r="G7104" t="s">
        <v>5</v>
      </c>
      <c r="H7104" s="21">
        <v>1220.95</v>
      </c>
    </row>
    <row r="7105" spans="1:8">
      <c r="A7105">
        <v>4810</v>
      </c>
      <c r="B7105" t="s">
        <v>13</v>
      </c>
      <c r="C7105" s="123">
        <v>1942</v>
      </c>
      <c r="D7105" s="2">
        <v>144</v>
      </c>
      <c r="E7105" t="s">
        <v>24</v>
      </c>
      <c r="F7105">
        <v>2021</v>
      </c>
      <c r="G7105" t="s">
        <v>5</v>
      </c>
      <c r="H7105" s="21">
        <v>115.15</v>
      </c>
    </row>
    <row r="7106" spans="1:8">
      <c r="A7106">
        <v>4833</v>
      </c>
      <c r="B7106" t="s">
        <v>13</v>
      </c>
      <c r="C7106" s="123">
        <v>1942</v>
      </c>
      <c r="D7106" s="2">
        <v>144</v>
      </c>
      <c r="E7106" t="s">
        <v>24</v>
      </c>
      <c r="F7106">
        <v>2021</v>
      </c>
      <c r="G7106" t="s">
        <v>5</v>
      </c>
      <c r="H7106" s="21">
        <v>7.88</v>
      </c>
    </row>
    <row r="7107" spans="1:8">
      <c r="A7107">
        <v>4854</v>
      </c>
      <c r="B7107" t="s">
        <v>13</v>
      </c>
      <c r="C7107" s="123">
        <v>1942</v>
      </c>
      <c r="D7107" s="2">
        <v>144</v>
      </c>
      <c r="E7107" t="s">
        <v>24</v>
      </c>
      <c r="F7107">
        <v>2021</v>
      </c>
      <c r="G7107" t="s">
        <v>5</v>
      </c>
      <c r="H7107" s="21">
        <v>1178.82</v>
      </c>
    </row>
    <row r="7108" spans="1:8">
      <c r="A7108">
        <v>4856</v>
      </c>
      <c r="B7108" t="s">
        <v>13</v>
      </c>
      <c r="C7108" s="123">
        <v>1942</v>
      </c>
      <c r="D7108" s="2">
        <v>144</v>
      </c>
      <c r="E7108" t="s">
        <v>24</v>
      </c>
      <c r="F7108">
        <v>2021</v>
      </c>
      <c r="G7108" t="s">
        <v>5</v>
      </c>
      <c r="H7108" s="21">
        <v>1357.78</v>
      </c>
    </row>
    <row r="7109" spans="1:8">
      <c r="A7109">
        <v>4862</v>
      </c>
      <c r="B7109" t="s">
        <v>13</v>
      </c>
      <c r="C7109" s="123">
        <v>1942</v>
      </c>
      <c r="D7109" s="2">
        <v>144</v>
      </c>
      <c r="E7109" t="s">
        <v>24</v>
      </c>
      <c r="F7109">
        <v>2021</v>
      </c>
      <c r="G7109" t="s">
        <v>5</v>
      </c>
      <c r="H7109" s="21">
        <v>152.08000000000001</v>
      </c>
    </row>
    <row r="7110" spans="1:8">
      <c r="A7110">
        <v>4906</v>
      </c>
      <c r="B7110" t="s">
        <v>13</v>
      </c>
      <c r="C7110" s="123">
        <v>1942</v>
      </c>
      <c r="D7110" s="2">
        <v>144</v>
      </c>
      <c r="E7110" t="s">
        <v>24</v>
      </c>
      <c r="F7110">
        <v>2021</v>
      </c>
      <c r="G7110" t="s">
        <v>5</v>
      </c>
      <c r="H7110" s="21">
        <v>113.61</v>
      </c>
    </row>
    <row r="7111" spans="1:8">
      <c r="A7111">
        <v>4912</v>
      </c>
      <c r="B7111" t="s">
        <v>13</v>
      </c>
      <c r="C7111" s="123">
        <v>1942</v>
      </c>
      <c r="D7111" s="2">
        <v>144</v>
      </c>
      <c r="E7111" t="s">
        <v>24</v>
      </c>
      <c r="F7111">
        <v>2021</v>
      </c>
      <c r="G7111" t="s">
        <v>5</v>
      </c>
      <c r="H7111" s="21">
        <v>1158.25</v>
      </c>
    </row>
    <row r="7112" spans="1:8">
      <c r="A7112">
        <v>4933</v>
      </c>
      <c r="B7112" t="s">
        <v>13</v>
      </c>
      <c r="C7112" s="123">
        <v>1942</v>
      </c>
      <c r="D7112" s="2">
        <v>144</v>
      </c>
      <c r="E7112" t="s">
        <v>24</v>
      </c>
      <c r="F7112">
        <v>2021</v>
      </c>
      <c r="G7112" t="s">
        <v>5</v>
      </c>
      <c r="H7112" s="21">
        <v>112.57</v>
      </c>
    </row>
    <row r="7113" spans="1:8">
      <c r="A7113">
        <v>4938</v>
      </c>
      <c r="B7113" t="s">
        <v>13</v>
      </c>
      <c r="C7113" s="123">
        <v>1942</v>
      </c>
      <c r="D7113" s="2">
        <v>144</v>
      </c>
      <c r="E7113" t="s">
        <v>24</v>
      </c>
      <c r="F7113">
        <v>2021</v>
      </c>
      <c r="G7113" t="s">
        <v>5</v>
      </c>
      <c r="H7113" s="21">
        <v>-7.9</v>
      </c>
    </row>
    <row r="7114" spans="1:8">
      <c r="A7114">
        <v>4943</v>
      </c>
      <c r="B7114" t="s">
        <v>13</v>
      </c>
      <c r="C7114" s="123">
        <v>1942</v>
      </c>
      <c r="D7114" s="2">
        <v>144</v>
      </c>
      <c r="E7114" t="s">
        <v>24</v>
      </c>
      <c r="F7114">
        <v>2021</v>
      </c>
      <c r="G7114" t="s">
        <v>5</v>
      </c>
      <c r="H7114" s="21">
        <v>-12.05</v>
      </c>
    </row>
    <row r="7115" spans="1:8">
      <c r="A7115">
        <v>4961</v>
      </c>
      <c r="B7115" t="s">
        <v>13</v>
      </c>
      <c r="C7115" s="123">
        <v>1942</v>
      </c>
      <c r="D7115" s="2">
        <v>144</v>
      </c>
      <c r="E7115" t="s">
        <v>24</v>
      </c>
      <c r="F7115">
        <v>2021</v>
      </c>
      <c r="G7115" t="s">
        <v>5</v>
      </c>
      <c r="H7115" s="21">
        <v>2071.0500000000002</v>
      </c>
    </row>
    <row r="7116" spans="1:8">
      <c r="A7116">
        <v>4998</v>
      </c>
      <c r="B7116" t="s">
        <v>14</v>
      </c>
      <c r="C7116" s="123">
        <v>1942</v>
      </c>
      <c r="D7116" s="2">
        <v>133</v>
      </c>
      <c r="E7116" t="s">
        <v>24</v>
      </c>
      <c r="F7116">
        <v>2021</v>
      </c>
      <c r="G7116" t="s">
        <v>5</v>
      </c>
      <c r="H7116" s="21">
        <v>220.17</v>
      </c>
    </row>
    <row r="7117" spans="1:8">
      <c r="A7117">
        <v>4999</v>
      </c>
      <c r="B7117" t="s">
        <v>14</v>
      </c>
      <c r="C7117" s="123">
        <v>1942</v>
      </c>
      <c r="D7117" s="2">
        <v>133</v>
      </c>
      <c r="E7117" t="s">
        <v>24</v>
      </c>
      <c r="F7117">
        <v>2021</v>
      </c>
      <c r="G7117" t="s">
        <v>5</v>
      </c>
      <c r="H7117" s="21">
        <v>189.66</v>
      </c>
    </row>
    <row r="7118" spans="1:8">
      <c r="A7118">
        <v>5010</v>
      </c>
      <c r="B7118" t="s">
        <v>14</v>
      </c>
      <c r="C7118" s="123">
        <v>1942</v>
      </c>
      <c r="D7118" s="2">
        <v>133</v>
      </c>
      <c r="E7118" t="s">
        <v>24</v>
      </c>
      <c r="F7118">
        <v>2021</v>
      </c>
      <c r="G7118" t="s">
        <v>5</v>
      </c>
      <c r="H7118" s="21">
        <v>208.79</v>
      </c>
    </row>
    <row r="7119" spans="1:8">
      <c r="A7119">
        <v>5015</v>
      </c>
      <c r="B7119" t="s">
        <v>14</v>
      </c>
      <c r="C7119" s="123">
        <v>1942</v>
      </c>
      <c r="D7119" s="2">
        <v>133</v>
      </c>
      <c r="E7119" t="s">
        <v>24</v>
      </c>
      <c r="F7119">
        <v>2021</v>
      </c>
      <c r="G7119" t="s">
        <v>5</v>
      </c>
      <c r="H7119" s="21">
        <v>456.36</v>
      </c>
    </row>
    <row r="7120" spans="1:8">
      <c r="A7120">
        <v>5024</v>
      </c>
      <c r="B7120" t="s">
        <v>14</v>
      </c>
      <c r="C7120" s="123">
        <v>1942</v>
      </c>
      <c r="D7120" s="2">
        <v>133</v>
      </c>
      <c r="E7120" t="s">
        <v>24</v>
      </c>
      <c r="F7120">
        <v>2021</v>
      </c>
      <c r="G7120" t="s">
        <v>5</v>
      </c>
      <c r="H7120" s="21">
        <v>230.05</v>
      </c>
    </row>
    <row r="7121" spans="1:8">
      <c r="A7121">
        <v>5046</v>
      </c>
      <c r="B7121" t="s">
        <v>14</v>
      </c>
      <c r="C7121" s="123">
        <v>1942</v>
      </c>
      <c r="D7121" s="2">
        <v>133</v>
      </c>
      <c r="E7121" t="s">
        <v>24</v>
      </c>
      <c r="F7121">
        <v>2021</v>
      </c>
      <c r="G7121" t="s">
        <v>5</v>
      </c>
      <c r="H7121" s="21">
        <v>400.09</v>
      </c>
    </row>
    <row r="7122" spans="1:8">
      <c r="A7122">
        <v>5123</v>
      </c>
      <c r="B7122" t="s">
        <v>14</v>
      </c>
      <c r="C7122" s="123">
        <v>1942</v>
      </c>
      <c r="D7122" s="2">
        <v>133</v>
      </c>
      <c r="E7122" t="s">
        <v>24</v>
      </c>
      <c r="F7122">
        <v>2021</v>
      </c>
      <c r="G7122" t="s">
        <v>5</v>
      </c>
      <c r="H7122" s="21">
        <v>-61.28</v>
      </c>
    </row>
    <row r="7123" spans="1:8">
      <c r="A7123">
        <v>5157</v>
      </c>
      <c r="B7123" t="s">
        <v>14</v>
      </c>
      <c r="C7123" s="123">
        <v>1942</v>
      </c>
      <c r="D7123" s="2">
        <v>133</v>
      </c>
      <c r="E7123" t="s">
        <v>24</v>
      </c>
      <c r="F7123">
        <v>2021</v>
      </c>
      <c r="G7123" t="s">
        <v>5</v>
      </c>
      <c r="H7123" s="21">
        <v>191.84</v>
      </c>
    </row>
    <row r="7124" spans="1:8">
      <c r="A7124">
        <v>5201</v>
      </c>
      <c r="B7124" t="s">
        <v>14</v>
      </c>
      <c r="C7124" s="123">
        <v>1942</v>
      </c>
      <c r="D7124" s="2">
        <v>133</v>
      </c>
      <c r="E7124" t="s">
        <v>24</v>
      </c>
      <c r="F7124">
        <v>2021</v>
      </c>
      <c r="G7124" t="s">
        <v>5</v>
      </c>
      <c r="H7124" s="21">
        <v>189.85</v>
      </c>
    </row>
    <row r="7125" spans="1:8">
      <c r="A7125">
        <v>5205</v>
      </c>
      <c r="B7125" t="s">
        <v>14</v>
      </c>
      <c r="C7125" s="123">
        <v>1942</v>
      </c>
      <c r="D7125" s="2">
        <v>133</v>
      </c>
      <c r="E7125" t="s">
        <v>24</v>
      </c>
      <c r="F7125">
        <v>2021</v>
      </c>
      <c r="G7125" t="s">
        <v>5</v>
      </c>
      <c r="H7125" s="21">
        <v>196.17</v>
      </c>
    </row>
    <row r="7126" spans="1:8">
      <c r="A7126">
        <v>5213</v>
      </c>
      <c r="B7126" t="s">
        <v>14</v>
      </c>
      <c r="C7126" s="123">
        <v>1942</v>
      </c>
      <c r="D7126" s="2">
        <v>133</v>
      </c>
      <c r="E7126" t="s">
        <v>24</v>
      </c>
      <c r="F7126">
        <v>2021</v>
      </c>
      <c r="G7126" t="s">
        <v>5</v>
      </c>
      <c r="H7126" s="21">
        <v>291.32</v>
      </c>
    </row>
    <row r="7127" spans="1:8">
      <c r="A7127">
        <v>5226</v>
      </c>
      <c r="B7127" t="s">
        <v>14</v>
      </c>
      <c r="C7127" s="123">
        <v>1942</v>
      </c>
      <c r="D7127" s="2">
        <v>133</v>
      </c>
      <c r="E7127" t="s">
        <v>24</v>
      </c>
      <c r="F7127">
        <v>2021</v>
      </c>
      <c r="G7127" t="s">
        <v>5</v>
      </c>
      <c r="H7127" s="21">
        <v>-24.56</v>
      </c>
    </row>
    <row r="7128" spans="1:8">
      <c r="A7128">
        <v>5266</v>
      </c>
      <c r="B7128" t="s">
        <v>14</v>
      </c>
      <c r="C7128" s="123">
        <v>1942</v>
      </c>
      <c r="D7128" s="2">
        <v>133</v>
      </c>
      <c r="E7128" t="s">
        <v>24</v>
      </c>
      <c r="F7128">
        <v>2021</v>
      </c>
      <c r="G7128" t="s">
        <v>5</v>
      </c>
      <c r="H7128" s="21">
        <v>278.2</v>
      </c>
    </row>
    <row r="7129" spans="1:8">
      <c r="A7129">
        <v>5269</v>
      </c>
      <c r="B7129" t="s">
        <v>14</v>
      </c>
      <c r="C7129" s="123">
        <v>1942</v>
      </c>
      <c r="D7129" s="2">
        <v>133</v>
      </c>
      <c r="E7129" t="s">
        <v>24</v>
      </c>
      <c r="F7129">
        <v>2021</v>
      </c>
      <c r="G7129" t="s">
        <v>5</v>
      </c>
      <c r="H7129" s="21">
        <v>186.97</v>
      </c>
    </row>
    <row r="7130" spans="1:8">
      <c r="A7130">
        <v>5281</v>
      </c>
      <c r="B7130" t="s">
        <v>14</v>
      </c>
      <c r="C7130" s="123">
        <v>1942</v>
      </c>
      <c r="D7130" s="2">
        <v>133</v>
      </c>
      <c r="E7130" t="s">
        <v>24</v>
      </c>
      <c r="F7130">
        <v>2021</v>
      </c>
      <c r="G7130" t="s">
        <v>5</v>
      </c>
      <c r="H7130" s="21">
        <v>193.99</v>
      </c>
    </row>
    <row r="7131" spans="1:8">
      <c r="A7131">
        <v>5289</v>
      </c>
      <c r="B7131" t="s">
        <v>14</v>
      </c>
      <c r="C7131" s="123">
        <v>1942</v>
      </c>
      <c r="D7131" s="2">
        <v>133</v>
      </c>
      <c r="E7131" t="s">
        <v>24</v>
      </c>
      <c r="F7131">
        <v>2021</v>
      </c>
      <c r="G7131" t="s">
        <v>5</v>
      </c>
      <c r="H7131" s="21">
        <v>206.61</v>
      </c>
    </row>
    <row r="7132" spans="1:8">
      <c r="A7132">
        <v>5296</v>
      </c>
      <c r="B7132" t="s">
        <v>14</v>
      </c>
      <c r="C7132" s="123">
        <v>1942</v>
      </c>
      <c r="D7132" s="2">
        <v>144</v>
      </c>
      <c r="E7132" t="s">
        <v>24</v>
      </c>
      <c r="F7132">
        <v>2021</v>
      </c>
      <c r="G7132" t="s">
        <v>5</v>
      </c>
      <c r="H7132" s="21">
        <v>367.89</v>
      </c>
    </row>
    <row r="7133" spans="1:8">
      <c r="A7133">
        <v>5322</v>
      </c>
      <c r="B7133" t="s">
        <v>14</v>
      </c>
      <c r="C7133" s="123">
        <v>1942</v>
      </c>
      <c r="D7133" s="2">
        <v>144</v>
      </c>
      <c r="E7133" t="s">
        <v>24</v>
      </c>
      <c r="F7133">
        <v>2021</v>
      </c>
      <c r="G7133" t="s">
        <v>5</v>
      </c>
      <c r="H7133" s="21">
        <v>154.69999999999999</v>
      </c>
    </row>
    <row r="7134" spans="1:8">
      <c r="A7134">
        <v>5333</v>
      </c>
      <c r="B7134" t="s">
        <v>14</v>
      </c>
      <c r="C7134" s="123">
        <v>1942</v>
      </c>
      <c r="D7134" s="2">
        <v>144</v>
      </c>
      <c r="E7134" t="s">
        <v>24</v>
      </c>
      <c r="F7134">
        <v>2021</v>
      </c>
      <c r="G7134" t="s">
        <v>5</v>
      </c>
      <c r="H7134" s="21">
        <v>162.85</v>
      </c>
    </row>
    <row r="7135" spans="1:8">
      <c r="A7135">
        <v>5379</v>
      </c>
      <c r="B7135" t="s">
        <v>14</v>
      </c>
      <c r="C7135" s="123">
        <v>1942</v>
      </c>
      <c r="D7135" s="2">
        <v>144</v>
      </c>
      <c r="E7135" t="s">
        <v>24</v>
      </c>
      <c r="F7135">
        <v>2021</v>
      </c>
      <c r="G7135" t="s">
        <v>5</v>
      </c>
      <c r="H7135" s="21">
        <v>123.08</v>
      </c>
    </row>
    <row r="7136" spans="1:8">
      <c r="A7136">
        <v>5384</v>
      </c>
      <c r="B7136" t="s">
        <v>14</v>
      </c>
      <c r="C7136" s="123">
        <v>1942</v>
      </c>
      <c r="D7136" s="2">
        <v>144</v>
      </c>
      <c r="E7136" t="s">
        <v>24</v>
      </c>
      <c r="F7136">
        <v>2021</v>
      </c>
      <c r="G7136" t="s">
        <v>5</v>
      </c>
      <c r="H7136" s="21">
        <v>161.15</v>
      </c>
    </row>
    <row r="7137" spans="1:8">
      <c r="A7137">
        <v>5390</v>
      </c>
      <c r="B7137" t="s">
        <v>14</v>
      </c>
      <c r="C7137" s="123">
        <v>1942</v>
      </c>
      <c r="D7137" s="2">
        <v>144</v>
      </c>
      <c r="E7137" t="s">
        <v>24</v>
      </c>
      <c r="F7137">
        <v>2021</v>
      </c>
      <c r="G7137" t="s">
        <v>5</v>
      </c>
      <c r="H7137" s="21">
        <v>544.78</v>
      </c>
    </row>
    <row r="7138" spans="1:8">
      <c r="A7138">
        <v>5392</v>
      </c>
      <c r="B7138" t="s">
        <v>14</v>
      </c>
      <c r="C7138" s="123">
        <v>1942</v>
      </c>
      <c r="D7138" s="2">
        <v>144</v>
      </c>
      <c r="E7138" t="s">
        <v>24</v>
      </c>
      <c r="F7138">
        <v>2021</v>
      </c>
      <c r="G7138" t="s">
        <v>22</v>
      </c>
      <c r="H7138" s="21">
        <v>710.65</v>
      </c>
    </row>
    <row r="7139" spans="1:8">
      <c r="A7139">
        <v>5394</v>
      </c>
      <c r="B7139" t="s">
        <v>14</v>
      </c>
      <c r="C7139" s="123">
        <v>1942</v>
      </c>
      <c r="D7139" s="2">
        <v>144</v>
      </c>
      <c r="E7139" t="s">
        <v>24</v>
      </c>
      <c r="F7139">
        <v>2021</v>
      </c>
      <c r="G7139" t="s">
        <v>5</v>
      </c>
      <c r="H7139" s="21">
        <v>388.93</v>
      </c>
    </row>
    <row r="7140" spans="1:8">
      <c r="A7140">
        <v>5406</v>
      </c>
      <c r="B7140" t="s">
        <v>14</v>
      </c>
      <c r="C7140" s="123">
        <v>1942</v>
      </c>
      <c r="D7140" s="2">
        <v>144</v>
      </c>
      <c r="E7140" t="s">
        <v>24</v>
      </c>
      <c r="F7140">
        <v>2021</v>
      </c>
      <c r="G7140" t="s">
        <v>5</v>
      </c>
      <c r="H7140" s="21">
        <v>347.26</v>
      </c>
    </row>
    <row r="7141" spans="1:8">
      <c r="A7141">
        <v>5502</v>
      </c>
      <c r="B7141" t="s">
        <v>14</v>
      </c>
      <c r="C7141" s="123">
        <v>1942</v>
      </c>
      <c r="D7141" s="2">
        <v>144</v>
      </c>
      <c r="E7141" t="s">
        <v>24</v>
      </c>
      <c r="F7141">
        <v>2021</v>
      </c>
      <c r="G7141" t="s">
        <v>5</v>
      </c>
      <c r="H7141" s="21">
        <v>434.95</v>
      </c>
    </row>
    <row r="7142" spans="1:8">
      <c r="A7142">
        <v>5563</v>
      </c>
      <c r="B7142" t="s">
        <v>14</v>
      </c>
      <c r="C7142" s="123">
        <v>1942</v>
      </c>
      <c r="D7142" s="2">
        <v>144</v>
      </c>
      <c r="E7142" t="s">
        <v>24</v>
      </c>
      <c r="F7142">
        <v>2021</v>
      </c>
      <c r="G7142" t="s">
        <v>5</v>
      </c>
      <c r="H7142" s="21">
        <v>346.28</v>
      </c>
    </row>
    <row r="7143" spans="1:8">
      <c r="A7143">
        <v>5574</v>
      </c>
      <c r="B7143" t="s">
        <v>14</v>
      </c>
      <c r="C7143" s="123">
        <v>1942</v>
      </c>
      <c r="D7143" s="2">
        <v>144</v>
      </c>
      <c r="E7143" t="s">
        <v>24</v>
      </c>
      <c r="F7143">
        <v>2021</v>
      </c>
      <c r="G7143" t="s">
        <v>5</v>
      </c>
      <c r="H7143" s="21">
        <v>527.61</v>
      </c>
    </row>
    <row r="7144" spans="1:8">
      <c r="A7144">
        <v>5578</v>
      </c>
      <c r="B7144" t="s">
        <v>14</v>
      </c>
      <c r="C7144" s="123">
        <v>1942</v>
      </c>
      <c r="D7144" s="2">
        <v>144</v>
      </c>
      <c r="E7144" t="s">
        <v>24</v>
      </c>
      <c r="F7144">
        <v>2021</v>
      </c>
      <c r="G7144" t="s">
        <v>5</v>
      </c>
      <c r="H7144" s="21">
        <v>347.26</v>
      </c>
    </row>
    <row r="7145" spans="1:8">
      <c r="A7145">
        <v>5614</v>
      </c>
      <c r="B7145" t="s">
        <v>14</v>
      </c>
      <c r="C7145" s="123">
        <v>1942</v>
      </c>
      <c r="D7145" s="2">
        <v>144</v>
      </c>
      <c r="E7145" t="s">
        <v>24</v>
      </c>
      <c r="F7145">
        <v>2021</v>
      </c>
      <c r="G7145" t="s">
        <v>5</v>
      </c>
      <c r="H7145" s="21">
        <v>355.45</v>
      </c>
    </row>
    <row r="7146" spans="1:8">
      <c r="A7146">
        <v>5631</v>
      </c>
      <c r="B7146" t="s">
        <v>14</v>
      </c>
      <c r="C7146" s="123">
        <v>1942</v>
      </c>
      <c r="D7146" s="2">
        <v>144</v>
      </c>
      <c r="E7146" t="s">
        <v>24</v>
      </c>
      <c r="F7146">
        <v>2021</v>
      </c>
      <c r="G7146" t="s">
        <v>5</v>
      </c>
      <c r="H7146" s="21">
        <v>355.35</v>
      </c>
    </row>
    <row r="7147" spans="1:8">
      <c r="A7147">
        <v>5655</v>
      </c>
      <c r="B7147" t="s">
        <v>14</v>
      </c>
      <c r="C7147" s="123">
        <v>1942</v>
      </c>
      <c r="D7147" s="2">
        <v>144</v>
      </c>
      <c r="E7147" t="s">
        <v>24</v>
      </c>
      <c r="F7147">
        <v>2021</v>
      </c>
      <c r="G7147" t="s">
        <v>5</v>
      </c>
      <c r="H7147" s="21">
        <v>389.6</v>
      </c>
    </row>
    <row r="7148" spans="1:8">
      <c r="A7148">
        <v>5666</v>
      </c>
      <c r="B7148" t="s">
        <v>14</v>
      </c>
      <c r="C7148" s="123">
        <v>1942</v>
      </c>
      <c r="D7148" s="2">
        <v>144</v>
      </c>
      <c r="E7148" t="s">
        <v>24</v>
      </c>
      <c r="F7148">
        <v>2021</v>
      </c>
      <c r="G7148" t="s">
        <v>5</v>
      </c>
      <c r="H7148" s="21">
        <v>401.28</v>
      </c>
    </row>
    <row r="7149" spans="1:8">
      <c r="A7149">
        <v>5671</v>
      </c>
      <c r="B7149" t="s">
        <v>14</v>
      </c>
      <c r="C7149" s="123">
        <v>1942</v>
      </c>
      <c r="D7149" s="2">
        <v>144</v>
      </c>
      <c r="E7149" t="s">
        <v>24</v>
      </c>
      <c r="F7149">
        <v>2021</v>
      </c>
      <c r="G7149" t="s">
        <v>5</v>
      </c>
      <c r="H7149" s="21">
        <v>410.77</v>
      </c>
    </row>
    <row r="7150" spans="1:8">
      <c r="A7150">
        <v>5676</v>
      </c>
      <c r="B7150" t="s">
        <v>14</v>
      </c>
      <c r="C7150" s="123">
        <v>1942</v>
      </c>
      <c r="D7150" s="2">
        <v>144</v>
      </c>
      <c r="E7150" t="s">
        <v>24</v>
      </c>
      <c r="F7150">
        <v>2021</v>
      </c>
      <c r="G7150" t="s">
        <v>5</v>
      </c>
      <c r="H7150" s="21">
        <v>373.71</v>
      </c>
    </row>
    <row r="7151" spans="1:8">
      <c r="A7151">
        <v>5695</v>
      </c>
      <c r="B7151" t="s">
        <v>14</v>
      </c>
      <c r="C7151" s="123">
        <v>1942</v>
      </c>
      <c r="D7151" s="2">
        <v>144</v>
      </c>
      <c r="E7151" t="s">
        <v>24</v>
      </c>
      <c r="F7151">
        <v>2021</v>
      </c>
      <c r="G7151" t="s">
        <v>5</v>
      </c>
      <c r="H7151" s="21">
        <v>162.85</v>
      </c>
    </row>
    <row r="7152" spans="1:8">
      <c r="A7152">
        <v>5704</v>
      </c>
      <c r="B7152" t="s">
        <v>14</v>
      </c>
      <c r="C7152" s="123">
        <v>1942</v>
      </c>
      <c r="D7152" s="2">
        <v>144</v>
      </c>
      <c r="E7152" t="s">
        <v>24</v>
      </c>
      <c r="F7152">
        <v>2021</v>
      </c>
      <c r="G7152" t="s">
        <v>5</v>
      </c>
      <c r="H7152" s="21">
        <v>153.26</v>
      </c>
    </row>
    <row r="7153" spans="1:8">
      <c r="A7153">
        <v>5716</v>
      </c>
      <c r="B7153" t="s">
        <v>14</v>
      </c>
      <c r="C7153" s="123">
        <v>1942</v>
      </c>
      <c r="D7153" s="2">
        <v>144</v>
      </c>
      <c r="E7153" t="s">
        <v>24</v>
      </c>
      <c r="F7153">
        <v>2021</v>
      </c>
      <c r="G7153" t="s">
        <v>5</v>
      </c>
      <c r="H7153" s="21">
        <v>153.07</v>
      </c>
    </row>
    <row r="7154" spans="1:8">
      <c r="A7154">
        <v>5718</v>
      </c>
      <c r="B7154" t="s">
        <v>14</v>
      </c>
      <c r="C7154" s="123">
        <v>1942</v>
      </c>
      <c r="D7154" s="2">
        <v>144</v>
      </c>
      <c r="E7154" t="s">
        <v>24</v>
      </c>
      <c r="F7154">
        <v>2021</v>
      </c>
      <c r="G7154" t="s">
        <v>5</v>
      </c>
      <c r="H7154" s="21">
        <v>-86.96</v>
      </c>
    </row>
    <row r="7155" spans="1:8">
      <c r="A7155">
        <v>5729</v>
      </c>
      <c r="B7155" t="s">
        <v>14</v>
      </c>
      <c r="C7155" s="123">
        <v>1942</v>
      </c>
      <c r="D7155" s="2">
        <v>144</v>
      </c>
      <c r="E7155" t="s">
        <v>24</v>
      </c>
      <c r="F7155">
        <v>2021</v>
      </c>
      <c r="G7155" t="s">
        <v>5</v>
      </c>
      <c r="H7155" s="21">
        <v>241.66</v>
      </c>
    </row>
    <row r="7156" spans="1:8">
      <c r="A7156">
        <v>5735</v>
      </c>
      <c r="B7156" t="s">
        <v>14</v>
      </c>
      <c r="C7156" s="123">
        <v>1942</v>
      </c>
      <c r="D7156" s="2">
        <v>144</v>
      </c>
      <c r="E7156" t="s">
        <v>24</v>
      </c>
      <c r="F7156">
        <v>2021</v>
      </c>
      <c r="G7156" t="s">
        <v>5</v>
      </c>
      <c r="H7156" s="21">
        <v>656.44</v>
      </c>
    </row>
    <row r="7157" spans="1:8">
      <c r="A7157">
        <v>5753</v>
      </c>
      <c r="B7157" t="s">
        <v>14</v>
      </c>
      <c r="C7157" s="123">
        <v>1942</v>
      </c>
      <c r="D7157" s="2">
        <v>144</v>
      </c>
      <c r="E7157" t="s">
        <v>24</v>
      </c>
      <c r="F7157">
        <v>2021</v>
      </c>
      <c r="G7157" t="s">
        <v>5</v>
      </c>
      <c r="H7157" s="21">
        <v>153.05000000000001</v>
      </c>
    </row>
    <row r="7158" spans="1:8">
      <c r="A7158">
        <v>6000</v>
      </c>
      <c r="B7158" t="s">
        <v>15</v>
      </c>
      <c r="C7158" s="123">
        <v>1942</v>
      </c>
      <c r="D7158" s="2">
        <v>144</v>
      </c>
      <c r="E7158" t="s">
        <v>24</v>
      </c>
      <c r="F7158">
        <v>2021</v>
      </c>
      <c r="G7158" t="s">
        <v>5</v>
      </c>
      <c r="H7158" s="21">
        <v>273.83999999999997</v>
      </c>
    </row>
    <row r="7159" spans="1:8">
      <c r="A7159">
        <v>6024</v>
      </c>
      <c r="B7159" t="s">
        <v>15</v>
      </c>
      <c r="C7159" s="123">
        <v>1942</v>
      </c>
      <c r="D7159" s="2">
        <v>144</v>
      </c>
      <c r="E7159" t="s">
        <v>24</v>
      </c>
      <c r="F7159">
        <v>2021</v>
      </c>
      <c r="G7159" t="s">
        <v>5</v>
      </c>
      <c r="H7159" s="21">
        <v>57.87</v>
      </c>
    </row>
    <row r="7160" spans="1:8">
      <c r="A7160">
        <v>6085</v>
      </c>
      <c r="B7160" t="s">
        <v>15</v>
      </c>
      <c r="C7160" s="123">
        <v>1942</v>
      </c>
      <c r="D7160" s="2">
        <v>144</v>
      </c>
      <c r="E7160" t="s">
        <v>24</v>
      </c>
      <c r="F7160">
        <v>2021</v>
      </c>
      <c r="G7160" t="s">
        <v>5</v>
      </c>
      <c r="H7160" s="21">
        <v>271.14</v>
      </c>
    </row>
    <row r="7161" spans="1:8">
      <c r="A7161">
        <v>6090</v>
      </c>
      <c r="B7161" t="s">
        <v>15</v>
      </c>
      <c r="C7161" s="123">
        <v>1942</v>
      </c>
      <c r="D7161" s="2">
        <v>144</v>
      </c>
      <c r="E7161" t="s">
        <v>24</v>
      </c>
      <c r="F7161">
        <v>2021</v>
      </c>
      <c r="G7161" t="s">
        <v>5</v>
      </c>
      <c r="H7161" s="21">
        <v>277.77</v>
      </c>
    </row>
    <row r="7162" spans="1:8">
      <c r="A7162">
        <v>6119</v>
      </c>
      <c r="B7162" t="s">
        <v>15</v>
      </c>
      <c r="C7162" s="123">
        <v>1942</v>
      </c>
      <c r="D7162" s="2">
        <v>144</v>
      </c>
      <c r="E7162" t="s">
        <v>24</v>
      </c>
      <c r="F7162">
        <v>2021</v>
      </c>
      <c r="G7162" t="s">
        <v>5</v>
      </c>
      <c r="H7162" s="21">
        <v>168.26</v>
      </c>
    </row>
    <row r="7163" spans="1:8">
      <c r="A7163">
        <v>6126</v>
      </c>
      <c r="B7163" t="s">
        <v>15</v>
      </c>
      <c r="C7163" s="123">
        <v>1942</v>
      </c>
      <c r="D7163" s="2">
        <v>144</v>
      </c>
      <c r="E7163" t="s">
        <v>24</v>
      </c>
      <c r="F7163">
        <v>2021</v>
      </c>
      <c r="G7163" t="s">
        <v>5</v>
      </c>
      <c r="H7163" s="21">
        <v>183.1</v>
      </c>
    </row>
    <row r="7164" spans="1:8">
      <c r="A7164">
        <v>6129</v>
      </c>
      <c r="B7164" t="s">
        <v>15</v>
      </c>
      <c r="C7164" s="123">
        <v>1942</v>
      </c>
      <c r="D7164" s="2">
        <v>144</v>
      </c>
      <c r="E7164" t="s">
        <v>24</v>
      </c>
      <c r="F7164">
        <v>2021</v>
      </c>
      <c r="G7164" t="s">
        <v>5</v>
      </c>
      <c r="H7164" s="21">
        <v>240.63</v>
      </c>
    </row>
    <row r="7165" spans="1:8">
      <c r="A7165">
        <v>6143</v>
      </c>
      <c r="B7165" t="s">
        <v>15</v>
      </c>
      <c r="C7165" s="123">
        <v>1942</v>
      </c>
      <c r="D7165" s="2">
        <v>144</v>
      </c>
      <c r="E7165" t="s">
        <v>24</v>
      </c>
      <c r="F7165">
        <v>2021</v>
      </c>
      <c r="G7165" t="s">
        <v>5</v>
      </c>
      <c r="H7165" s="21">
        <v>185.18</v>
      </c>
    </row>
    <row r="7166" spans="1:8">
      <c r="A7166">
        <v>6145</v>
      </c>
      <c r="B7166" t="s">
        <v>15</v>
      </c>
      <c r="C7166" s="123">
        <v>1942</v>
      </c>
      <c r="D7166" s="2">
        <v>144</v>
      </c>
      <c r="E7166" t="s">
        <v>24</v>
      </c>
      <c r="F7166">
        <v>2021</v>
      </c>
      <c r="G7166" t="s">
        <v>5</v>
      </c>
      <c r="H7166" s="21">
        <v>218.73</v>
      </c>
    </row>
    <row r="7167" spans="1:8">
      <c r="A7167">
        <v>6150</v>
      </c>
      <c r="B7167" t="s">
        <v>15</v>
      </c>
      <c r="C7167" s="123">
        <v>1942</v>
      </c>
      <c r="D7167" s="2">
        <v>144</v>
      </c>
      <c r="E7167" t="s">
        <v>24</v>
      </c>
      <c r="F7167">
        <v>2021</v>
      </c>
      <c r="G7167" t="s">
        <v>5</v>
      </c>
      <c r="H7167" s="21">
        <v>183.31</v>
      </c>
    </row>
    <row r="7168" spans="1:8">
      <c r="A7168">
        <v>6161</v>
      </c>
      <c r="B7168" t="s">
        <v>15</v>
      </c>
      <c r="C7168" s="123">
        <v>1942</v>
      </c>
      <c r="D7168" s="2">
        <v>144</v>
      </c>
      <c r="E7168" t="s">
        <v>24</v>
      </c>
      <c r="F7168">
        <v>2021</v>
      </c>
      <c r="G7168" t="s">
        <v>5</v>
      </c>
      <c r="H7168" s="21">
        <v>92.59</v>
      </c>
    </row>
    <row r="7169" spans="1:8">
      <c r="A7169">
        <v>6191</v>
      </c>
      <c r="B7169" t="s">
        <v>15</v>
      </c>
      <c r="C7169" s="123">
        <v>1942</v>
      </c>
      <c r="D7169" s="2">
        <v>144</v>
      </c>
      <c r="E7169" t="s">
        <v>24</v>
      </c>
      <c r="F7169">
        <v>2021</v>
      </c>
      <c r="G7169" t="s">
        <v>5</v>
      </c>
      <c r="H7169" s="21">
        <v>185.18</v>
      </c>
    </row>
    <row r="7170" spans="1:8">
      <c r="A7170">
        <v>6366</v>
      </c>
      <c r="B7170" t="s">
        <v>16</v>
      </c>
      <c r="C7170" s="123">
        <v>1942</v>
      </c>
      <c r="D7170" s="2">
        <v>144</v>
      </c>
      <c r="E7170" t="s">
        <v>24</v>
      </c>
      <c r="F7170">
        <v>2021</v>
      </c>
      <c r="G7170" t="s">
        <v>5</v>
      </c>
      <c r="H7170" s="21">
        <v>15.45</v>
      </c>
    </row>
    <row r="7171" spans="1:8">
      <c r="A7171">
        <v>6368</v>
      </c>
      <c r="B7171" t="s">
        <v>16</v>
      </c>
      <c r="C7171" s="123">
        <v>1942</v>
      </c>
      <c r="D7171" s="2">
        <v>144</v>
      </c>
      <c r="E7171" t="s">
        <v>24</v>
      </c>
      <c r="F7171">
        <v>2021</v>
      </c>
      <c r="G7171" t="s">
        <v>5</v>
      </c>
      <c r="H7171" s="21">
        <v>215.06</v>
      </c>
    </row>
    <row r="7172" spans="1:8">
      <c r="A7172">
        <v>6385</v>
      </c>
      <c r="B7172" t="s">
        <v>16</v>
      </c>
      <c r="C7172" s="123">
        <v>1942</v>
      </c>
      <c r="D7172" s="2">
        <v>144</v>
      </c>
      <c r="E7172" t="s">
        <v>24</v>
      </c>
      <c r="F7172">
        <v>2021</v>
      </c>
      <c r="G7172" t="s">
        <v>5</v>
      </c>
      <c r="H7172" s="21">
        <v>52.19</v>
      </c>
    </row>
    <row r="7173" spans="1:8">
      <c r="A7173">
        <v>6393</v>
      </c>
      <c r="B7173" t="s">
        <v>16</v>
      </c>
      <c r="C7173" s="123">
        <v>1942</v>
      </c>
      <c r="D7173" s="2">
        <v>144</v>
      </c>
      <c r="E7173" t="s">
        <v>24</v>
      </c>
      <c r="F7173">
        <v>2021</v>
      </c>
      <c r="G7173" t="s">
        <v>5</v>
      </c>
      <c r="H7173" s="21">
        <v>322.58999999999997</v>
      </c>
    </row>
    <row r="7174" spans="1:8">
      <c r="A7174">
        <v>6402</v>
      </c>
      <c r="B7174" t="s">
        <v>16</v>
      </c>
      <c r="C7174" s="123">
        <v>1942</v>
      </c>
      <c r="D7174" s="2">
        <v>144</v>
      </c>
      <c r="E7174" t="s">
        <v>24</v>
      </c>
      <c r="F7174">
        <v>2021</v>
      </c>
      <c r="G7174" t="s">
        <v>5</v>
      </c>
      <c r="H7174" s="21">
        <v>215.06</v>
      </c>
    </row>
    <row r="7175" spans="1:8">
      <c r="A7175">
        <v>6422</v>
      </c>
      <c r="B7175" t="s">
        <v>16</v>
      </c>
      <c r="C7175" s="123">
        <v>1942</v>
      </c>
      <c r="D7175" s="2">
        <v>144</v>
      </c>
      <c r="E7175" t="s">
        <v>24</v>
      </c>
      <c r="F7175">
        <v>2021</v>
      </c>
      <c r="G7175" t="s">
        <v>5</v>
      </c>
      <c r="H7175" s="21">
        <v>215.27</v>
      </c>
    </row>
    <row r="7176" spans="1:8">
      <c r="A7176">
        <v>6477</v>
      </c>
      <c r="B7176" t="s">
        <v>16</v>
      </c>
      <c r="C7176" s="123">
        <v>1942</v>
      </c>
      <c r="D7176" s="2">
        <v>144</v>
      </c>
      <c r="E7176" t="s">
        <v>24</v>
      </c>
      <c r="F7176">
        <v>2021</v>
      </c>
      <c r="G7176" t="s">
        <v>5</v>
      </c>
      <c r="H7176" s="21">
        <v>160.91</v>
      </c>
    </row>
    <row r="7177" spans="1:8">
      <c r="A7177">
        <v>6513</v>
      </c>
      <c r="B7177" t="s">
        <v>16</v>
      </c>
      <c r="C7177" s="123">
        <v>1942</v>
      </c>
      <c r="D7177" s="2">
        <v>144</v>
      </c>
      <c r="E7177" t="s">
        <v>24</v>
      </c>
      <c r="F7177">
        <v>2021</v>
      </c>
      <c r="G7177" t="s">
        <v>5</v>
      </c>
      <c r="H7177" s="21">
        <v>215.06</v>
      </c>
    </row>
    <row r="7178" spans="1:8">
      <c r="A7178">
        <v>6516</v>
      </c>
      <c r="B7178" t="s">
        <v>16</v>
      </c>
      <c r="C7178" s="123">
        <v>1942</v>
      </c>
      <c r="D7178" s="2">
        <v>144</v>
      </c>
      <c r="E7178" t="s">
        <v>24</v>
      </c>
      <c r="F7178">
        <v>2021</v>
      </c>
      <c r="G7178" t="s">
        <v>5</v>
      </c>
      <c r="H7178" s="21">
        <v>215.06</v>
      </c>
    </row>
    <row r="7179" spans="1:8">
      <c r="A7179">
        <v>6586</v>
      </c>
      <c r="B7179" t="s">
        <v>16</v>
      </c>
      <c r="C7179" s="123">
        <v>1942</v>
      </c>
      <c r="D7179" s="2">
        <v>144</v>
      </c>
      <c r="E7179" t="s">
        <v>24</v>
      </c>
      <c r="F7179">
        <v>2021</v>
      </c>
      <c r="G7179" t="s">
        <v>5</v>
      </c>
      <c r="H7179" s="21">
        <v>215.06</v>
      </c>
    </row>
    <row r="7180" spans="1:8">
      <c r="A7180">
        <v>6625</v>
      </c>
      <c r="B7180" t="s">
        <v>16</v>
      </c>
      <c r="C7180" s="123">
        <v>1942</v>
      </c>
      <c r="D7180" s="2">
        <v>144</v>
      </c>
      <c r="E7180" t="s">
        <v>24</v>
      </c>
      <c r="F7180">
        <v>2021</v>
      </c>
      <c r="G7180" t="s">
        <v>5</v>
      </c>
      <c r="H7180" s="21">
        <v>104.38</v>
      </c>
    </row>
    <row r="7181" spans="1:8">
      <c r="A7181">
        <v>6663</v>
      </c>
      <c r="B7181" t="s">
        <v>17</v>
      </c>
      <c r="C7181" s="123">
        <v>1942</v>
      </c>
      <c r="D7181" s="2">
        <v>133</v>
      </c>
      <c r="E7181" t="s">
        <v>24</v>
      </c>
      <c r="F7181">
        <v>2021</v>
      </c>
      <c r="G7181" t="s">
        <v>5</v>
      </c>
      <c r="H7181" s="21">
        <v>21.64</v>
      </c>
    </row>
    <row r="7182" spans="1:8">
      <c r="A7182">
        <v>6688</v>
      </c>
      <c r="B7182" t="s">
        <v>17</v>
      </c>
      <c r="C7182" s="123">
        <v>1942</v>
      </c>
      <c r="D7182" s="2">
        <v>133</v>
      </c>
      <c r="E7182" t="s">
        <v>24</v>
      </c>
      <c r="F7182">
        <v>2021</v>
      </c>
      <c r="G7182" t="s">
        <v>22</v>
      </c>
      <c r="H7182" s="21">
        <v>117.54</v>
      </c>
    </row>
    <row r="7183" spans="1:8">
      <c r="A7183">
        <v>6770</v>
      </c>
      <c r="B7183" t="s">
        <v>17</v>
      </c>
      <c r="C7183" s="123">
        <v>1942</v>
      </c>
      <c r="D7183" s="2">
        <v>133</v>
      </c>
      <c r="E7183" t="s">
        <v>24</v>
      </c>
      <c r="F7183">
        <v>2021</v>
      </c>
      <c r="G7183" t="s">
        <v>22</v>
      </c>
      <c r="H7183" s="21">
        <v>117.54</v>
      </c>
    </row>
    <row r="7184" spans="1:8">
      <c r="A7184">
        <v>6789</v>
      </c>
      <c r="B7184" t="s">
        <v>17</v>
      </c>
      <c r="C7184" s="123">
        <v>1942</v>
      </c>
      <c r="D7184" s="2">
        <v>133</v>
      </c>
      <c r="E7184" t="s">
        <v>24</v>
      </c>
      <c r="F7184">
        <v>2021</v>
      </c>
      <c r="G7184" t="s">
        <v>22</v>
      </c>
      <c r="H7184" s="21">
        <v>176.68</v>
      </c>
    </row>
    <row r="7185" spans="1:8">
      <c r="A7185">
        <v>6861</v>
      </c>
      <c r="B7185" t="s">
        <v>17</v>
      </c>
      <c r="C7185" s="123">
        <v>1942</v>
      </c>
      <c r="D7185" s="2">
        <v>133</v>
      </c>
      <c r="E7185" t="s">
        <v>24</v>
      </c>
      <c r="F7185">
        <v>2021</v>
      </c>
      <c r="G7185" t="s">
        <v>22</v>
      </c>
      <c r="H7185" s="21">
        <v>117.54</v>
      </c>
    </row>
    <row r="7186" spans="1:8">
      <c r="A7186">
        <v>6913</v>
      </c>
      <c r="B7186" t="s">
        <v>17</v>
      </c>
      <c r="C7186" s="123">
        <v>1942</v>
      </c>
      <c r="D7186" s="2">
        <v>144</v>
      </c>
      <c r="E7186" t="s">
        <v>24</v>
      </c>
      <c r="F7186">
        <v>2021</v>
      </c>
      <c r="G7186" t="s">
        <v>5</v>
      </c>
      <c r="H7186" s="21">
        <v>665.63</v>
      </c>
    </row>
    <row r="7187" spans="1:8">
      <c r="A7187">
        <v>6920</v>
      </c>
      <c r="B7187" t="s">
        <v>17</v>
      </c>
      <c r="C7187" s="123">
        <v>1942</v>
      </c>
      <c r="D7187" s="2">
        <v>144</v>
      </c>
      <c r="E7187" t="s">
        <v>24</v>
      </c>
      <c r="F7187">
        <v>2021</v>
      </c>
      <c r="G7187" t="s">
        <v>5</v>
      </c>
      <c r="H7187" s="21">
        <v>262.8</v>
      </c>
    </row>
    <row r="7188" spans="1:8">
      <c r="A7188">
        <v>6938</v>
      </c>
      <c r="B7188" t="s">
        <v>17</v>
      </c>
      <c r="C7188" s="123">
        <v>1942</v>
      </c>
      <c r="D7188" s="2">
        <v>144</v>
      </c>
      <c r="E7188" t="s">
        <v>24</v>
      </c>
      <c r="F7188">
        <v>2021</v>
      </c>
      <c r="G7188" t="s">
        <v>5</v>
      </c>
      <c r="H7188" s="21">
        <v>1593.19</v>
      </c>
    </row>
    <row r="7189" spans="1:8">
      <c r="A7189">
        <v>6949</v>
      </c>
      <c r="B7189" t="s">
        <v>17</v>
      </c>
      <c r="C7189" s="123">
        <v>1942</v>
      </c>
      <c r="D7189" s="2">
        <v>144</v>
      </c>
      <c r="E7189" t="s">
        <v>24</v>
      </c>
      <c r="F7189">
        <v>2021</v>
      </c>
      <c r="G7189" t="s">
        <v>5</v>
      </c>
      <c r="H7189" s="21">
        <v>1597.21</v>
      </c>
    </row>
    <row r="7190" spans="1:8">
      <c r="A7190">
        <v>6967</v>
      </c>
      <c r="B7190" t="s">
        <v>17</v>
      </c>
      <c r="C7190" s="123">
        <v>1942</v>
      </c>
      <c r="D7190" s="2">
        <v>144</v>
      </c>
      <c r="E7190" t="s">
        <v>24</v>
      </c>
      <c r="F7190">
        <v>2021</v>
      </c>
      <c r="G7190" t="s">
        <v>5</v>
      </c>
      <c r="H7190" s="21">
        <v>2359.7199999999998</v>
      </c>
    </row>
    <row r="7191" spans="1:8">
      <c r="A7191">
        <v>6997</v>
      </c>
      <c r="B7191" t="s">
        <v>17</v>
      </c>
      <c r="C7191" s="123">
        <v>1942</v>
      </c>
      <c r="D7191" s="2">
        <v>144</v>
      </c>
      <c r="E7191" t="s">
        <v>24</v>
      </c>
      <c r="F7191">
        <v>2021</v>
      </c>
      <c r="G7191" t="s">
        <v>5</v>
      </c>
      <c r="H7191" s="21">
        <v>1600.85</v>
      </c>
    </row>
    <row r="7192" spans="1:8">
      <c r="A7192">
        <v>7040</v>
      </c>
      <c r="B7192" t="s">
        <v>17</v>
      </c>
      <c r="C7192" s="123">
        <v>1942</v>
      </c>
      <c r="D7192" s="2">
        <v>144</v>
      </c>
      <c r="E7192" t="s">
        <v>24</v>
      </c>
      <c r="F7192">
        <v>2021</v>
      </c>
      <c r="G7192" t="s">
        <v>5</v>
      </c>
      <c r="H7192" s="21">
        <v>287.18</v>
      </c>
    </row>
    <row r="7193" spans="1:8">
      <c r="A7193">
        <v>7046</v>
      </c>
      <c r="B7193" t="s">
        <v>17</v>
      </c>
      <c r="C7193" s="123">
        <v>1942</v>
      </c>
      <c r="D7193" s="2">
        <v>144</v>
      </c>
      <c r="E7193" t="s">
        <v>24</v>
      </c>
      <c r="F7193">
        <v>2021</v>
      </c>
      <c r="G7193" t="s">
        <v>5</v>
      </c>
      <c r="H7193" s="21">
        <v>417.19</v>
      </c>
    </row>
    <row r="7194" spans="1:8">
      <c r="A7194">
        <v>7154</v>
      </c>
      <c r="B7194" t="s">
        <v>17</v>
      </c>
      <c r="C7194" s="123">
        <v>1942</v>
      </c>
      <c r="D7194" s="2">
        <v>144</v>
      </c>
      <c r="E7194" t="s">
        <v>24</v>
      </c>
      <c r="F7194">
        <v>2021</v>
      </c>
      <c r="G7194" t="s">
        <v>5</v>
      </c>
      <c r="H7194" s="21">
        <v>1607.35</v>
      </c>
    </row>
    <row r="7195" spans="1:8">
      <c r="A7195">
        <v>7160</v>
      </c>
      <c r="B7195" t="s">
        <v>17</v>
      </c>
      <c r="C7195" s="123">
        <v>1942</v>
      </c>
      <c r="D7195" s="2">
        <v>144</v>
      </c>
      <c r="E7195" t="s">
        <v>24</v>
      </c>
      <c r="F7195">
        <v>2021</v>
      </c>
      <c r="G7195" t="s">
        <v>5</v>
      </c>
      <c r="H7195" s="21">
        <v>210.24</v>
      </c>
    </row>
    <row r="7196" spans="1:8">
      <c r="A7196">
        <v>7186</v>
      </c>
      <c r="B7196" t="s">
        <v>17</v>
      </c>
      <c r="C7196" s="123">
        <v>1942</v>
      </c>
      <c r="D7196" s="2">
        <v>144</v>
      </c>
      <c r="E7196" t="s">
        <v>24</v>
      </c>
      <c r="F7196">
        <v>2021</v>
      </c>
      <c r="G7196" t="s">
        <v>5</v>
      </c>
      <c r="H7196" s="21">
        <v>395.12</v>
      </c>
    </row>
    <row r="7197" spans="1:8">
      <c r="A7197">
        <v>7190</v>
      </c>
      <c r="B7197" t="s">
        <v>17</v>
      </c>
      <c r="C7197" s="123">
        <v>1942</v>
      </c>
      <c r="D7197" s="2">
        <v>144</v>
      </c>
      <c r="E7197" t="s">
        <v>24</v>
      </c>
      <c r="F7197">
        <v>2021</v>
      </c>
      <c r="G7197" t="s">
        <v>5</v>
      </c>
      <c r="H7197" s="21">
        <v>874.67</v>
      </c>
    </row>
    <row r="7198" spans="1:8">
      <c r="A7198">
        <v>7195</v>
      </c>
      <c r="B7198" t="s">
        <v>17</v>
      </c>
      <c r="C7198" s="123">
        <v>1942</v>
      </c>
      <c r="D7198" s="2">
        <v>144</v>
      </c>
      <c r="E7198" t="s">
        <v>24</v>
      </c>
      <c r="F7198">
        <v>2021</v>
      </c>
      <c r="G7198" t="s">
        <v>5</v>
      </c>
      <c r="H7198" s="21">
        <v>846.66</v>
      </c>
    </row>
    <row r="7199" spans="1:8">
      <c r="A7199">
        <v>7224</v>
      </c>
      <c r="B7199" t="s">
        <v>17</v>
      </c>
      <c r="C7199" s="123">
        <v>1942</v>
      </c>
      <c r="D7199" s="2">
        <v>144</v>
      </c>
      <c r="E7199" t="s">
        <v>24</v>
      </c>
      <c r="F7199">
        <v>2021</v>
      </c>
      <c r="G7199" t="s">
        <v>5</v>
      </c>
      <c r="H7199" s="21">
        <v>525.6</v>
      </c>
    </row>
    <row r="7200" spans="1:8">
      <c r="A7200">
        <v>7228</v>
      </c>
      <c r="B7200" t="s">
        <v>17</v>
      </c>
      <c r="C7200" s="123">
        <v>1942</v>
      </c>
      <c r="D7200" s="2">
        <v>144</v>
      </c>
      <c r="E7200" t="s">
        <v>24</v>
      </c>
      <c r="F7200">
        <v>2021</v>
      </c>
      <c r="G7200" t="s">
        <v>5</v>
      </c>
      <c r="H7200" s="21">
        <v>1473.63</v>
      </c>
    </row>
    <row r="7201" spans="1:8">
      <c r="A7201">
        <v>7276</v>
      </c>
      <c r="B7201" t="s">
        <v>17</v>
      </c>
      <c r="C7201" s="123">
        <v>1942</v>
      </c>
      <c r="D7201" s="2">
        <v>144</v>
      </c>
      <c r="E7201" t="s">
        <v>24</v>
      </c>
      <c r="F7201">
        <v>2021</v>
      </c>
      <c r="G7201" t="s">
        <v>5</v>
      </c>
      <c r="H7201" s="21">
        <v>1511.87</v>
      </c>
    </row>
    <row r="7202" spans="1:8">
      <c r="A7202">
        <v>7357</v>
      </c>
      <c r="B7202" t="s">
        <v>6</v>
      </c>
      <c r="C7202" s="123">
        <v>1942</v>
      </c>
      <c r="D7202" s="2" t="s">
        <v>224</v>
      </c>
      <c r="E7202" t="str">
        <f>VLOOKUP(C7202,C$2:E7201,3,FALSE)</f>
        <v>Retirement</v>
      </c>
      <c r="F7202">
        <v>2022</v>
      </c>
      <c r="G7202" t="s">
        <v>5</v>
      </c>
      <c r="H7202" s="1">
        <v>1585.6599999999999</v>
      </c>
    </row>
    <row r="7203" spans="1:8">
      <c r="A7203">
        <v>7358</v>
      </c>
      <c r="B7203" t="s">
        <v>6</v>
      </c>
      <c r="C7203" s="123">
        <v>1942</v>
      </c>
      <c r="D7203" s="2" t="s">
        <v>224</v>
      </c>
      <c r="E7203" t="str">
        <f>VLOOKUP(C7203,C$2:E7202,3,FALSE)</f>
        <v>Retirement</v>
      </c>
      <c r="F7203">
        <v>2022</v>
      </c>
      <c r="G7203" t="s">
        <v>18</v>
      </c>
      <c r="H7203" s="1">
        <v>18.43</v>
      </c>
    </row>
    <row r="7204" spans="1:8">
      <c r="A7204">
        <v>7359</v>
      </c>
      <c r="B7204" t="s">
        <v>6</v>
      </c>
      <c r="C7204" s="123">
        <v>1942</v>
      </c>
      <c r="D7204" s="2" t="s">
        <v>224</v>
      </c>
      <c r="E7204" t="str">
        <f>VLOOKUP(C7204,C$2:E7203,3,FALSE)</f>
        <v>Retirement</v>
      </c>
      <c r="F7204">
        <v>2022</v>
      </c>
      <c r="G7204" t="s">
        <v>19</v>
      </c>
      <c r="H7204" s="1">
        <v>180.84</v>
      </c>
    </row>
    <row r="7205" spans="1:8">
      <c r="A7205">
        <v>7360</v>
      </c>
      <c r="B7205" t="s">
        <v>6</v>
      </c>
      <c r="C7205" s="123">
        <v>1942</v>
      </c>
      <c r="D7205" s="2" t="s">
        <v>223</v>
      </c>
      <c r="E7205" t="str">
        <f>VLOOKUP(C7205,C$2:E7204,3,FALSE)</f>
        <v>Retirement</v>
      </c>
      <c r="F7205">
        <v>2022</v>
      </c>
      <c r="G7205" t="s">
        <v>5</v>
      </c>
      <c r="H7205" s="1">
        <v>8038.3200000000006</v>
      </c>
    </row>
    <row r="7206" spans="1:8">
      <c r="A7206">
        <v>7361</v>
      </c>
      <c r="B7206" t="s">
        <v>6</v>
      </c>
      <c r="C7206" s="123">
        <v>1942</v>
      </c>
      <c r="D7206" s="2" t="s">
        <v>223</v>
      </c>
      <c r="E7206" t="str">
        <f>VLOOKUP(C7206,C$2:E7205,3,FALSE)</f>
        <v>Retirement</v>
      </c>
      <c r="F7206">
        <v>2022</v>
      </c>
      <c r="G7206" t="s">
        <v>18</v>
      </c>
      <c r="H7206" s="1">
        <v>3060.45</v>
      </c>
    </row>
    <row r="7207" spans="1:8">
      <c r="A7207">
        <v>7362</v>
      </c>
      <c r="B7207" t="s">
        <v>6</v>
      </c>
      <c r="C7207" s="123">
        <v>1942</v>
      </c>
      <c r="D7207" s="2" t="s">
        <v>223</v>
      </c>
      <c r="E7207" t="str">
        <f>VLOOKUP(C7207,C$2:E7206,3,FALSE)</f>
        <v>Retirement</v>
      </c>
      <c r="F7207">
        <v>2022</v>
      </c>
      <c r="G7207" t="s">
        <v>19</v>
      </c>
      <c r="H7207" s="1">
        <v>896.70000000000016</v>
      </c>
    </row>
    <row r="7208" spans="1:8">
      <c r="A7208">
        <v>7415</v>
      </c>
      <c r="B7208" t="s">
        <v>7</v>
      </c>
      <c r="C7208" s="123">
        <v>1942</v>
      </c>
      <c r="D7208" s="2" t="s">
        <v>224</v>
      </c>
      <c r="E7208" t="str">
        <f>VLOOKUP(C7208,C$2:E7207,3,FALSE)</f>
        <v>Retirement</v>
      </c>
      <c r="F7208">
        <v>2022</v>
      </c>
      <c r="G7208" t="s">
        <v>5</v>
      </c>
      <c r="H7208" s="1">
        <v>3293.3800000000006</v>
      </c>
    </row>
    <row r="7209" spans="1:8">
      <c r="A7209">
        <v>7416</v>
      </c>
      <c r="B7209" t="s">
        <v>7</v>
      </c>
      <c r="C7209" s="123">
        <v>1942</v>
      </c>
      <c r="D7209" s="2" t="s">
        <v>224</v>
      </c>
      <c r="E7209" t="str">
        <f>VLOOKUP(C7209,C$2:E7208,3,FALSE)</f>
        <v>Retirement</v>
      </c>
      <c r="F7209">
        <v>2022</v>
      </c>
      <c r="G7209" t="s">
        <v>19</v>
      </c>
      <c r="H7209" s="1">
        <v>487.46</v>
      </c>
    </row>
    <row r="7210" spans="1:8">
      <c r="A7210">
        <v>7417</v>
      </c>
      <c r="B7210" t="s">
        <v>7</v>
      </c>
      <c r="C7210" s="123">
        <v>1942</v>
      </c>
      <c r="D7210" s="2" t="s">
        <v>223</v>
      </c>
      <c r="E7210" t="str">
        <f>VLOOKUP(C7210,C$2:E7209,3,FALSE)</f>
        <v>Retirement</v>
      </c>
      <c r="F7210">
        <v>2022</v>
      </c>
      <c r="G7210" t="s">
        <v>22</v>
      </c>
      <c r="H7210" s="1">
        <v>0</v>
      </c>
    </row>
    <row r="7211" spans="1:8">
      <c r="A7211">
        <v>7418</v>
      </c>
      <c r="B7211" t="s">
        <v>7</v>
      </c>
      <c r="C7211" s="123">
        <v>1942</v>
      </c>
      <c r="D7211" s="2" t="s">
        <v>223</v>
      </c>
      <c r="E7211" t="str">
        <f>VLOOKUP(C7211,C$2:E7210,3,FALSE)</f>
        <v>Retirement</v>
      </c>
      <c r="F7211">
        <v>2022</v>
      </c>
      <c r="G7211" t="s">
        <v>5</v>
      </c>
      <c r="H7211" s="1">
        <v>22881.349999999988</v>
      </c>
    </row>
    <row r="7212" spans="1:8">
      <c r="A7212">
        <v>7419</v>
      </c>
      <c r="B7212" t="s">
        <v>7</v>
      </c>
      <c r="C7212" s="123">
        <v>1942</v>
      </c>
      <c r="D7212" s="2" t="s">
        <v>223</v>
      </c>
      <c r="E7212" t="str">
        <f>VLOOKUP(C7212,C$2:E7211,3,FALSE)</f>
        <v>Retirement</v>
      </c>
      <c r="F7212">
        <v>2022</v>
      </c>
      <c r="G7212" t="s">
        <v>20</v>
      </c>
      <c r="H7212" s="1">
        <v>11.3</v>
      </c>
    </row>
    <row r="7213" spans="1:8">
      <c r="A7213">
        <v>7420</v>
      </c>
      <c r="B7213" t="s">
        <v>7</v>
      </c>
      <c r="C7213" s="123">
        <v>1942</v>
      </c>
      <c r="D7213" s="2" t="s">
        <v>223</v>
      </c>
      <c r="E7213" t="str">
        <f>VLOOKUP(C7213,C$2:E7212,3,FALSE)</f>
        <v>Retirement</v>
      </c>
      <c r="F7213">
        <v>2022</v>
      </c>
      <c r="G7213" t="s">
        <v>46</v>
      </c>
      <c r="H7213" s="1">
        <v>267.56</v>
      </c>
    </row>
    <row r="7214" spans="1:8">
      <c r="A7214">
        <v>7421</v>
      </c>
      <c r="B7214" t="s">
        <v>7</v>
      </c>
      <c r="C7214" s="123">
        <v>1942</v>
      </c>
      <c r="D7214" s="2" t="s">
        <v>223</v>
      </c>
      <c r="E7214" t="str">
        <f>VLOOKUP(C7214,C$2:E7213,3,FALSE)</f>
        <v>Retirement</v>
      </c>
      <c r="F7214">
        <v>2022</v>
      </c>
      <c r="G7214" t="s">
        <v>19</v>
      </c>
      <c r="H7214" s="1">
        <v>3470.4700000000003</v>
      </c>
    </row>
    <row r="7215" spans="1:8">
      <c r="A7215">
        <v>7469</v>
      </c>
      <c r="B7215" t="s">
        <v>8</v>
      </c>
      <c r="C7215" s="123">
        <v>1942</v>
      </c>
      <c r="D7215" s="2" t="s">
        <v>224</v>
      </c>
      <c r="E7215" t="str">
        <f>VLOOKUP(C7215,C$2:E7214,3,FALSE)</f>
        <v>Retirement</v>
      </c>
      <c r="F7215">
        <v>2022</v>
      </c>
      <c r="G7215" t="s">
        <v>19</v>
      </c>
      <c r="H7215" s="1">
        <v>0</v>
      </c>
    </row>
    <row r="7216" spans="1:8">
      <c r="A7216">
        <v>7470</v>
      </c>
      <c r="B7216" t="s">
        <v>8</v>
      </c>
      <c r="C7216" s="123">
        <v>1942</v>
      </c>
      <c r="D7216" s="2" t="s">
        <v>223</v>
      </c>
      <c r="E7216" t="str">
        <f>VLOOKUP(C7216,C$2:E7215,3,FALSE)</f>
        <v>Retirement</v>
      </c>
      <c r="F7216">
        <v>2022</v>
      </c>
      <c r="G7216" t="s">
        <v>5</v>
      </c>
      <c r="H7216" s="1">
        <v>3151.2899999999995</v>
      </c>
    </row>
    <row r="7217" spans="1:8">
      <c r="A7217">
        <v>7471</v>
      </c>
      <c r="B7217" t="s">
        <v>8</v>
      </c>
      <c r="C7217" s="123">
        <v>1942</v>
      </c>
      <c r="D7217" s="2" t="s">
        <v>223</v>
      </c>
      <c r="E7217" t="str">
        <f>VLOOKUP(C7217,C$2:E7216,3,FALSE)</f>
        <v>Retirement</v>
      </c>
      <c r="F7217">
        <v>2022</v>
      </c>
      <c r="G7217" t="s">
        <v>18</v>
      </c>
      <c r="H7217" s="1">
        <v>2.86</v>
      </c>
    </row>
    <row r="7218" spans="1:8">
      <c r="A7218">
        <v>7472</v>
      </c>
      <c r="B7218" t="s">
        <v>8</v>
      </c>
      <c r="C7218" s="123">
        <v>1942</v>
      </c>
      <c r="D7218" s="2" t="s">
        <v>223</v>
      </c>
      <c r="E7218" t="str">
        <f>VLOOKUP(C7218,C$2:E7217,3,FALSE)</f>
        <v>Retirement</v>
      </c>
      <c r="F7218">
        <v>2022</v>
      </c>
      <c r="G7218" t="s">
        <v>19</v>
      </c>
      <c r="H7218" s="1">
        <v>306.26</v>
      </c>
    </row>
    <row r="7219" spans="1:8">
      <c r="A7219">
        <v>7511</v>
      </c>
      <c r="B7219" t="s">
        <v>9</v>
      </c>
      <c r="C7219" s="123">
        <v>1942</v>
      </c>
      <c r="D7219" s="2" t="s">
        <v>224</v>
      </c>
      <c r="E7219" t="str">
        <f>VLOOKUP(C7219,C$2:E7218,3,FALSE)</f>
        <v>Retirement</v>
      </c>
      <c r="F7219">
        <v>2022</v>
      </c>
      <c r="G7219" t="s">
        <v>5</v>
      </c>
      <c r="H7219" s="1">
        <v>2778.47</v>
      </c>
    </row>
    <row r="7220" spans="1:8">
      <c r="A7220">
        <v>7512</v>
      </c>
      <c r="B7220" t="s">
        <v>9</v>
      </c>
      <c r="C7220" s="123">
        <v>1942</v>
      </c>
      <c r="D7220" s="2" t="s">
        <v>224</v>
      </c>
      <c r="E7220" t="str">
        <f>VLOOKUP(C7220,C$2:E7219,3,FALSE)</f>
        <v>Retirement</v>
      </c>
      <c r="F7220">
        <v>2022</v>
      </c>
      <c r="G7220" t="s">
        <v>19</v>
      </c>
      <c r="H7220" s="1">
        <v>0</v>
      </c>
    </row>
    <row r="7221" spans="1:8">
      <c r="A7221">
        <v>7513</v>
      </c>
      <c r="B7221" t="s">
        <v>9</v>
      </c>
      <c r="C7221" s="123">
        <v>1942</v>
      </c>
      <c r="D7221" s="2" t="s">
        <v>223</v>
      </c>
      <c r="E7221" t="str">
        <f>VLOOKUP(C7221,C$2:E7220,3,FALSE)</f>
        <v>Retirement</v>
      </c>
      <c r="F7221">
        <v>2022</v>
      </c>
      <c r="G7221" t="s">
        <v>5</v>
      </c>
      <c r="H7221" s="1">
        <v>25612.799999999999</v>
      </c>
    </row>
    <row r="7222" spans="1:8">
      <c r="A7222">
        <v>7514</v>
      </c>
      <c r="B7222" t="s">
        <v>9</v>
      </c>
      <c r="C7222" s="123">
        <v>1942</v>
      </c>
      <c r="D7222" s="2" t="s">
        <v>223</v>
      </c>
      <c r="E7222" t="str">
        <f>VLOOKUP(C7222,C$2:E7221,3,FALSE)</f>
        <v>Retirement</v>
      </c>
      <c r="F7222">
        <v>2022</v>
      </c>
      <c r="G7222" t="s">
        <v>19</v>
      </c>
      <c r="H7222" s="1">
        <v>1718.8300000000002</v>
      </c>
    </row>
    <row r="7223" spans="1:8">
      <c r="A7223">
        <v>7552</v>
      </c>
      <c r="B7223" t="s">
        <v>10</v>
      </c>
      <c r="C7223" s="123">
        <v>1942</v>
      </c>
      <c r="D7223" s="2" t="s">
        <v>224</v>
      </c>
      <c r="E7223" t="str">
        <f>VLOOKUP(C7223,C$2:E7222,3,FALSE)</f>
        <v>Retirement</v>
      </c>
      <c r="F7223">
        <v>2022</v>
      </c>
      <c r="G7223" t="s">
        <v>19</v>
      </c>
      <c r="H7223" s="1">
        <v>0</v>
      </c>
    </row>
    <row r="7224" spans="1:8">
      <c r="A7224">
        <v>7553</v>
      </c>
      <c r="B7224" t="s">
        <v>10</v>
      </c>
      <c r="C7224" s="123">
        <v>1942</v>
      </c>
      <c r="D7224" s="2" t="s">
        <v>223</v>
      </c>
      <c r="E7224" t="str">
        <f>VLOOKUP(C7224,C$2:E7223,3,FALSE)</f>
        <v>Retirement</v>
      </c>
      <c r="F7224">
        <v>2022</v>
      </c>
      <c r="G7224" t="s">
        <v>5</v>
      </c>
      <c r="H7224" s="1">
        <v>3735.4900000000002</v>
      </c>
    </row>
    <row r="7225" spans="1:8">
      <c r="A7225">
        <v>7554</v>
      </c>
      <c r="B7225" t="s">
        <v>10</v>
      </c>
      <c r="C7225" s="123">
        <v>1942</v>
      </c>
      <c r="D7225" s="2" t="s">
        <v>223</v>
      </c>
      <c r="E7225" t="str">
        <f>VLOOKUP(C7225,C$2:E7224,3,FALSE)</f>
        <v>Retirement</v>
      </c>
      <c r="F7225">
        <v>2022</v>
      </c>
      <c r="G7225" t="s">
        <v>18</v>
      </c>
      <c r="H7225" s="1">
        <v>28.740000000000002</v>
      </c>
    </row>
    <row r="7226" spans="1:8">
      <c r="A7226">
        <v>7555</v>
      </c>
      <c r="B7226" t="s">
        <v>10</v>
      </c>
      <c r="C7226" s="123">
        <v>1942</v>
      </c>
      <c r="D7226" s="2" t="s">
        <v>223</v>
      </c>
      <c r="E7226" t="str">
        <f>VLOOKUP(C7226,C$2:E7225,3,FALSE)</f>
        <v>Retirement</v>
      </c>
      <c r="F7226">
        <v>2022</v>
      </c>
      <c r="G7226" t="s">
        <v>19</v>
      </c>
      <c r="H7226" s="1">
        <v>0</v>
      </c>
    </row>
    <row r="7227" spans="1:8">
      <c r="A7227">
        <v>7595</v>
      </c>
      <c r="B7227" t="s">
        <v>11</v>
      </c>
      <c r="C7227" s="123">
        <v>1942</v>
      </c>
      <c r="D7227" s="2" t="s">
        <v>224</v>
      </c>
      <c r="E7227" t="str">
        <f>VLOOKUP(C7227,C$2:E7226,3,FALSE)</f>
        <v>Retirement</v>
      </c>
      <c r="F7227">
        <v>2022</v>
      </c>
      <c r="G7227" t="s">
        <v>5</v>
      </c>
      <c r="H7227" s="1">
        <v>714.31999999999994</v>
      </c>
    </row>
    <row r="7228" spans="1:8">
      <c r="A7228">
        <v>7596</v>
      </c>
      <c r="B7228" t="s">
        <v>11</v>
      </c>
      <c r="C7228" s="123">
        <v>1942</v>
      </c>
      <c r="D7228" s="2" t="s">
        <v>224</v>
      </c>
      <c r="E7228" t="str">
        <f>VLOOKUP(C7228,C$2:E7227,3,FALSE)</f>
        <v>Retirement</v>
      </c>
      <c r="F7228">
        <v>2022</v>
      </c>
      <c r="G7228" t="s">
        <v>19</v>
      </c>
      <c r="H7228" s="1">
        <v>0</v>
      </c>
    </row>
    <row r="7229" spans="1:8">
      <c r="A7229">
        <v>7597</v>
      </c>
      <c r="B7229" t="s">
        <v>11</v>
      </c>
      <c r="C7229" s="123">
        <v>1942</v>
      </c>
      <c r="D7229" s="2" t="s">
        <v>223</v>
      </c>
      <c r="E7229" t="str">
        <f>VLOOKUP(C7229,C$2:E7228,3,FALSE)</f>
        <v>Retirement</v>
      </c>
      <c r="F7229">
        <v>2022</v>
      </c>
      <c r="G7229" t="s">
        <v>22</v>
      </c>
      <c r="H7229" s="1">
        <v>202.6</v>
      </c>
    </row>
    <row r="7230" spans="1:8">
      <c r="A7230">
        <v>7598</v>
      </c>
      <c r="B7230" t="s">
        <v>11</v>
      </c>
      <c r="C7230" s="123">
        <v>1942</v>
      </c>
      <c r="D7230" s="2" t="s">
        <v>223</v>
      </c>
      <c r="E7230" t="str">
        <f>VLOOKUP(C7230,C$2:E7229,3,FALSE)</f>
        <v>Retirement</v>
      </c>
      <c r="F7230">
        <v>2022</v>
      </c>
      <c r="G7230" t="s">
        <v>5</v>
      </c>
      <c r="H7230" s="1">
        <v>11243.750000000002</v>
      </c>
    </row>
    <row r="7231" spans="1:8">
      <c r="A7231">
        <v>7599</v>
      </c>
      <c r="B7231" t="s">
        <v>11</v>
      </c>
      <c r="C7231" s="123">
        <v>1942</v>
      </c>
      <c r="D7231" s="2" t="s">
        <v>223</v>
      </c>
      <c r="E7231" t="str">
        <f>VLOOKUP(C7231,C$2:E7230,3,FALSE)</f>
        <v>Retirement</v>
      </c>
      <c r="F7231">
        <v>2022</v>
      </c>
      <c r="G7231" t="s">
        <v>19</v>
      </c>
      <c r="H7231" s="1">
        <v>327.75</v>
      </c>
    </row>
    <row r="7232" spans="1:8">
      <c r="A7232">
        <v>7636</v>
      </c>
      <c r="B7232" t="s">
        <v>12</v>
      </c>
      <c r="C7232" s="123">
        <v>1942</v>
      </c>
      <c r="D7232" s="2" t="s">
        <v>224</v>
      </c>
      <c r="E7232" t="str">
        <f>VLOOKUP(C7232,C$2:E7231,3,FALSE)</f>
        <v>Retirement</v>
      </c>
      <c r="F7232">
        <v>2022</v>
      </c>
      <c r="G7232" t="s">
        <v>19</v>
      </c>
      <c r="H7232" s="1">
        <v>0</v>
      </c>
    </row>
    <row r="7233" spans="1:8">
      <c r="A7233">
        <v>7637</v>
      </c>
      <c r="B7233" t="s">
        <v>12</v>
      </c>
      <c r="C7233" s="123">
        <v>1942</v>
      </c>
      <c r="D7233" s="2" t="s">
        <v>223</v>
      </c>
      <c r="E7233" t="str">
        <f>VLOOKUP(C7233,C$2:E7232,3,FALSE)</f>
        <v>Retirement</v>
      </c>
      <c r="F7233">
        <v>2022</v>
      </c>
      <c r="G7233" t="s">
        <v>5</v>
      </c>
      <c r="H7233" s="1">
        <v>1664.87</v>
      </c>
    </row>
    <row r="7234" spans="1:8">
      <c r="A7234">
        <v>7638</v>
      </c>
      <c r="B7234" t="s">
        <v>12</v>
      </c>
      <c r="C7234" s="123">
        <v>1942</v>
      </c>
      <c r="D7234" s="2" t="s">
        <v>223</v>
      </c>
      <c r="E7234" t="str">
        <f>VLOOKUP(C7234,C$2:E7233,3,FALSE)</f>
        <v>Retirement</v>
      </c>
      <c r="F7234">
        <v>2022</v>
      </c>
      <c r="G7234" t="s">
        <v>19</v>
      </c>
      <c r="H7234" s="1">
        <v>0</v>
      </c>
    </row>
    <row r="7235" spans="1:8">
      <c r="A7235">
        <v>7698</v>
      </c>
      <c r="B7235" t="s">
        <v>14</v>
      </c>
      <c r="C7235" s="123">
        <v>1942</v>
      </c>
      <c r="D7235" s="2" t="s">
        <v>224</v>
      </c>
      <c r="E7235" t="str">
        <f>VLOOKUP(C7235,C$2:E7234,3,FALSE)</f>
        <v>Retirement</v>
      </c>
      <c r="F7235">
        <v>2022</v>
      </c>
      <c r="G7235" t="s">
        <v>5</v>
      </c>
      <c r="H7235" s="1">
        <v>2734.46</v>
      </c>
    </row>
    <row r="7236" spans="1:8">
      <c r="A7236">
        <v>7699</v>
      </c>
      <c r="B7236" t="s">
        <v>14</v>
      </c>
      <c r="C7236" s="123">
        <v>1942</v>
      </c>
      <c r="D7236" s="2" t="s">
        <v>224</v>
      </c>
      <c r="E7236" t="str">
        <f>VLOOKUP(C7236,C$2:E7235,3,FALSE)</f>
        <v>Retirement</v>
      </c>
      <c r="F7236">
        <v>2022</v>
      </c>
      <c r="G7236" t="s">
        <v>18</v>
      </c>
      <c r="H7236" s="1">
        <v>11.4</v>
      </c>
    </row>
    <row r="7237" spans="1:8">
      <c r="A7237">
        <v>7700</v>
      </c>
      <c r="B7237" t="s">
        <v>14</v>
      </c>
      <c r="C7237" s="123">
        <v>1942</v>
      </c>
      <c r="D7237" s="2" t="s">
        <v>224</v>
      </c>
      <c r="E7237" t="str">
        <f>VLOOKUP(C7237,C$2:E7236,3,FALSE)</f>
        <v>Retirement</v>
      </c>
      <c r="F7237">
        <v>2022</v>
      </c>
      <c r="G7237" t="s">
        <v>19</v>
      </c>
      <c r="H7237" s="1">
        <v>1949.23</v>
      </c>
    </row>
    <row r="7238" spans="1:8">
      <c r="A7238">
        <v>7701</v>
      </c>
      <c r="B7238" t="s">
        <v>14</v>
      </c>
      <c r="C7238" s="123">
        <v>1942</v>
      </c>
      <c r="D7238" s="2" t="s">
        <v>223</v>
      </c>
      <c r="E7238" t="str">
        <f>VLOOKUP(C7238,C$2:E7237,3,FALSE)</f>
        <v>Retirement</v>
      </c>
      <c r="F7238">
        <v>2022</v>
      </c>
      <c r="G7238" t="s">
        <v>22</v>
      </c>
      <c r="H7238" s="1">
        <v>0</v>
      </c>
    </row>
    <row r="7239" spans="1:8">
      <c r="A7239">
        <v>7702</v>
      </c>
      <c r="B7239" t="s">
        <v>14</v>
      </c>
      <c r="C7239" s="123">
        <v>1942</v>
      </c>
      <c r="D7239" s="2" t="s">
        <v>223</v>
      </c>
      <c r="E7239" t="str">
        <f>VLOOKUP(C7239,C$2:E7238,3,FALSE)</f>
        <v>Retirement</v>
      </c>
      <c r="F7239">
        <v>2022</v>
      </c>
      <c r="G7239" t="s">
        <v>5</v>
      </c>
      <c r="H7239" s="1">
        <v>3618.7999999999997</v>
      </c>
    </row>
    <row r="7240" spans="1:8">
      <c r="A7240">
        <v>7703</v>
      </c>
      <c r="B7240" t="s">
        <v>14</v>
      </c>
      <c r="C7240" s="123">
        <v>1942</v>
      </c>
      <c r="D7240" s="2" t="s">
        <v>223</v>
      </c>
      <c r="E7240" t="str">
        <f>VLOOKUP(C7240,C$2:E7239,3,FALSE)</f>
        <v>Retirement</v>
      </c>
      <c r="F7240">
        <v>2022</v>
      </c>
      <c r="G7240" t="s">
        <v>18</v>
      </c>
      <c r="H7240" s="1">
        <v>-11.4</v>
      </c>
    </row>
    <row r="7241" spans="1:8">
      <c r="A7241">
        <v>7704</v>
      </c>
      <c r="B7241" t="s">
        <v>14</v>
      </c>
      <c r="C7241" s="123">
        <v>1942</v>
      </c>
      <c r="D7241" s="2" t="s">
        <v>223</v>
      </c>
      <c r="E7241" t="str">
        <f>VLOOKUP(C7241,C$2:E7240,3,FALSE)</f>
        <v>Retirement</v>
      </c>
      <c r="F7241">
        <v>2022</v>
      </c>
      <c r="G7241" t="s">
        <v>19</v>
      </c>
      <c r="H7241" s="1">
        <v>4674.67</v>
      </c>
    </row>
    <row r="7242" spans="1:8">
      <c r="A7242">
        <v>7744</v>
      </c>
      <c r="B7242" t="s">
        <v>13</v>
      </c>
      <c r="C7242" s="123">
        <v>1942</v>
      </c>
      <c r="D7242" s="2" t="s">
        <v>224</v>
      </c>
      <c r="E7242" t="str">
        <f>VLOOKUP(C7242,C$2:E7241,3,FALSE)</f>
        <v>Retirement</v>
      </c>
      <c r="F7242">
        <v>2022</v>
      </c>
      <c r="G7242" t="s">
        <v>5</v>
      </c>
      <c r="H7242" s="1">
        <v>125.42</v>
      </c>
    </row>
    <row r="7243" spans="1:8">
      <c r="A7243">
        <v>7745</v>
      </c>
      <c r="B7243" t="s">
        <v>13</v>
      </c>
      <c r="C7243" s="123">
        <v>1942</v>
      </c>
      <c r="D7243" s="2" t="s">
        <v>224</v>
      </c>
      <c r="E7243" t="str">
        <f>VLOOKUP(C7243,C$2:E7242,3,FALSE)</f>
        <v>Retirement</v>
      </c>
      <c r="F7243">
        <v>2022</v>
      </c>
      <c r="G7243" t="s">
        <v>18</v>
      </c>
      <c r="H7243" s="1">
        <v>216.38</v>
      </c>
    </row>
    <row r="7244" spans="1:8">
      <c r="A7244">
        <v>7746</v>
      </c>
      <c r="B7244" t="s">
        <v>13</v>
      </c>
      <c r="C7244" s="123">
        <v>1942</v>
      </c>
      <c r="D7244" s="2" t="s">
        <v>224</v>
      </c>
      <c r="E7244" t="str">
        <f>VLOOKUP(C7244,C$2:E7243,3,FALSE)</f>
        <v>Retirement</v>
      </c>
      <c r="F7244">
        <v>2022</v>
      </c>
      <c r="G7244" t="s">
        <v>19</v>
      </c>
      <c r="H7244" s="1">
        <v>0</v>
      </c>
    </row>
    <row r="7245" spans="1:8">
      <c r="A7245">
        <v>7747</v>
      </c>
      <c r="B7245" t="s">
        <v>13</v>
      </c>
      <c r="C7245" s="123">
        <v>1942</v>
      </c>
      <c r="D7245" s="2" t="s">
        <v>223</v>
      </c>
      <c r="E7245" t="str">
        <f>VLOOKUP(C7245,C$2:E7244,3,FALSE)</f>
        <v>Retirement</v>
      </c>
      <c r="F7245">
        <v>2022</v>
      </c>
      <c r="G7245" t="s">
        <v>5</v>
      </c>
      <c r="H7245" s="1">
        <v>11502.28</v>
      </c>
    </row>
    <row r="7246" spans="1:8">
      <c r="A7246">
        <v>7748</v>
      </c>
      <c r="B7246" t="s">
        <v>13</v>
      </c>
      <c r="C7246" s="123">
        <v>1942</v>
      </c>
      <c r="D7246" s="2" t="s">
        <v>223</v>
      </c>
      <c r="E7246" t="str">
        <f>VLOOKUP(C7246,C$2:E7245,3,FALSE)</f>
        <v>Retirement</v>
      </c>
      <c r="F7246">
        <v>2022</v>
      </c>
      <c r="G7246" t="s">
        <v>19</v>
      </c>
      <c r="H7246" s="1">
        <v>233</v>
      </c>
    </row>
    <row r="7247" spans="1:8">
      <c r="A7247">
        <v>7785</v>
      </c>
      <c r="B7247" t="s">
        <v>15</v>
      </c>
      <c r="C7247" s="123">
        <v>1942</v>
      </c>
      <c r="D7247" s="2" t="s">
        <v>224</v>
      </c>
      <c r="E7247" t="str">
        <f>VLOOKUP(C7247,C$2:E7246,3,FALSE)</f>
        <v>Retirement</v>
      </c>
      <c r="F7247">
        <v>2022</v>
      </c>
      <c r="G7247" t="s">
        <v>19</v>
      </c>
      <c r="H7247" s="1">
        <v>655.79</v>
      </c>
    </row>
    <row r="7248" spans="1:8">
      <c r="A7248">
        <v>7786</v>
      </c>
      <c r="B7248" t="s">
        <v>15</v>
      </c>
      <c r="C7248" s="123">
        <v>1942</v>
      </c>
      <c r="D7248" s="2" t="s">
        <v>223</v>
      </c>
      <c r="E7248" t="str">
        <f>VLOOKUP(C7248,C$2:E7247,3,FALSE)</f>
        <v>Retirement</v>
      </c>
      <c r="F7248">
        <v>2022</v>
      </c>
      <c r="G7248" t="s">
        <v>5</v>
      </c>
      <c r="H7248" s="1">
        <v>956.32999999999993</v>
      </c>
    </row>
    <row r="7249" spans="1:8">
      <c r="A7249">
        <v>7787</v>
      </c>
      <c r="B7249" t="s">
        <v>15</v>
      </c>
      <c r="C7249" s="123">
        <v>1942</v>
      </c>
      <c r="D7249" s="2" t="s">
        <v>223</v>
      </c>
      <c r="E7249" t="str">
        <f>VLOOKUP(C7249,C$2:E7248,3,FALSE)</f>
        <v>Retirement</v>
      </c>
      <c r="F7249">
        <v>2022</v>
      </c>
      <c r="G7249" t="s">
        <v>18</v>
      </c>
      <c r="H7249" s="1">
        <v>42.53</v>
      </c>
    </row>
    <row r="7250" spans="1:8">
      <c r="A7250">
        <v>7788</v>
      </c>
      <c r="B7250" t="s">
        <v>15</v>
      </c>
      <c r="C7250" s="123">
        <v>1942</v>
      </c>
      <c r="D7250" s="2" t="s">
        <v>223</v>
      </c>
      <c r="E7250" t="str">
        <f>VLOOKUP(C7250,C$2:E7249,3,FALSE)</f>
        <v>Retirement</v>
      </c>
      <c r="F7250">
        <v>2022</v>
      </c>
      <c r="G7250" t="s">
        <v>19</v>
      </c>
      <c r="H7250" s="1">
        <v>1317.88</v>
      </c>
    </row>
    <row r="7251" spans="1:8">
      <c r="A7251">
        <v>7839</v>
      </c>
      <c r="B7251" t="s">
        <v>17</v>
      </c>
      <c r="C7251" s="123">
        <v>1942</v>
      </c>
      <c r="D7251" s="2" t="s">
        <v>224</v>
      </c>
      <c r="E7251" t="str">
        <f>VLOOKUP(C7251,C$2:E7250,3,FALSE)</f>
        <v>Retirement</v>
      </c>
      <c r="F7251">
        <v>2022</v>
      </c>
      <c r="G7251" t="s">
        <v>22</v>
      </c>
      <c r="H7251" s="1">
        <v>442.6</v>
      </c>
    </row>
    <row r="7252" spans="1:8">
      <c r="A7252">
        <v>7840</v>
      </c>
      <c r="B7252" t="s">
        <v>17</v>
      </c>
      <c r="C7252" s="123">
        <v>1942</v>
      </c>
      <c r="D7252" s="2" t="s">
        <v>224</v>
      </c>
      <c r="E7252" t="str">
        <f>VLOOKUP(C7252,C$2:E7251,3,FALSE)</f>
        <v>Retirement</v>
      </c>
      <c r="F7252">
        <v>2022</v>
      </c>
      <c r="G7252" t="s">
        <v>19</v>
      </c>
      <c r="H7252" s="1">
        <v>596.78</v>
      </c>
    </row>
    <row r="7253" spans="1:8">
      <c r="A7253">
        <v>7841</v>
      </c>
      <c r="B7253" t="s">
        <v>17</v>
      </c>
      <c r="C7253" s="123">
        <v>1942</v>
      </c>
      <c r="D7253" s="2" t="s">
        <v>223</v>
      </c>
      <c r="E7253" t="str">
        <f>VLOOKUP(C7253,C$2:E7252,3,FALSE)</f>
        <v>Retirement</v>
      </c>
      <c r="F7253">
        <v>2022</v>
      </c>
      <c r="G7253" t="s">
        <v>5</v>
      </c>
      <c r="H7253" s="1">
        <v>6290.2500000000009</v>
      </c>
    </row>
    <row r="7254" spans="1:8">
      <c r="A7254">
        <v>7842</v>
      </c>
      <c r="B7254" t="s">
        <v>17</v>
      </c>
      <c r="C7254" s="123">
        <v>1942</v>
      </c>
      <c r="D7254" s="2" t="s">
        <v>223</v>
      </c>
      <c r="E7254" t="str">
        <f>VLOOKUP(C7254,C$2:E7253,3,FALSE)</f>
        <v>Retirement</v>
      </c>
      <c r="F7254">
        <v>2022</v>
      </c>
      <c r="G7254" t="s">
        <v>19</v>
      </c>
      <c r="H7254" s="1">
        <v>0</v>
      </c>
    </row>
    <row r="7255" spans="1:8">
      <c r="A7255">
        <v>7874</v>
      </c>
      <c r="B7255" t="s">
        <v>16</v>
      </c>
      <c r="C7255" s="123">
        <v>1942</v>
      </c>
      <c r="D7255" s="2" t="s">
        <v>224</v>
      </c>
      <c r="E7255" t="str">
        <f>VLOOKUP(C7255,C$2:E7254,3,FALSE)</f>
        <v>Retirement</v>
      </c>
      <c r="F7255">
        <v>2022</v>
      </c>
      <c r="G7255" t="s">
        <v>19</v>
      </c>
      <c r="H7255" s="1">
        <v>0</v>
      </c>
    </row>
    <row r="7256" spans="1:8">
      <c r="A7256">
        <v>7875</v>
      </c>
      <c r="B7256" t="s">
        <v>16</v>
      </c>
      <c r="C7256" s="123">
        <v>1942</v>
      </c>
      <c r="D7256" s="2" t="s">
        <v>223</v>
      </c>
      <c r="E7256" t="str">
        <f>VLOOKUP(C7256,C$2:E7255,3,FALSE)</f>
        <v>Retirement</v>
      </c>
      <c r="F7256">
        <v>2022</v>
      </c>
      <c r="G7256" t="s">
        <v>22</v>
      </c>
      <c r="H7256" s="1">
        <v>0</v>
      </c>
    </row>
    <row r="7257" spans="1:8">
      <c r="A7257">
        <v>7876</v>
      </c>
      <c r="B7257" t="s">
        <v>16</v>
      </c>
      <c r="C7257" s="123">
        <v>1942</v>
      </c>
      <c r="D7257" s="2" t="s">
        <v>223</v>
      </c>
      <c r="E7257" t="str">
        <f>VLOOKUP(C7257,C$2:E7256,3,FALSE)</f>
        <v>Retirement</v>
      </c>
      <c r="F7257">
        <v>2022</v>
      </c>
      <c r="G7257" t="s">
        <v>19</v>
      </c>
      <c r="H7257" s="1">
        <v>558.28</v>
      </c>
    </row>
    <row r="7258" spans="1:8">
      <c r="A7258">
        <v>7909</v>
      </c>
      <c r="B7258" t="s">
        <v>6</v>
      </c>
      <c r="C7258" s="123">
        <v>1942</v>
      </c>
      <c r="D7258" s="2">
        <v>133</v>
      </c>
      <c r="E7258" t="s">
        <v>24</v>
      </c>
      <c r="F7258">
        <v>2023</v>
      </c>
      <c r="G7258" t="s">
        <v>5</v>
      </c>
      <c r="H7258" s="1">
        <v>7311.2199999999993</v>
      </c>
    </row>
    <row r="7259" spans="1:8">
      <c r="A7259">
        <v>7910</v>
      </c>
      <c r="B7259" t="s">
        <v>6</v>
      </c>
      <c r="C7259" s="123">
        <v>1942</v>
      </c>
      <c r="D7259" s="2">
        <v>144</v>
      </c>
      <c r="E7259" t="s">
        <v>24</v>
      </c>
      <c r="F7259">
        <v>2023</v>
      </c>
      <c r="G7259" t="s">
        <v>5</v>
      </c>
      <c r="H7259" s="1">
        <v>11703.02</v>
      </c>
    </row>
    <row r="7260" spans="1:8">
      <c r="A7260">
        <v>7966</v>
      </c>
      <c r="B7260" t="s">
        <v>7</v>
      </c>
      <c r="C7260" s="123">
        <v>1942</v>
      </c>
      <c r="D7260" s="2">
        <v>133</v>
      </c>
      <c r="E7260" t="s">
        <v>24</v>
      </c>
      <c r="F7260">
        <v>2023</v>
      </c>
      <c r="G7260" t="s">
        <v>5</v>
      </c>
      <c r="H7260" s="1">
        <v>3109.4699999999993</v>
      </c>
    </row>
    <row r="7261" spans="1:8">
      <c r="A7261">
        <v>7967</v>
      </c>
      <c r="B7261" t="s">
        <v>7</v>
      </c>
      <c r="C7261" s="123">
        <v>1942</v>
      </c>
      <c r="D7261" s="2">
        <v>144</v>
      </c>
      <c r="E7261" t="s">
        <v>24</v>
      </c>
      <c r="F7261">
        <v>2023</v>
      </c>
      <c r="G7261" t="s">
        <v>5</v>
      </c>
      <c r="H7261" s="1">
        <v>11575.390000000001</v>
      </c>
    </row>
    <row r="7262" spans="1:8">
      <c r="A7262">
        <v>8032</v>
      </c>
      <c r="B7262" t="s">
        <v>8</v>
      </c>
      <c r="C7262" s="123">
        <v>1942</v>
      </c>
      <c r="D7262" s="2">
        <v>144</v>
      </c>
      <c r="E7262" t="s">
        <v>24</v>
      </c>
      <c r="F7262">
        <v>2023</v>
      </c>
      <c r="G7262" t="s">
        <v>5</v>
      </c>
      <c r="H7262" s="1">
        <v>6296.59</v>
      </c>
    </row>
    <row r="7263" spans="1:8">
      <c r="A7263">
        <v>8084</v>
      </c>
      <c r="B7263" t="s">
        <v>9</v>
      </c>
      <c r="C7263" s="123">
        <v>1942</v>
      </c>
      <c r="D7263" s="2">
        <v>133</v>
      </c>
      <c r="E7263" t="s">
        <v>24</v>
      </c>
      <c r="F7263">
        <v>2023</v>
      </c>
      <c r="G7263" t="s">
        <v>5</v>
      </c>
      <c r="H7263" s="1">
        <v>5498.5900000000011</v>
      </c>
    </row>
    <row r="7264" spans="1:8">
      <c r="A7264">
        <v>8085</v>
      </c>
      <c r="B7264" t="s">
        <v>9</v>
      </c>
      <c r="C7264" s="123">
        <v>1942</v>
      </c>
      <c r="D7264" s="2">
        <v>144</v>
      </c>
      <c r="E7264" t="s">
        <v>24</v>
      </c>
      <c r="F7264">
        <v>2023</v>
      </c>
      <c r="G7264" t="s">
        <v>5</v>
      </c>
      <c r="H7264" s="1">
        <v>152428.44</v>
      </c>
    </row>
    <row r="7265" spans="1:8">
      <c r="A7265">
        <v>8138</v>
      </c>
      <c r="B7265" t="s">
        <v>10</v>
      </c>
      <c r="C7265" s="123">
        <v>1942</v>
      </c>
      <c r="D7265" s="2">
        <v>133</v>
      </c>
      <c r="E7265" t="s">
        <v>24</v>
      </c>
      <c r="F7265">
        <v>2023</v>
      </c>
      <c r="G7265" t="s">
        <v>5</v>
      </c>
      <c r="H7265" s="1">
        <v>838.75</v>
      </c>
    </row>
    <row r="7266" spans="1:8">
      <c r="A7266">
        <v>8139</v>
      </c>
      <c r="B7266" t="s">
        <v>10</v>
      </c>
      <c r="C7266" s="123">
        <v>1942</v>
      </c>
      <c r="D7266" s="2">
        <v>144</v>
      </c>
      <c r="E7266" t="s">
        <v>24</v>
      </c>
      <c r="F7266">
        <v>2023</v>
      </c>
      <c r="G7266" t="s">
        <v>5</v>
      </c>
      <c r="H7266" s="1">
        <v>1794.04</v>
      </c>
    </row>
    <row r="7267" spans="1:8">
      <c r="A7267">
        <v>8181</v>
      </c>
      <c r="B7267" t="s">
        <v>11</v>
      </c>
      <c r="C7267" s="123">
        <v>1942</v>
      </c>
      <c r="D7267" s="2">
        <v>133</v>
      </c>
      <c r="E7267" t="s">
        <v>24</v>
      </c>
      <c r="F7267">
        <v>2023</v>
      </c>
      <c r="G7267" t="s">
        <v>5</v>
      </c>
      <c r="H7267" s="1">
        <v>3126.84</v>
      </c>
    </row>
    <row r="7268" spans="1:8">
      <c r="A7268">
        <v>8182</v>
      </c>
      <c r="B7268" t="s">
        <v>11</v>
      </c>
      <c r="C7268" s="123">
        <v>1942</v>
      </c>
      <c r="D7268" s="2">
        <v>144</v>
      </c>
      <c r="E7268" t="s">
        <v>24</v>
      </c>
      <c r="F7268">
        <v>2023</v>
      </c>
      <c r="G7268" t="s">
        <v>5</v>
      </c>
      <c r="H7268" s="1">
        <v>6941.9599999999991</v>
      </c>
    </row>
    <row r="7269" spans="1:8">
      <c r="A7269">
        <v>8225</v>
      </c>
      <c r="B7269" t="s">
        <v>12</v>
      </c>
      <c r="C7269" s="123">
        <v>1942</v>
      </c>
      <c r="D7269" s="2">
        <v>144</v>
      </c>
      <c r="E7269" t="s">
        <v>24</v>
      </c>
      <c r="F7269">
        <v>2023</v>
      </c>
      <c r="G7269" t="s">
        <v>5</v>
      </c>
      <c r="H7269" s="1">
        <v>740.82999999999993</v>
      </c>
    </row>
    <row r="7270" spans="1:8">
      <c r="A7270">
        <v>8262</v>
      </c>
      <c r="B7270" t="s">
        <v>13</v>
      </c>
      <c r="C7270" s="123">
        <v>1942</v>
      </c>
      <c r="D7270" s="2">
        <v>133</v>
      </c>
      <c r="E7270" t="s">
        <v>24</v>
      </c>
      <c r="F7270">
        <v>2023</v>
      </c>
      <c r="G7270" t="s">
        <v>5</v>
      </c>
      <c r="H7270" s="1">
        <v>207.10000000000002</v>
      </c>
    </row>
    <row r="7271" spans="1:8">
      <c r="A7271">
        <v>8263</v>
      </c>
      <c r="B7271" t="s">
        <v>13</v>
      </c>
      <c r="C7271" s="123">
        <v>1942</v>
      </c>
      <c r="D7271" s="2">
        <v>144</v>
      </c>
      <c r="E7271" t="s">
        <v>24</v>
      </c>
      <c r="F7271">
        <v>2023</v>
      </c>
      <c r="G7271" t="s">
        <v>5</v>
      </c>
      <c r="H7271" s="1">
        <v>9737.23</v>
      </c>
    </row>
    <row r="7272" spans="1:8">
      <c r="A7272">
        <v>8325</v>
      </c>
      <c r="B7272" t="s">
        <v>14</v>
      </c>
      <c r="C7272" s="123">
        <v>1942</v>
      </c>
      <c r="D7272" s="2">
        <v>133</v>
      </c>
      <c r="E7272" t="s">
        <v>24</v>
      </c>
      <c r="F7272">
        <v>2023</v>
      </c>
      <c r="G7272" t="s">
        <v>5</v>
      </c>
      <c r="H7272" s="1">
        <v>2966.88</v>
      </c>
    </row>
    <row r="7273" spans="1:8">
      <c r="A7273">
        <v>8326</v>
      </c>
      <c r="B7273" t="s">
        <v>14</v>
      </c>
      <c r="C7273" s="123">
        <v>1942</v>
      </c>
      <c r="D7273" s="2">
        <v>144</v>
      </c>
      <c r="E7273" t="s">
        <v>24</v>
      </c>
      <c r="F7273">
        <v>2023</v>
      </c>
      <c r="G7273" t="s">
        <v>5</v>
      </c>
      <c r="H7273" s="1">
        <v>10870.63</v>
      </c>
    </row>
    <row r="7274" spans="1:8">
      <c r="A7274">
        <v>8450</v>
      </c>
      <c r="B7274" t="s">
        <v>17</v>
      </c>
      <c r="C7274" s="123">
        <v>1942</v>
      </c>
      <c r="D7274" s="2">
        <v>133</v>
      </c>
      <c r="E7274" t="s">
        <v>24</v>
      </c>
      <c r="F7274">
        <v>2023</v>
      </c>
      <c r="G7274" t="s">
        <v>22</v>
      </c>
      <c r="H7274" s="1">
        <v>2518.41</v>
      </c>
    </row>
    <row r="7275" spans="1:8">
      <c r="A7275">
        <v>8451</v>
      </c>
      <c r="B7275" t="s">
        <v>17</v>
      </c>
      <c r="C7275" s="123">
        <v>1942</v>
      </c>
      <c r="D7275" s="2">
        <v>144</v>
      </c>
      <c r="E7275" t="s">
        <v>24</v>
      </c>
      <c r="F7275">
        <v>2023</v>
      </c>
      <c r="G7275" t="s">
        <v>5</v>
      </c>
      <c r="H7275" s="1">
        <v>6402.7999999999993</v>
      </c>
    </row>
    <row r="7276" spans="1:8">
      <c r="A7276">
        <v>215</v>
      </c>
      <c r="B7276" t="s">
        <v>6</v>
      </c>
      <c r="C7276" s="123">
        <v>1943</v>
      </c>
      <c r="D7276" s="2">
        <v>144</v>
      </c>
      <c r="E7276" t="s">
        <v>23</v>
      </c>
      <c r="F7276">
        <v>2021</v>
      </c>
      <c r="G7276" t="s">
        <v>5</v>
      </c>
      <c r="H7276" s="21">
        <v>7.37</v>
      </c>
    </row>
    <row r="7277" spans="1:8">
      <c r="A7277">
        <v>225</v>
      </c>
      <c r="B7277" t="s">
        <v>6</v>
      </c>
      <c r="C7277" s="123">
        <v>1943</v>
      </c>
      <c r="D7277" s="2">
        <v>144</v>
      </c>
      <c r="E7277" t="s">
        <v>23</v>
      </c>
      <c r="F7277">
        <v>2021</v>
      </c>
      <c r="G7277" t="s">
        <v>5</v>
      </c>
      <c r="H7277" s="21">
        <v>7.37</v>
      </c>
    </row>
    <row r="7278" spans="1:8">
      <c r="A7278">
        <v>307</v>
      </c>
      <c r="B7278" t="s">
        <v>6</v>
      </c>
      <c r="C7278" s="123">
        <v>1943</v>
      </c>
      <c r="D7278" s="2">
        <v>144</v>
      </c>
      <c r="E7278" t="s">
        <v>23</v>
      </c>
      <c r="F7278">
        <v>2021</v>
      </c>
      <c r="G7278" t="s">
        <v>5</v>
      </c>
      <c r="H7278" s="21">
        <v>11.74</v>
      </c>
    </row>
    <row r="7279" spans="1:8">
      <c r="A7279">
        <v>370</v>
      </c>
      <c r="B7279" t="s">
        <v>6</v>
      </c>
      <c r="C7279" s="123">
        <v>1943</v>
      </c>
      <c r="D7279" s="2">
        <v>144</v>
      </c>
      <c r="E7279" t="s">
        <v>23</v>
      </c>
      <c r="F7279">
        <v>2021</v>
      </c>
      <c r="G7279" t="s">
        <v>5</v>
      </c>
      <c r="H7279" s="21">
        <v>7.36</v>
      </c>
    </row>
    <row r="7280" spans="1:8">
      <c r="A7280">
        <v>371</v>
      </c>
      <c r="B7280" t="s">
        <v>6</v>
      </c>
      <c r="C7280" s="123">
        <v>1943</v>
      </c>
      <c r="D7280" s="2">
        <v>144</v>
      </c>
      <c r="E7280" t="s">
        <v>23</v>
      </c>
      <c r="F7280">
        <v>2021</v>
      </c>
      <c r="G7280" t="s">
        <v>5</v>
      </c>
      <c r="H7280" s="21">
        <v>7.84</v>
      </c>
    </row>
    <row r="7281" spans="1:8">
      <c r="A7281">
        <v>414</v>
      </c>
      <c r="B7281" t="s">
        <v>6</v>
      </c>
      <c r="C7281" s="123">
        <v>1943</v>
      </c>
      <c r="D7281" s="2">
        <v>144</v>
      </c>
      <c r="E7281" t="s">
        <v>23</v>
      </c>
      <c r="F7281">
        <v>2021</v>
      </c>
      <c r="G7281" t="s">
        <v>5</v>
      </c>
      <c r="H7281" s="21">
        <v>7.37</v>
      </c>
    </row>
    <row r="7282" spans="1:8">
      <c r="A7282">
        <v>480</v>
      </c>
      <c r="B7282" t="s">
        <v>6</v>
      </c>
      <c r="C7282" s="123">
        <v>1943</v>
      </c>
      <c r="D7282" s="2">
        <v>144</v>
      </c>
      <c r="E7282" t="s">
        <v>23</v>
      </c>
      <c r="F7282">
        <v>2021</v>
      </c>
      <c r="G7282" t="s">
        <v>5</v>
      </c>
      <c r="H7282" s="21">
        <v>7.36</v>
      </c>
    </row>
    <row r="7283" spans="1:8">
      <c r="A7283">
        <v>495</v>
      </c>
      <c r="B7283" t="s">
        <v>6</v>
      </c>
      <c r="C7283" s="123">
        <v>1943</v>
      </c>
      <c r="D7283" s="2">
        <v>144</v>
      </c>
      <c r="E7283" t="s">
        <v>23</v>
      </c>
      <c r="F7283">
        <v>2021</v>
      </c>
      <c r="G7283" t="s">
        <v>5</v>
      </c>
      <c r="H7283" s="21">
        <v>7.36</v>
      </c>
    </row>
    <row r="7284" spans="1:8">
      <c r="A7284">
        <v>498</v>
      </c>
      <c r="B7284" t="s">
        <v>6</v>
      </c>
      <c r="C7284" s="123">
        <v>1943</v>
      </c>
      <c r="D7284" s="2">
        <v>144</v>
      </c>
      <c r="E7284" t="s">
        <v>23</v>
      </c>
      <c r="F7284">
        <v>2021</v>
      </c>
      <c r="G7284" t="s">
        <v>5</v>
      </c>
      <c r="H7284" s="21">
        <v>7.82</v>
      </c>
    </row>
    <row r="7285" spans="1:8">
      <c r="A7285">
        <v>555</v>
      </c>
      <c r="B7285" t="s">
        <v>6</v>
      </c>
      <c r="C7285" s="123">
        <v>1943</v>
      </c>
      <c r="D7285" s="2">
        <v>144</v>
      </c>
      <c r="E7285" t="s">
        <v>23</v>
      </c>
      <c r="F7285">
        <v>2021</v>
      </c>
      <c r="G7285" t="s">
        <v>5</v>
      </c>
      <c r="H7285" s="21">
        <v>7.36</v>
      </c>
    </row>
    <row r="7286" spans="1:8">
      <c r="A7286">
        <v>575</v>
      </c>
      <c r="B7286" t="s">
        <v>6</v>
      </c>
      <c r="C7286" s="123">
        <v>1943</v>
      </c>
      <c r="D7286" s="2">
        <v>144</v>
      </c>
      <c r="E7286" t="s">
        <v>23</v>
      </c>
      <c r="F7286">
        <v>2021</v>
      </c>
      <c r="G7286" t="s">
        <v>5</v>
      </c>
      <c r="H7286" s="21">
        <v>3.91</v>
      </c>
    </row>
    <row r="7287" spans="1:8">
      <c r="A7287">
        <v>587</v>
      </c>
      <c r="B7287" t="s">
        <v>6</v>
      </c>
      <c r="C7287" s="123">
        <v>1943</v>
      </c>
      <c r="D7287" s="2">
        <v>144</v>
      </c>
      <c r="E7287" t="s">
        <v>23</v>
      </c>
      <c r="F7287">
        <v>2021</v>
      </c>
      <c r="G7287" t="s">
        <v>5</v>
      </c>
      <c r="H7287" s="21">
        <v>7.84</v>
      </c>
    </row>
    <row r="7288" spans="1:8">
      <c r="A7288">
        <v>652</v>
      </c>
      <c r="B7288" t="s">
        <v>7</v>
      </c>
      <c r="C7288" s="123">
        <v>1943</v>
      </c>
      <c r="D7288" s="2">
        <v>133</v>
      </c>
      <c r="E7288" t="s">
        <v>23</v>
      </c>
      <c r="F7288">
        <v>2021</v>
      </c>
      <c r="G7288" t="s">
        <v>5</v>
      </c>
      <c r="H7288" s="21">
        <v>1.55</v>
      </c>
    </row>
    <row r="7289" spans="1:8">
      <c r="A7289">
        <v>676</v>
      </c>
      <c r="B7289" t="s">
        <v>7</v>
      </c>
      <c r="C7289" s="123">
        <v>1943</v>
      </c>
      <c r="D7289" s="2">
        <v>133</v>
      </c>
      <c r="E7289" t="s">
        <v>23</v>
      </c>
      <c r="F7289">
        <v>2021</v>
      </c>
      <c r="G7289" t="s">
        <v>5</v>
      </c>
      <c r="H7289" s="21">
        <v>0.52</v>
      </c>
    </row>
    <row r="7290" spans="1:8">
      <c r="A7290">
        <v>721</v>
      </c>
      <c r="B7290" t="s">
        <v>7</v>
      </c>
      <c r="C7290" s="123">
        <v>1943</v>
      </c>
      <c r="D7290" s="2">
        <v>133</v>
      </c>
      <c r="E7290" t="s">
        <v>23</v>
      </c>
      <c r="F7290">
        <v>2021</v>
      </c>
      <c r="G7290" t="s">
        <v>5</v>
      </c>
      <c r="H7290" s="21">
        <v>8.5299999999999994</v>
      </c>
    </row>
    <row r="7291" spans="1:8">
      <c r="A7291">
        <v>727</v>
      </c>
      <c r="B7291" t="s">
        <v>7</v>
      </c>
      <c r="C7291" s="123">
        <v>1943</v>
      </c>
      <c r="D7291" s="2">
        <v>133</v>
      </c>
      <c r="E7291" t="s">
        <v>23</v>
      </c>
      <c r="F7291">
        <v>2021</v>
      </c>
      <c r="G7291" t="s">
        <v>5</v>
      </c>
      <c r="H7291" s="21">
        <v>1.37</v>
      </c>
    </row>
    <row r="7292" spans="1:8">
      <c r="A7292">
        <v>740</v>
      </c>
      <c r="B7292" t="s">
        <v>7</v>
      </c>
      <c r="C7292" s="123">
        <v>1943</v>
      </c>
      <c r="D7292" s="2">
        <v>133</v>
      </c>
      <c r="E7292" t="s">
        <v>23</v>
      </c>
      <c r="F7292">
        <v>2021</v>
      </c>
      <c r="G7292" t="s">
        <v>5</v>
      </c>
      <c r="H7292" s="21">
        <v>-8.9600000000000009</v>
      </c>
    </row>
    <row r="7293" spans="1:8">
      <c r="A7293">
        <v>754</v>
      </c>
      <c r="B7293" t="s">
        <v>7</v>
      </c>
      <c r="C7293" s="123">
        <v>1943</v>
      </c>
      <c r="D7293" s="2">
        <v>133</v>
      </c>
      <c r="E7293" t="s">
        <v>23</v>
      </c>
      <c r="F7293">
        <v>2021</v>
      </c>
      <c r="G7293" t="s">
        <v>5</v>
      </c>
      <c r="H7293" s="21">
        <v>0.26</v>
      </c>
    </row>
    <row r="7294" spans="1:8">
      <c r="A7294">
        <v>858</v>
      </c>
      <c r="B7294" t="s">
        <v>7</v>
      </c>
      <c r="C7294" s="123">
        <v>1943</v>
      </c>
      <c r="D7294" s="2">
        <v>133</v>
      </c>
      <c r="E7294" t="s">
        <v>23</v>
      </c>
      <c r="F7294">
        <v>2021</v>
      </c>
      <c r="G7294" t="s">
        <v>5</v>
      </c>
      <c r="H7294" s="21">
        <v>2.38</v>
      </c>
    </row>
    <row r="7295" spans="1:8">
      <c r="A7295">
        <v>879</v>
      </c>
      <c r="B7295" t="s">
        <v>7</v>
      </c>
      <c r="C7295" s="123">
        <v>1943</v>
      </c>
      <c r="D7295" s="2">
        <v>133</v>
      </c>
      <c r="E7295" t="s">
        <v>23</v>
      </c>
      <c r="F7295">
        <v>2021</v>
      </c>
      <c r="G7295" t="s">
        <v>5</v>
      </c>
      <c r="H7295" s="21">
        <v>8.5299999999999994</v>
      </c>
    </row>
    <row r="7296" spans="1:8">
      <c r="A7296">
        <v>886</v>
      </c>
      <c r="B7296" t="s">
        <v>7</v>
      </c>
      <c r="C7296" s="123">
        <v>1943</v>
      </c>
      <c r="D7296" s="2">
        <v>133</v>
      </c>
      <c r="E7296" t="s">
        <v>23</v>
      </c>
      <c r="F7296">
        <v>2021</v>
      </c>
      <c r="G7296" t="s">
        <v>5</v>
      </c>
      <c r="H7296" s="21">
        <v>1.37</v>
      </c>
    </row>
    <row r="7297" spans="1:8">
      <c r="A7297">
        <v>897</v>
      </c>
      <c r="B7297" t="s">
        <v>7</v>
      </c>
      <c r="C7297" s="123">
        <v>1943</v>
      </c>
      <c r="D7297" s="2">
        <v>133</v>
      </c>
      <c r="E7297" t="s">
        <v>23</v>
      </c>
      <c r="F7297">
        <v>2021</v>
      </c>
      <c r="G7297" t="s">
        <v>5</v>
      </c>
      <c r="H7297" s="21">
        <v>0.77</v>
      </c>
    </row>
    <row r="7298" spans="1:8">
      <c r="A7298">
        <v>918</v>
      </c>
      <c r="B7298" t="s">
        <v>7</v>
      </c>
      <c r="C7298" s="123">
        <v>1943</v>
      </c>
      <c r="D7298" s="2">
        <v>133</v>
      </c>
      <c r="E7298" t="s">
        <v>23</v>
      </c>
      <c r="F7298">
        <v>2021</v>
      </c>
      <c r="G7298" t="s">
        <v>5</v>
      </c>
      <c r="H7298" s="21">
        <v>1.35</v>
      </c>
    </row>
    <row r="7299" spans="1:8">
      <c r="A7299">
        <v>944</v>
      </c>
      <c r="B7299" t="s">
        <v>7</v>
      </c>
      <c r="C7299" s="123">
        <v>1943</v>
      </c>
      <c r="D7299" s="2">
        <v>133</v>
      </c>
      <c r="E7299" t="s">
        <v>23</v>
      </c>
      <c r="F7299">
        <v>2021</v>
      </c>
      <c r="G7299" t="s">
        <v>5</v>
      </c>
      <c r="H7299" s="21">
        <v>0.52</v>
      </c>
    </row>
    <row r="7300" spans="1:8">
      <c r="A7300">
        <v>1019</v>
      </c>
      <c r="B7300" t="s">
        <v>7</v>
      </c>
      <c r="C7300" s="123">
        <v>1943</v>
      </c>
      <c r="D7300" s="2">
        <v>144</v>
      </c>
      <c r="E7300" t="s">
        <v>23</v>
      </c>
      <c r="F7300">
        <v>2021</v>
      </c>
      <c r="G7300" t="s">
        <v>5</v>
      </c>
      <c r="H7300" s="21">
        <v>35.94</v>
      </c>
    </row>
    <row r="7301" spans="1:8">
      <c r="A7301">
        <v>1148</v>
      </c>
      <c r="B7301" t="s">
        <v>7</v>
      </c>
      <c r="C7301" s="123">
        <v>1943</v>
      </c>
      <c r="D7301" s="2">
        <v>144</v>
      </c>
      <c r="E7301" t="s">
        <v>23</v>
      </c>
      <c r="F7301">
        <v>2021</v>
      </c>
      <c r="G7301" t="s">
        <v>5</v>
      </c>
      <c r="H7301" s="21">
        <v>52.76</v>
      </c>
    </row>
    <row r="7302" spans="1:8">
      <c r="A7302">
        <v>1150</v>
      </c>
      <c r="B7302" t="s">
        <v>7</v>
      </c>
      <c r="C7302" s="123">
        <v>1943</v>
      </c>
      <c r="D7302" s="2">
        <v>144</v>
      </c>
      <c r="E7302" t="s">
        <v>23</v>
      </c>
      <c r="F7302">
        <v>2021</v>
      </c>
      <c r="G7302" t="s">
        <v>5</v>
      </c>
      <c r="H7302" s="21">
        <v>60.16</v>
      </c>
    </row>
    <row r="7303" spans="1:8">
      <c r="A7303">
        <v>1167</v>
      </c>
      <c r="B7303" t="s">
        <v>7</v>
      </c>
      <c r="C7303" s="123">
        <v>1943</v>
      </c>
      <c r="D7303" s="2">
        <v>144</v>
      </c>
      <c r="E7303" t="s">
        <v>23</v>
      </c>
      <c r="F7303">
        <v>2021</v>
      </c>
      <c r="G7303" t="s">
        <v>5</v>
      </c>
      <c r="H7303" s="21">
        <v>41.24</v>
      </c>
    </row>
    <row r="7304" spans="1:8">
      <c r="A7304">
        <v>1189</v>
      </c>
      <c r="B7304" t="s">
        <v>7</v>
      </c>
      <c r="C7304" s="123">
        <v>1943</v>
      </c>
      <c r="D7304" s="2">
        <v>144</v>
      </c>
      <c r="E7304" t="s">
        <v>23</v>
      </c>
      <c r="F7304">
        <v>2021</v>
      </c>
      <c r="G7304" t="s">
        <v>5</v>
      </c>
      <c r="H7304" s="21">
        <v>53.72</v>
      </c>
    </row>
    <row r="7305" spans="1:8">
      <c r="A7305">
        <v>1260</v>
      </c>
      <c r="B7305" t="s">
        <v>7</v>
      </c>
      <c r="C7305" s="123">
        <v>1943</v>
      </c>
      <c r="D7305" s="2">
        <v>144</v>
      </c>
      <c r="E7305" t="s">
        <v>23</v>
      </c>
      <c r="F7305">
        <v>2021</v>
      </c>
      <c r="G7305" t="s">
        <v>5</v>
      </c>
      <c r="H7305" s="21">
        <v>53.73</v>
      </c>
    </row>
    <row r="7306" spans="1:8">
      <c r="A7306">
        <v>1270</v>
      </c>
      <c r="B7306" t="s">
        <v>7</v>
      </c>
      <c r="C7306" s="123">
        <v>1943</v>
      </c>
      <c r="D7306" s="2">
        <v>144</v>
      </c>
      <c r="E7306" t="s">
        <v>23</v>
      </c>
      <c r="F7306">
        <v>2021</v>
      </c>
      <c r="G7306" t="s">
        <v>5</v>
      </c>
      <c r="H7306" s="21">
        <v>53.73</v>
      </c>
    </row>
    <row r="7307" spans="1:8">
      <c r="A7307">
        <v>1309</v>
      </c>
      <c r="B7307" t="s">
        <v>7</v>
      </c>
      <c r="C7307" s="123">
        <v>1943</v>
      </c>
      <c r="D7307" s="2">
        <v>144</v>
      </c>
      <c r="E7307" t="s">
        <v>23</v>
      </c>
      <c r="F7307">
        <v>2021</v>
      </c>
      <c r="G7307" t="s">
        <v>5</v>
      </c>
      <c r="H7307" s="21">
        <v>80.58</v>
      </c>
    </row>
    <row r="7308" spans="1:8">
      <c r="A7308">
        <v>1356</v>
      </c>
      <c r="B7308" t="s">
        <v>7</v>
      </c>
      <c r="C7308" s="123">
        <v>1943</v>
      </c>
      <c r="D7308" s="2">
        <v>144</v>
      </c>
      <c r="E7308" t="s">
        <v>23</v>
      </c>
      <c r="F7308">
        <v>2021</v>
      </c>
      <c r="G7308" t="s">
        <v>5</v>
      </c>
      <c r="H7308" s="21">
        <v>45.63</v>
      </c>
    </row>
    <row r="7309" spans="1:8">
      <c r="A7309">
        <v>1393</v>
      </c>
      <c r="B7309" t="s">
        <v>7</v>
      </c>
      <c r="C7309" s="123">
        <v>1943</v>
      </c>
      <c r="D7309" s="2">
        <v>144</v>
      </c>
      <c r="E7309" t="s">
        <v>23</v>
      </c>
      <c r="F7309">
        <v>2021</v>
      </c>
      <c r="G7309" t="s">
        <v>5</v>
      </c>
      <c r="H7309" s="21">
        <v>70.849999999999994</v>
      </c>
    </row>
    <row r="7310" spans="1:8">
      <c r="A7310">
        <v>1399</v>
      </c>
      <c r="B7310" t="s">
        <v>7</v>
      </c>
      <c r="C7310" s="123">
        <v>1943</v>
      </c>
      <c r="D7310" s="2">
        <v>144</v>
      </c>
      <c r="E7310" t="s">
        <v>23</v>
      </c>
      <c r="F7310">
        <v>2021</v>
      </c>
      <c r="G7310" t="s">
        <v>5</v>
      </c>
      <c r="H7310" s="21">
        <v>-121.12</v>
      </c>
    </row>
    <row r="7311" spans="1:8">
      <c r="A7311">
        <v>1414</v>
      </c>
      <c r="B7311" t="s">
        <v>7</v>
      </c>
      <c r="C7311" s="123">
        <v>1943</v>
      </c>
      <c r="D7311" s="2">
        <v>144</v>
      </c>
      <c r="E7311" t="s">
        <v>23</v>
      </c>
      <c r="F7311">
        <v>2021</v>
      </c>
      <c r="G7311" t="s">
        <v>5</v>
      </c>
      <c r="H7311" s="21">
        <v>26.86</v>
      </c>
    </row>
    <row r="7312" spans="1:8">
      <c r="A7312">
        <v>1418</v>
      </c>
      <c r="B7312" t="s">
        <v>7</v>
      </c>
      <c r="C7312" s="123">
        <v>1943</v>
      </c>
      <c r="D7312" s="2">
        <v>144</v>
      </c>
      <c r="E7312" t="s">
        <v>23</v>
      </c>
      <c r="F7312">
        <v>2021</v>
      </c>
      <c r="G7312" t="s">
        <v>5</v>
      </c>
      <c r="H7312" s="21">
        <v>46.35</v>
      </c>
    </row>
    <row r="7313" spans="1:8">
      <c r="A7313">
        <v>1740</v>
      </c>
      <c r="B7313" t="s">
        <v>8</v>
      </c>
      <c r="C7313" s="123">
        <v>1943</v>
      </c>
      <c r="D7313" s="2">
        <v>144</v>
      </c>
      <c r="E7313" t="s">
        <v>23</v>
      </c>
      <c r="F7313">
        <v>2021</v>
      </c>
      <c r="G7313" t="s">
        <v>5</v>
      </c>
      <c r="H7313" s="21">
        <v>93.94</v>
      </c>
    </row>
    <row r="7314" spans="1:8">
      <c r="A7314">
        <v>1847</v>
      </c>
      <c r="B7314" t="s">
        <v>8</v>
      </c>
      <c r="C7314" s="123">
        <v>1943</v>
      </c>
      <c r="D7314" s="2">
        <v>144</v>
      </c>
      <c r="E7314" t="s">
        <v>23</v>
      </c>
      <c r="F7314">
        <v>2021</v>
      </c>
      <c r="G7314" t="s">
        <v>5</v>
      </c>
      <c r="H7314" s="21">
        <v>-3.48</v>
      </c>
    </row>
    <row r="7315" spans="1:8">
      <c r="A7315">
        <v>1867</v>
      </c>
      <c r="B7315" t="s">
        <v>8</v>
      </c>
      <c r="C7315" s="123">
        <v>1943</v>
      </c>
      <c r="D7315" s="2">
        <v>144</v>
      </c>
      <c r="E7315" t="s">
        <v>23</v>
      </c>
      <c r="F7315">
        <v>2021</v>
      </c>
      <c r="G7315" t="s">
        <v>5</v>
      </c>
      <c r="H7315" s="21">
        <v>40.130000000000003</v>
      </c>
    </row>
    <row r="7316" spans="1:8">
      <c r="A7316">
        <v>1893</v>
      </c>
      <c r="B7316" t="s">
        <v>8</v>
      </c>
      <c r="C7316" s="123">
        <v>1943</v>
      </c>
      <c r="D7316" s="2">
        <v>144</v>
      </c>
      <c r="E7316" t="s">
        <v>23</v>
      </c>
      <c r="F7316">
        <v>2021</v>
      </c>
      <c r="G7316" t="s">
        <v>5</v>
      </c>
      <c r="H7316" s="21">
        <v>77.13</v>
      </c>
    </row>
    <row r="7317" spans="1:8">
      <c r="A7317">
        <v>1899</v>
      </c>
      <c r="B7317" t="s">
        <v>8</v>
      </c>
      <c r="C7317" s="123">
        <v>1943</v>
      </c>
      <c r="D7317" s="2">
        <v>144</v>
      </c>
      <c r="E7317" t="s">
        <v>23</v>
      </c>
      <c r="F7317">
        <v>2021</v>
      </c>
      <c r="G7317" t="s">
        <v>5</v>
      </c>
      <c r="H7317" s="21">
        <v>61.78</v>
      </c>
    </row>
    <row r="7318" spans="1:8">
      <c r="A7318">
        <v>1936</v>
      </c>
      <c r="B7318" t="s">
        <v>8</v>
      </c>
      <c r="C7318" s="123">
        <v>1943</v>
      </c>
      <c r="D7318" s="2">
        <v>144</v>
      </c>
      <c r="E7318" t="s">
        <v>23</v>
      </c>
      <c r="F7318">
        <v>2021</v>
      </c>
      <c r="G7318" t="s">
        <v>5</v>
      </c>
      <c r="H7318" s="21">
        <v>120.83</v>
      </c>
    </row>
    <row r="7319" spans="1:8">
      <c r="A7319">
        <v>2001</v>
      </c>
      <c r="B7319" t="s">
        <v>8</v>
      </c>
      <c r="C7319" s="123">
        <v>1943</v>
      </c>
      <c r="D7319" s="2">
        <v>144</v>
      </c>
      <c r="E7319" t="s">
        <v>23</v>
      </c>
      <c r="F7319">
        <v>2021</v>
      </c>
      <c r="G7319" t="s">
        <v>5</v>
      </c>
      <c r="H7319" s="21">
        <v>92.42</v>
      </c>
    </row>
    <row r="7320" spans="1:8">
      <c r="A7320">
        <v>2025</v>
      </c>
      <c r="B7320" t="s">
        <v>8</v>
      </c>
      <c r="C7320" s="123">
        <v>1943</v>
      </c>
      <c r="D7320" s="2">
        <v>144</v>
      </c>
      <c r="E7320" t="s">
        <v>23</v>
      </c>
      <c r="F7320">
        <v>2021</v>
      </c>
      <c r="G7320" t="s">
        <v>5</v>
      </c>
      <c r="H7320" s="21">
        <v>1.1499999999999999</v>
      </c>
    </row>
    <row r="7321" spans="1:8">
      <c r="A7321">
        <v>2043</v>
      </c>
      <c r="B7321" t="s">
        <v>8</v>
      </c>
      <c r="C7321" s="123">
        <v>1943</v>
      </c>
      <c r="D7321" s="2">
        <v>144</v>
      </c>
      <c r="E7321" t="s">
        <v>23</v>
      </c>
      <c r="F7321">
        <v>2021</v>
      </c>
      <c r="G7321" t="s">
        <v>5</v>
      </c>
      <c r="H7321" s="21">
        <v>1.1200000000000001</v>
      </c>
    </row>
    <row r="7322" spans="1:8">
      <c r="A7322">
        <v>2085</v>
      </c>
      <c r="B7322" t="s">
        <v>8</v>
      </c>
      <c r="C7322" s="123">
        <v>1943</v>
      </c>
      <c r="D7322" s="2">
        <v>144</v>
      </c>
      <c r="E7322" t="s">
        <v>23</v>
      </c>
      <c r="F7322">
        <v>2021</v>
      </c>
      <c r="G7322" t="s">
        <v>5</v>
      </c>
      <c r="H7322" s="21">
        <v>-61.08</v>
      </c>
    </row>
    <row r="7323" spans="1:8">
      <c r="A7323">
        <v>2121</v>
      </c>
      <c r="B7323" t="s">
        <v>8</v>
      </c>
      <c r="C7323" s="123">
        <v>1943</v>
      </c>
      <c r="D7323" s="2">
        <v>144</v>
      </c>
      <c r="E7323" t="s">
        <v>23</v>
      </c>
      <c r="F7323">
        <v>2021</v>
      </c>
      <c r="G7323" t="s">
        <v>5</v>
      </c>
      <c r="H7323" s="21">
        <v>1.1200000000000001</v>
      </c>
    </row>
    <row r="7324" spans="1:8">
      <c r="A7324">
        <v>2137</v>
      </c>
      <c r="B7324" t="s">
        <v>8</v>
      </c>
      <c r="C7324" s="123">
        <v>1943</v>
      </c>
      <c r="D7324" s="2">
        <v>144</v>
      </c>
      <c r="E7324" t="s">
        <v>23</v>
      </c>
      <c r="F7324">
        <v>2021</v>
      </c>
      <c r="G7324" t="s">
        <v>5</v>
      </c>
      <c r="H7324" s="21">
        <v>41.87</v>
      </c>
    </row>
    <row r="7325" spans="1:8">
      <c r="A7325">
        <v>2141</v>
      </c>
      <c r="B7325" t="s">
        <v>8</v>
      </c>
      <c r="C7325" s="123">
        <v>1943</v>
      </c>
      <c r="D7325" s="2">
        <v>144</v>
      </c>
      <c r="E7325" t="s">
        <v>23</v>
      </c>
      <c r="F7325">
        <v>2021</v>
      </c>
      <c r="G7325" t="s">
        <v>5</v>
      </c>
      <c r="H7325" s="21">
        <v>-60.66</v>
      </c>
    </row>
    <row r="7326" spans="1:8">
      <c r="A7326">
        <v>2223</v>
      </c>
      <c r="B7326" t="s">
        <v>8</v>
      </c>
      <c r="C7326" s="123">
        <v>1943</v>
      </c>
      <c r="D7326" s="2">
        <v>144</v>
      </c>
      <c r="E7326" t="s">
        <v>23</v>
      </c>
      <c r="F7326">
        <v>2021</v>
      </c>
      <c r="G7326" t="s">
        <v>5</v>
      </c>
      <c r="H7326" s="21">
        <v>2.2400000000000002</v>
      </c>
    </row>
    <row r="7327" spans="1:8">
      <c r="A7327">
        <v>3169</v>
      </c>
      <c r="B7327" t="s">
        <v>10</v>
      </c>
      <c r="C7327" s="123">
        <v>1943</v>
      </c>
      <c r="D7327" s="2">
        <v>144</v>
      </c>
      <c r="E7327" t="s">
        <v>23</v>
      </c>
      <c r="F7327">
        <v>2021</v>
      </c>
      <c r="G7327" t="s">
        <v>5</v>
      </c>
      <c r="H7327" s="21">
        <v>7.89</v>
      </c>
    </row>
    <row r="7328" spans="1:8">
      <c r="A7328">
        <v>3176</v>
      </c>
      <c r="B7328" t="s">
        <v>10</v>
      </c>
      <c r="C7328" s="123">
        <v>1943</v>
      </c>
      <c r="D7328" s="2">
        <v>144</v>
      </c>
      <c r="E7328" t="s">
        <v>23</v>
      </c>
      <c r="F7328">
        <v>2021</v>
      </c>
      <c r="G7328" t="s">
        <v>5</v>
      </c>
      <c r="H7328" s="21">
        <v>15.34</v>
      </c>
    </row>
    <row r="7329" spans="1:8">
      <c r="A7329">
        <v>3258</v>
      </c>
      <c r="B7329" t="s">
        <v>10</v>
      </c>
      <c r="C7329" s="123">
        <v>1943</v>
      </c>
      <c r="D7329" s="2">
        <v>144</v>
      </c>
      <c r="E7329" t="s">
        <v>23</v>
      </c>
      <c r="F7329">
        <v>2021</v>
      </c>
      <c r="G7329" t="s">
        <v>5</v>
      </c>
      <c r="H7329" s="21">
        <v>8.49</v>
      </c>
    </row>
    <row r="7330" spans="1:8">
      <c r="A7330">
        <v>3453</v>
      </c>
      <c r="B7330" t="s">
        <v>11</v>
      </c>
      <c r="C7330" s="123">
        <v>1943</v>
      </c>
      <c r="D7330" s="2">
        <v>144</v>
      </c>
      <c r="E7330" t="s">
        <v>23</v>
      </c>
      <c r="F7330">
        <v>2021</v>
      </c>
      <c r="G7330" t="s">
        <v>5</v>
      </c>
      <c r="H7330" s="21">
        <v>1.18</v>
      </c>
    </row>
    <row r="7331" spans="1:8">
      <c r="A7331">
        <v>3464</v>
      </c>
      <c r="B7331" t="s">
        <v>11</v>
      </c>
      <c r="C7331" s="123">
        <v>1943</v>
      </c>
      <c r="D7331" s="2">
        <v>144</v>
      </c>
      <c r="E7331" t="s">
        <v>23</v>
      </c>
      <c r="F7331">
        <v>2021</v>
      </c>
      <c r="G7331" t="s">
        <v>5</v>
      </c>
      <c r="H7331" s="21">
        <v>1.81</v>
      </c>
    </row>
    <row r="7332" spans="1:8">
      <c r="A7332">
        <v>3508</v>
      </c>
      <c r="B7332" t="s">
        <v>11</v>
      </c>
      <c r="C7332" s="123">
        <v>1943</v>
      </c>
      <c r="D7332" s="2">
        <v>144</v>
      </c>
      <c r="E7332" t="s">
        <v>23</v>
      </c>
      <c r="F7332">
        <v>2021</v>
      </c>
      <c r="G7332" t="s">
        <v>5</v>
      </c>
      <c r="H7332" s="21">
        <v>16.78</v>
      </c>
    </row>
    <row r="7333" spans="1:8">
      <c r="A7333">
        <v>3705</v>
      </c>
      <c r="B7333" t="s">
        <v>11</v>
      </c>
      <c r="C7333" s="123">
        <v>1943</v>
      </c>
      <c r="D7333" s="2">
        <v>144</v>
      </c>
      <c r="E7333" t="s">
        <v>23</v>
      </c>
      <c r="F7333">
        <v>2021</v>
      </c>
      <c r="G7333" t="s">
        <v>5</v>
      </c>
      <c r="H7333" s="21">
        <v>0.7</v>
      </c>
    </row>
    <row r="7334" spans="1:8">
      <c r="A7334">
        <v>3721</v>
      </c>
      <c r="B7334" t="s">
        <v>11</v>
      </c>
      <c r="C7334" s="123">
        <v>1943</v>
      </c>
      <c r="D7334" s="2">
        <v>144</v>
      </c>
      <c r="E7334" t="s">
        <v>23</v>
      </c>
      <c r="F7334">
        <v>2021</v>
      </c>
      <c r="G7334" t="s">
        <v>5</v>
      </c>
      <c r="H7334" s="21">
        <v>-4.6100000000000003</v>
      </c>
    </row>
    <row r="7335" spans="1:8">
      <c r="A7335">
        <v>3731</v>
      </c>
      <c r="B7335" t="s">
        <v>11</v>
      </c>
      <c r="C7335" s="123">
        <v>1943</v>
      </c>
      <c r="D7335" s="2">
        <v>144</v>
      </c>
      <c r="E7335" t="s">
        <v>23</v>
      </c>
      <c r="F7335">
        <v>2021</v>
      </c>
      <c r="G7335" t="s">
        <v>5</v>
      </c>
      <c r="H7335" s="21">
        <v>8.19</v>
      </c>
    </row>
    <row r="7336" spans="1:8">
      <c r="A7336">
        <v>3786</v>
      </c>
      <c r="B7336" t="s">
        <v>11</v>
      </c>
      <c r="C7336" s="123">
        <v>1943</v>
      </c>
      <c r="D7336" s="2">
        <v>144</v>
      </c>
      <c r="E7336" t="s">
        <v>23</v>
      </c>
      <c r="F7336">
        <v>2021</v>
      </c>
      <c r="G7336" t="s">
        <v>5</v>
      </c>
      <c r="H7336" s="21">
        <v>0.3</v>
      </c>
    </row>
    <row r="7337" spans="1:8">
      <c r="A7337">
        <v>4016</v>
      </c>
      <c r="B7337" t="s">
        <v>12</v>
      </c>
      <c r="C7337" s="123">
        <v>1943</v>
      </c>
      <c r="D7337" s="2">
        <v>144</v>
      </c>
      <c r="E7337" t="s">
        <v>23</v>
      </c>
      <c r="F7337">
        <v>2021</v>
      </c>
      <c r="G7337" t="s">
        <v>5</v>
      </c>
      <c r="H7337" s="21">
        <v>19.850000000000001</v>
      </c>
    </row>
    <row r="7338" spans="1:8">
      <c r="A7338">
        <v>4079</v>
      </c>
      <c r="B7338" t="s">
        <v>12</v>
      </c>
      <c r="C7338" s="123">
        <v>1943</v>
      </c>
      <c r="D7338" s="2">
        <v>144</v>
      </c>
      <c r="E7338" t="s">
        <v>23</v>
      </c>
      <c r="F7338">
        <v>2021</v>
      </c>
      <c r="G7338" t="s">
        <v>5</v>
      </c>
      <c r="H7338" s="21">
        <v>13.86</v>
      </c>
    </row>
    <row r="7339" spans="1:8">
      <c r="A7339">
        <v>4083</v>
      </c>
      <c r="B7339" t="s">
        <v>12</v>
      </c>
      <c r="C7339" s="123">
        <v>1943</v>
      </c>
      <c r="D7339" s="2">
        <v>144</v>
      </c>
      <c r="E7339" t="s">
        <v>23</v>
      </c>
      <c r="F7339">
        <v>2021</v>
      </c>
      <c r="G7339" t="s">
        <v>5</v>
      </c>
      <c r="H7339" s="21">
        <v>9.9</v>
      </c>
    </row>
    <row r="7340" spans="1:8">
      <c r="A7340">
        <v>4124</v>
      </c>
      <c r="B7340" t="s">
        <v>12</v>
      </c>
      <c r="C7340" s="123">
        <v>1943</v>
      </c>
      <c r="D7340" s="2">
        <v>144</v>
      </c>
      <c r="E7340" t="s">
        <v>23</v>
      </c>
      <c r="F7340">
        <v>2021</v>
      </c>
      <c r="G7340" t="s">
        <v>5</v>
      </c>
      <c r="H7340" s="21">
        <v>5.88</v>
      </c>
    </row>
    <row r="7341" spans="1:8">
      <c r="A7341">
        <v>4176</v>
      </c>
      <c r="B7341" t="s">
        <v>12</v>
      </c>
      <c r="C7341" s="123">
        <v>1943</v>
      </c>
      <c r="D7341" s="2">
        <v>144</v>
      </c>
      <c r="E7341" t="s">
        <v>23</v>
      </c>
      <c r="F7341">
        <v>2021</v>
      </c>
      <c r="G7341" t="s">
        <v>5</v>
      </c>
      <c r="H7341" s="21">
        <v>6.12</v>
      </c>
    </row>
    <row r="7342" spans="1:8">
      <c r="A7342">
        <v>4201</v>
      </c>
      <c r="B7342" t="s">
        <v>12</v>
      </c>
      <c r="C7342" s="123">
        <v>1943</v>
      </c>
      <c r="D7342" s="2">
        <v>144</v>
      </c>
      <c r="E7342" t="s">
        <v>23</v>
      </c>
      <c r="F7342">
        <v>2021</v>
      </c>
      <c r="G7342" t="s">
        <v>5</v>
      </c>
      <c r="H7342" s="21">
        <v>33.68</v>
      </c>
    </row>
    <row r="7343" spans="1:8">
      <c r="A7343">
        <v>4317</v>
      </c>
      <c r="B7343" t="s">
        <v>13</v>
      </c>
      <c r="C7343" s="123">
        <v>1943</v>
      </c>
      <c r="D7343" s="2">
        <v>133</v>
      </c>
      <c r="E7343" t="s">
        <v>23</v>
      </c>
      <c r="F7343">
        <v>2021</v>
      </c>
      <c r="G7343" t="s">
        <v>5</v>
      </c>
      <c r="H7343" s="21">
        <v>6.56</v>
      </c>
    </row>
    <row r="7344" spans="1:8">
      <c r="A7344">
        <v>4560</v>
      </c>
      <c r="B7344" t="s">
        <v>13</v>
      </c>
      <c r="C7344" s="123">
        <v>1943</v>
      </c>
      <c r="D7344" s="2">
        <v>144</v>
      </c>
      <c r="E7344" t="s">
        <v>23</v>
      </c>
      <c r="F7344">
        <v>2021</v>
      </c>
      <c r="G7344" t="s">
        <v>5</v>
      </c>
      <c r="H7344" s="21">
        <v>91.01</v>
      </c>
    </row>
    <row r="7345" spans="1:8">
      <c r="A7345">
        <v>4572</v>
      </c>
      <c r="B7345" t="s">
        <v>13</v>
      </c>
      <c r="C7345" s="123">
        <v>1943</v>
      </c>
      <c r="D7345" s="2">
        <v>144</v>
      </c>
      <c r="E7345" t="s">
        <v>23</v>
      </c>
      <c r="F7345">
        <v>2021</v>
      </c>
      <c r="G7345" t="s">
        <v>5</v>
      </c>
      <c r="H7345" s="21">
        <v>129.28</v>
      </c>
    </row>
    <row r="7346" spans="1:8">
      <c r="A7346">
        <v>4591</v>
      </c>
      <c r="B7346" t="s">
        <v>13</v>
      </c>
      <c r="C7346" s="123">
        <v>1943</v>
      </c>
      <c r="D7346" s="2">
        <v>144</v>
      </c>
      <c r="E7346" t="s">
        <v>23</v>
      </c>
      <c r="F7346">
        <v>2021</v>
      </c>
      <c r="G7346" t="s">
        <v>5</v>
      </c>
      <c r="H7346" s="21">
        <v>35.17</v>
      </c>
    </row>
    <row r="7347" spans="1:8">
      <c r="A7347">
        <v>4598</v>
      </c>
      <c r="B7347" t="s">
        <v>13</v>
      </c>
      <c r="C7347" s="123">
        <v>1943</v>
      </c>
      <c r="D7347" s="2">
        <v>144</v>
      </c>
      <c r="E7347" t="s">
        <v>23</v>
      </c>
      <c r="F7347">
        <v>2021</v>
      </c>
      <c r="G7347" t="s">
        <v>5</v>
      </c>
      <c r="H7347" s="21">
        <v>83.41</v>
      </c>
    </row>
    <row r="7348" spans="1:8">
      <c r="A7348">
        <v>4616</v>
      </c>
      <c r="B7348" t="s">
        <v>13</v>
      </c>
      <c r="C7348" s="123">
        <v>1943</v>
      </c>
      <c r="D7348" s="2">
        <v>144</v>
      </c>
      <c r="E7348" t="s">
        <v>23</v>
      </c>
      <c r="F7348">
        <v>2021</v>
      </c>
      <c r="G7348" t="s">
        <v>5</v>
      </c>
      <c r="H7348" s="21">
        <v>114.34</v>
      </c>
    </row>
    <row r="7349" spans="1:8">
      <c r="A7349">
        <v>4657</v>
      </c>
      <c r="B7349" t="s">
        <v>13</v>
      </c>
      <c r="C7349" s="123">
        <v>1943</v>
      </c>
      <c r="D7349" s="2">
        <v>144</v>
      </c>
      <c r="E7349" t="s">
        <v>23</v>
      </c>
      <c r="F7349">
        <v>2021</v>
      </c>
      <c r="G7349" t="s">
        <v>5</v>
      </c>
      <c r="H7349" s="21">
        <v>101.95</v>
      </c>
    </row>
    <row r="7350" spans="1:8">
      <c r="A7350">
        <v>4664</v>
      </c>
      <c r="B7350" t="s">
        <v>13</v>
      </c>
      <c r="C7350" s="123">
        <v>1943</v>
      </c>
      <c r="D7350" s="2">
        <v>144</v>
      </c>
      <c r="E7350" t="s">
        <v>23</v>
      </c>
      <c r="F7350">
        <v>2021</v>
      </c>
      <c r="G7350" t="s">
        <v>5</v>
      </c>
      <c r="H7350" s="21">
        <v>76.88</v>
      </c>
    </row>
    <row r="7351" spans="1:8">
      <c r="A7351">
        <v>4672</v>
      </c>
      <c r="B7351" t="s">
        <v>13</v>
      </c>
      <c r="C7351" s="123">
        <v>1943</v>
      </c>
      <c r="D7351" s="2">
        <v>144</v>
      </c>
      <c r="E7351" t="s">
        <v>23</v>
      </c>
      <c r="F7351">
        <v>2021</v>
      </c>
      <c r="G7351" t="s">
        <v>5</v>
      </c>
      <c r="H7351" s="21">
        <v>94.15</v>
      </c>
    </row>
    <row r="7352" spans="1:8">
      <c r="A7352">
        <v>4722</v>
      </c>
      <c r="B7352" t="s">
        <v>13</v>
      </c>
      <c r="C7352" s="123">
        <v>1943</v>
      </c>
      <c r="D7352" s="2">
        <v>144</v>
      </c>
      <c r="E7352" t="s">
        <v>23</v>
      </c>
      <c r="F7352">
        <v>2021</v>
      </c>
      <c r="G7352" t="s">
        <v>5</v>
      </c>
      <c r="H7352" s="21">
        <v>100.82</v>
      </c>
    </row>
    <row r="7353" spans="1:8">
      <c r="A7353">
        <v>4853</v>
      </c>
      <c r="B7353" t="s">
        <v>13</v>
      </c>
      <c r="C7353" s="123">
        <v>1943</v>
      </c>
      <c r="D7353" s="2">
        <v>144</v>
      </c>
      <c r="E7353" t="s">
        <v>23</v>
      </c>
      <c r="F7353">
        <v>2021</v>
      </c>
      <c r="G7353" t="s">
        <v>5</v>
      </c>
      <c r="H7353" s="21">
        <v>101.87</v>
      </c>
    </row>
    <row r="7354" spans="1:8">
      <c r="A7354">
        <v>4876</v>
      </c>
      <c r="B7354" t="s">
        <v>13</v>
      </c>
      <c r="C7354" s="123">
        <v>1943</v>
      </c>
      <c r="D7354" s="2">
        <v>144</v>
      </c>
      <c r="E7354" t="s">
        <v>23</v>
      </c>
      <c r="F7354">
        <v>2021</v>
      </c>
      <c r="G7354" t="s">
        <v>5</v>
      </c>
      <c r="H7354" s="21">
        <v>83.42</v>
      </c>
    </row>
    <row r="7355" spans="1:8">
      <c r="A7355">
        <v>4921</v>
      </c>
      <c r="B7355" t="s">
        <v>13</v>
      </c>
      <c r="C7355" s="123">
        <v>1943</v>
      </c>
      <c r="D7355" s="2">
        <v>144</v>
      </c>
      <c r="E7355" t="s">
        <v>23</v>
      </c>
      <c r="F7355">
        <v>2021</v>
      </c>
      <c r="G7355" t="s">
        <v>5</v>
      </c>
      <c r="H7355" s="21">
        <v>101.95</v>
      </c>
    </row>
    <row r="7356" spans="1:8">
      <c r="A7356">
        <v>5033</v>
      </c>
      <c r="B7356" t="s">
        <v>14</v>
      </c>
      <c r="C7356" s="123">
        <v>1943</v>
      </c>
      <c r="D7356" s="2">
        <v>133</v>
      </c>
      <c r="E7356" t="s">
        <v>23</v>
      </c>
      <c r="F7356">
        <v>2021</v>
      </c>
      <c r="G7356" t="s">
        <v>5</v>
      </c>
      <c r="H7356" s="21">
        <v>-0.96</v>
      </c>
    </row>
    <row r="7357" spans="1:8">
      <c r="A7357">
        <v>5156</v>
      </c>
      <c r="B7357" t="s">
        <v>14</v>
      </c>
      <c r="C7357" s="123">
        <v>1943</v>
      </c>
      <c r="D7357" s="2">
        <v>133</v>
      </c>
      <c r="E7357" t="s">
        <v>23</v>
      </c>
      <c r="F7357">
        <v>2021</v>
      </c>
      <c r="G7357" t="s">
        <v>5</v>
      </c>
      <c r="H7357" s="21">
        <v>5.09</v>
      </c>
    </row>
    <row r="7358" spans="1:8">
      <c r="A7358">
        <v>5200</v>
      </c>
      <c r="B7358" t="s">
        <v>14</v>
      </c>
      <c r="C7358" s="123">
        <v>1943</v>
      </c>
      <c r="D7358" s="2">
        <v>133</v>
      </c>
      <c r="E7358" t="s">
        <v>23</v>
      </c>
      <c r="F7358">
        <v>2021</v>
      </c>
      <c r="G7358" t="s">
        <v>5</v>
      </c>
      <c r="H7358" s="21">
        <v>15.27</v>
      </c>
    </row>
    <row r="7359" spans="1:8">
      <c r="A7359">
        <v>5224</v>
      </c>
      <c r="B7359" t="s">
        <v>14</v>
      </c>
      <c r="C7359" s="123">
        <v>1943</v>
      </c>
      <c r="D7359" s="2">
        <v>133</v>
      </c>
      <c r="E7359" t="s">
        <v>23</v>
      </c>
      <c r="F7359">
        <v>2021</v>
      </c>
      <c r="G7359" t="s">
        <v>5</v>
      </c>
      <c r="H7359" s="21">
        <v>5.09</v>
      </c>
    </row>
    <row r="7360" spans="1:8">
      <c r="A7360">
        <v>5422</v>
      </c>
      <c r="B7360" t="s">
        <v>14</v>
      </c>
      <c r="C7360" s="123">
        <v>1943</v>
      </c>
      <c r="D7360" s="2">
        <v>144</v>
      </c>
      <c r="E7360" t="s">
        <v>23</v>
      </c>
      <c r="F7360">
        <v>2021</v>
      </c>
      <c r="G7360" t="s">
        <v>5</v>
      </c>
      <c r="H7360" s="21">
        <v>12.8</v>
      </c>
    </row>
    <row r="7361" spans="1:8">
      <c r="A7361">
        <v>5429</v>
      </c>
      <c r="B7361" t="s">
        <v>14</v>
      </c>
      <c r="C7361" s="123">
        <v>1943</v>
      </c>
      <c r="D7361" s="2">
        <v>144</v>
      </c>
      <c r="E7361" t="s">
        <v>23</v>
      </c>
      <c r="F7361">
        <v>2021</v>
      </c>
      <c r="G7361" t="s">
        <v>5</v>
      </c>
      <c r="H7361" s="21">
        <v>1.26</v>
      </c>
    </row>
    <row r="7362" spans="1:8">
      <c r="A7362">
        <v>5635</v>
      </c>
      <c r="B7362" t="s">
        <v>14</v>
      </c>
      <c r="C7362" s="123">
        <v>1943</v>
      </c>
      <c r="D7362" s="2">
        <v>144</v>
      </c>
      <c r="E7362" t="s">
        <v>23</v>
      </c>
      <c r="F7362">
        <v>2021</v>
      </c>
      <c r="G7362" t="s">
        <v>5</v>
      </c>
      <c r="H7362" s="21">
        <v>4.67</v>
      </c>
    </row>
    <row r="7363" spans="1:8">
      <c r="A7363">
        <v>5645</v>
      </c>
      <c r="B7363" t="s">
        <v>14</v>
      </c>
      <c r="C7363" s="123">
        <v>1943</v>
      </c>
      <c r="D7363" s="2">
        <v>144</v>
      </c>
      <c r="E7363" t="s">
        <v>23</v>
      </c>
      <c r="F7363">
        <v>2021</v>
      </c>
      <c r="G7363" t="s">
        <v>5</v>
      </c>
      <c r="H7363" s="21">
        <v>24.64</v>
      </c>
    </row>
    <row r="7364" spans="1:8">
      <c r="A7364">
        <v>5715</v>
      </c>
      <c r="B7364" t="s">
        <v>14</v>
      </c>
      <c r="C7364" s="123">
        <v>1943</v>
      </c>
      <c r="D7364" s="2">
        <v>144</v>
      </c>
      <c r="E7364" t="s">
        <v>23</v>
      </c>
      <c r="F7364">
        <v>2021</v>
      </c>
      <c r="G7364" t="s">
        <v>5</v>
      </c>
      <c r="H7364" s="21">
        <v>24.64</v>
      </c>
    </row>
    <row r="7365" spans="1:8">
      <c r="A7365">
        <v>5751</v>
      </c>
      <c r="B7365" t="s">
        <v>14</v>
      </c>
      <c r="C7365" s="123">
        <v>1943</v>
      </c>
      <c r="D7365" s="2">
        <v>144</v>
      </c>
      <c r="E7365" t="s">
        <v>23</v>
      </c>
      <c r="F7365">
        <v>2021</v>
      </c>
      <c r="G7365" t="s">
        <v>5</v>
      </c>
      <c r="H7365" s="21">
        <v>24.64</v>
      </c>
    </row>
    <row r="7366" spans="1:8">
      <c r="A7366">
        <v>5951</v>
      </c>
      <c r="B7366" t="s">
        <v>15</v>
      </c>
      <c r="C7366" s="123">
        <v>1943</v>
      </c>
      <c r="D7366" s="2">
        <v>144</v>
      </c>
      <c r="E7366" t="s">
        <v>23</v>
      </c>
      <c r="F7366">
        <v>2021</v>
      </c>
      <c r="G7366" t="s">
        <v>5</v>
      </c>
      <c r="H7366" s="21">
        <v>12.32</v>
      </c>
    </row>
    <row r="7367" spans="1:8">
      <c r="A7367">
        <v>6172</v>
      </c>
      <c r="B7367" t="s">
        <v>15</v>
      </c>
      <c r="C7367" s="123">
        <v>1943</v>
      </c>
      <c r="D7367" s="2">
        <v>144</v>
      </c>
      <c r="E7367" t="s">
        <v>23</v>
      </c>
      <c r="F7367">
        <v>2021</v>
      </c>
      <c r="G7367" t="s">
        <v>5</v>
      </c>
      <c r="H7367" s="21">
        <v>12.32</v>
      </c>
    </row>
    <row r="7368" spans="1:8">
      <c r="A7368">
        <v>6387</v>
      </c>
      <c r="B7368" t="s">
        <v>16</v>
      </c>
      <c r="C7368" s="123">
        <v>1943</v>
      </c>
      <c r="D7368" s="2">
        <v>144</v>
      </c>
      <c r="E7368" t="s">
        <v>23</v>
      </c>
      <c r="F7368">
        <v>2021</v>
      </c>
      <c r="G7368" t="s">
        <v>5</v>
      </c>
      <c r="H7368" s="21">
        <v>19.3</v>
      </c>
    </row>
    <row r="7369" spans="1:8">
      <c r="A7369">
        <v>6452</v>
      </c>
      <c r="B7369" t="s">
        <v>16</v>
      </c>
      <c r="C7369" s="123">
        <v>1943</v>
      </c>
      <c r="D7369" s="2">
        <v>144</v>
      </c>
      <c r="E7369" t="s">
        <v>23</v>
      </c>
      <c r="F7369">
        <v>2021</v>
      </c>
      <c r="G7369" t="s">
        <v>5</v>
      </c>
      <c r="H7369" s="21">
        <v>19.3</v>
      </c>
    </row>
    <row r="7370" spans="1:8">
      <c r="A7370">
        <v>6494</v>
      </c>
      <c r="B7370" t="s">
        <v>16</v>
      </c>
      <c r="C7370" s="123">
        <v>1943</v>
      </c>
      <c r="D7370" s="2">
        <v>144</v>
      </c>
      <c r="E7370" t="s">
        <v>23</v>
      </c>
      <c r="F7370">
        <v>2021</v>
      </c>
      <c r="G7370" t="s">
        <v>5</v>
      </c>
      <c r="H7370" s="21">
        <v>8.6300000000000008</v>
      </c>
    </row>
    <row r="7371" spans="1:8">
      <c r="A7371">
        <v>6518</v>
      </c>
      <c r="B7371" t="s">
        <v>16</v>
      </c>
      <c r="C7371" s="123">
        <v>1943</v>
      </c>
      <c r="D7371" s="2">
        <v>144</v>
      </c>
      <c r="E7371" t="s">
        <v>23</v>
      </c>
      <c r="F7371">
        <v>2021</v>
      </c>
      <c r="G7371" t="s">
        <v>5</v>
      </c>
      <c r="H7371" s="21">
        <v>1.57</v>
      </c>
    </row>
    <row r="7372" spans="1:8">
      <c r="A7372">
        <v>6539</v>
      </c>
      <c r="B7372" t="s">
        <v>16</v>
      </c>
      <c r="C7372" s="123">
        <v>1943</v>
      </c>
      <c r="D7372" s="2">
        <v>144</v>
      </c>
      <c r="E7372" t="s">
        <v>23</v>
      </c>
      <c r="F7372">
        <v>2021</v>
      </c>
      <c r="G7372" t="s">
        <v>5</v>
      </c>
      <c r="H7372" s="21">
        <v>19.3</v>
      </c>
    </row>
    <row r="7373" spans="1:8">
      <c r="A7373">
        <v>6571</v>
      </c>
      <c r="B7373" t="s">
        <v>16</v>
      </c>
      <c r="C7373" s="123">
        <v>1943</v>
      </c>
      <c r="D7373" s="2">
        <v>144</v>
      </c>
      <c r="E7373" t="s">
        <v>23</v>
      </c>
      <c r="F7373">
        <v>2021</v>
      </c>
      <c r="G7373" t="s">
        <v>5</v>
      </c>
      <c r="H7373" s="21">
        <v>19.3</v>
      </c>
    </row>
    <row r="7374" spans="1:8">
      <c r="A7374">
        <v>6574</v>
      </c>
      <c r="B7374" t="s">
        <v>16</v>
      </c>
      <c r="C7374" s="123">
        <v>1943</v>
      </c>
      <c r="D7374" s="2">
        <v>144</v>
      </c>
      <c r="E7374" t="s">
        <v>23</v>
      </c>
      <c r="F7374">
        <v>2021</v>
      </c>
      <c r="G7374" t="s">
        <v>5</v>
      </c>
      <c r="H7374" s="21">
        <v>19.3</v>
      </c>
    </row>
    <row r="7375" spans="1:8">
      <c r="A7375">
        <v>6618</v>
      </c>
      <c r="B7375" t="s">
        <v>16</v>
      </c>
      <c r="C7375" s="123">
        <v>1943</v>
      </c>
      <c r="D7375" s="2">
        <v>144</v>
      </c>
      <c r="E7375" t="s">
        <v>23</v>
      </c>
      <c r="F7375">
        <v>2021</v>
      </c>
      <c r="G7375" t="s">
        <v>5</v>
      </c>
      <c r="H7375" s="21">
        <v>19.3</v>
      </c>
    </row>
    <row r="7376" spans="1:8">
      <c r="A7376">
        <v>6628</v>
      </c>
      <c r="B7376" t="s">
        <v>16</v>
      </c>
      <c r="C7376" s="123">
        <v>1943</v>
      </c>
      <c r="D7376" s="2">
        <v>144</v>
      </c>
      <c r="E7376" t="s">
        <v>23</v>
      </c>
      <c r="F7376">
        <v>2021</v>
      </c>
      <c r="G7376" t="s">
        <v>5</v>
      </c>
      <c r="H7376" s="21">
        <v>19.3</v>
      </c>
    </row>
    <row r="7377" spans="1:8">
      <c r="A7377">
        <v>6640</v>
      </c>
      <c r="B7377" t="s">
        <v>16</v>
      </c>
      <c r="C7377" s="123">
        <v>1943</v>
      </c>
      <c r="D7377" s="2">
        <v>144</v>
      </c>
      <c r="E7377" t="s">
        <v>23</v>
      </c>
      <c r="F7377">
        <v>2021</v>
      </c>
      <c r="G7377" t="s">
        <v>5</v>
      </c>
      <c r="H7377" s="21">
        <v>19.989999999999998</v>
      </c>
    </row>
    <row r="7378" spans="1:8">
      <c r="A7378">
        <v>6909</v>
      </c>
      <c r="B7378" t="s">
        <v>17</v>
      </c>
      <c r="C7378" s="123">
        <v>1943</v>
      </c>
      <c r="D7378" s="2">
        <v>144</v>
      </c>
      <c r="E7378" t="s">
        <v>23</v>
      </c>
      <c r="F7378">
        <v>2021</v>
      </c>
      <c r="G7378" t="s">
        <v>5</v>
      </c>
      <c r="H7378" s="21">
        <v>17.53</v>
      </c>
    </row>
    <row r="7379" spans="1:8">
      <c r="A7379">
        <v>6918</v>
      </c>
      <c r="B7379" t="s">
        <v>17</v>
      </c>
      <c r="C7379" s="123">
        <v>1943</v>
      </c>
      <c r="D7379" s="2">
        <v>144</v>
      </c>
      <c r="E7379" t="s">
        <v>23</v>
      </c>
      <c r="F7379">
        <v>2021</v>
      </c>
      <c r="G7379" t="s">
        <v>5</v>
      </c>
      <c r="H7379" s="21">
        <v>55.4</v>
      </c>
    </row>
    <row r="7380" spans="1:8">
      <c r="A7380">
        <v>6979</v>
      </c>
      <c r="B7380" t="s">
        <v>17</v>
      </c>
      <c r="C7380" s="123">
        <v>1943</v>
      </c>
      <c r="D7380" s="2">
        <v>144</v>
      </c>
      <c r="E7380" t="s">
        <v>23</v>
      </c>
      <c r="F7380">
        <v>2021</v>
      </c>
      <c r="G7380" t="s">
        <v>5</v>
      </c>
      <c r="H7380" s="21">
        <v>83.37</v>
      </c>
    </row>
    <row r="7381" spans="1:8">
      <c r="A7381">
        <v>7001</v>
      </c>
      <c r="B7381" t="s">
        <v>17</v>
      </c>
      <c r="C7381" s="123">
        <v>1943</v>
      </c>
      <c r="D7381" s="2">
        <v>144</v>
      </c>
      <c r="E7381" t="s">
        <v>23</v>
      </c>
      <c r="F7381">
        <v>2021</v>
      </c>
      <c r="G7381" t="s">
        <v>5</v>
      </c>
      <c r="H7381" s="21">
        <v>79.11</v>
      </c>
    </row>
    <row r="7382" spans="1:8">
      <c r="A7382">
        <v>7013</v>
      </c>
      <c r="B7382" t="s">
        <v>17</v>
      </c>
      <c r="C7382" s="123">
        <v>1943</v>
      </c>
      <c r="D7382" s="2">
        <v>144</v>
      </c>
      <c r="E7382" t="s">
        <v>23</v>
      </c>
      <c r="F7382">
        <v>2021</v>
      </c>
      <c r="G7382" t="s">
        <v>5</v>
      </c>
      <c r="H7382" s="21">
        <v>28.62</v>
      </c>
    </row>
    <row r="7383" spans="1:8">
      <c r="A7383">
        <v>7151</v>
      </c>
      <c r="B7383" t="s">
        <v>17</v>
      </c>
      <c r="C7383" s="123">
        <v>1943</v>
      </c>
      <c r="D7383" s="2">
        <v>144</v>
      </c>
      <c r="E7383" t="s">
        <v>23</v>
      </c>
      <c r="F7383">
        <v>2021</v>
      </c>
      <c r="G7383" t="s">
        <v>5</v>
      </c>
      <c r="H7383" s="21">
        <v>40.35</v>
      </c>
    </row>
    <row r="7384" spans="1:8">
      <c r="A7384">
        <v>7167</v>
      </c>
      <c r="B7384" t="s">
        <v>17</v>
      </c>
      <c r="C7384" s="123">
        <v>1943</v>
      </c>
      <c r="D7384" s="2">
        <v>144</v>
      </c>
      <c r="E7384" t="s">
        <v>23</v>
      </c>
      <c r="F7384">
        <v>2021</v>
      </c>
      <c r="G7384" t="s">
        <v>5</v>
      </c>
      <c r="H7384" s="21">
        <v>91.27</v>
      </c>
    </row>
    <row r="7385" spans="1:8">
      <c r="A7385">
        <v>7212</v>
      </c>
      <c r="B7385" t="s">
        <v>17</v>
      </c>
      <c r="C7385" s="123">
        <v>1943</v>
      </c>
      <c r="D7385" s="2">
        <v>144</v>
      </c>
      <c r="E7385" t="s">
        <v>23</v>
      </c>
      <c r="F7385">
        <v>2021</v>
      </c>
      <c r="G7385" t="s">
        <v>5</v>
      </c>
      <c r="H7385" s="21">
        <v>36.68</v>
      </c>
    </row>
    <row r="7386" spans="1:8">
      <c r="A7386">
        <v>7262</v>
      </c>
      <c r="B7386" t="s">
        <v>17</v>
      </c>
      <c r="C7386" s="123">
        <v>1943</v>
      </c>
      <c r="D7386" s="2">
        <v>144</v>
      </c>
      <c r="E7386" t="s">
        <v>23</v>
      </c>
      <c r="F7386">
        <v>2021</v>
      </c>
      <c r="G7386" t="s">
        <v>5</v>
      </c>
      <c r="H7386" s="21">
        <v>83.37</v>
      </c>
    </row>
    <row r="7387" spans="1:8">
      <c r="A7387">
        <v>7278</v>
      </c>
      <c r="B7387" t="s">
        <v>17</v>
      </c>
      <c r="C7387" s="123">
        <v>1943</v>
      </c>
      <c r="D7387" s="2">
        <v>144</v>
      </c>
      <c r="E7387" t="s">
        <v>23</v>
      </c>
      <c r="F7387">
        <v>2021</v>
      </c>
      <c r="G7387" t="s">
        <v>5</v>
      </c>
      <c r="H7387" s="21">
        <v>76.459999999999994</v>
      </c>
    </row>
    <row r="7388" spans="1:8">
      <c r="A7388">
        <v>7280</v>
      </c>
      <c r="B7388" t="s">
        <v>17</v>
      </c>
      <c r="C7388" s="123">
        <v>1943</v>
      </c>
      <c r="D7388" s="2">
        <v>144</v>
      </c>
      <c r="E7388" t="s">
        <v>23</v>
      </c>
      <c r="F7388">
        <v>2021</v>
      </c>
      <c r="G7388" t="s">
        <v>5</v>
      </c>
      <c r="H7388" s="21">
        <v>33.729999999999997</v>
      </c>
    </row>
    <row r="7389" spans="1:8">
      <c r="A7389">
        <v>7290</v>
      </c>
      <c r="B7389" t="s">
        <v>17</v>
      </c>
      <c r="C7389" s="123">
        <v>1943</v>
      </c>
      <c r="D7389" s="2">
        <v>144</v>
      </c>
      <c r="E7389" t="s">
        <v>23</v>
      </c>
      <c r="F7389">
        <v>2021</v>
      </c>
      <c r="G7389" t="s">
        <v>5</v>
      </c>
      <c r="H7389" s="21">
        <v>79.11</v>
      </c>
    </row>
    <row r="7390" spans="1:8">
      <c r="A7390">
        <v>7363</v>
      </c>
      <c r="B7390" t="s">
        <v>6</v>
      </c>
      <c r="C7390" s="123">
        <v>1943</v>
      </c>
      <c r="D7390" s="2" t="s">
        <v>224</v>
      </c>
      <c r="E7390" t="str">
        <f>VLOOKUP(C7390,C$2:E7389,3,FALSE)</f>
        <v>Income Continuation</v>
      </c>
      <c r="F7390">
        <v>2022</v>
      </c>
      <c r="G7390" t="s">
        <v>19</v>
      </c>
      <c r="H7390" s="1">
        <v>-30.62</v>
      </c>
    </row>
    <row r="7391" spans="1:8">
      <c r="A7391">
        <v>7364</v>
      </c>
      <c r="B7391" t="s">
        <v>6</v>
      </c>
      <c r="C7391" s="123">
        <v>1943</v>
      </c>
      <c r="D7391" s="2" t="s">
        <v>223</v>
      </c>
      <c r="E7391" t="str">
        <f>VLOOKUP(C7391,C$2:E7390,3,FALSE)</f>
        <v>Income Continuation</v>
      </c>
      <c r="F7391">
        <v>2022</v>
      </c>
      <c r="G7391" t="s">
        <v>5</v>
      </c>
      <c r="H7391" s="1">
        <v>125.25999999999999</v>
      </c>
    </row>
    <row r="7392" spans="1:8">
      <c r="A7392">
        <v>7365</v>
      </c>
      <c r="B7392" t="s">
        <v>6</v>
      </c>
      <c r="C7392" s="123">
        <v>1943</v>
      </c>
      <c r="D7392" s="2" t="s">
        <v>223</v>
      </c>
      <c r="E7392" t="str">
        <f>VLOOKUP(C7392,C$2:E7391,3,FALSE)</f>
        <v>Income Continuation</v>
      </c>
      <c r="F7392">
        <v>2022</v>
      </c>
      <c r="G7392" t="s">
        <v>18</v>
      </c>
      <c r="H7392" s="1">
        <v>14.04</v>
      </c>
    </row>
    <row r="7393" spans="1:8">
      <c r="A7393">
        <v>7422</v>
      </c>
      <c r="B7393" t="s">
        <v>7</v>
      </c>
      <c r="C7393" s="123">
        <v>1943</v>
      </c>
      <c r="D7393" s="2" t="s">
        <v>224</v>
      </c>
      <c r="E7393" t="str">
        <f>VLOOKUP(C7393,C$2:E7392,3,FALSE)</f>
        <v>Income Continuation</v>
      </c>
      <c r="F7393">
        <v>2022</v>
      </c>
      <c r="G7393" t="s">
        <v>5</v>
      </c>
      <c r="H7393" s="1">
        <v>4.7699999999999996</v>
      </c>
    </row>
    <row r="7394" spans="1:8">
      <c r="A7394">
        <v>7423</v>
      </c>
      <c r="B7394" t="s">
        <v>7</v>
      </c>
      <c r="C7394" s="123">
        <v>1943</v>
      </c>
      <c r="D7394" s="2" t="s">
        <v>223</v>
      </c>
      <c r="E7394" t="str">
        <f>VLOOKUP(C7394,C$2:E7393,3,FALSE)</f>
        <v>Income Continuation</v>
      </c>
      <c r="F7394">
        <v>2022</v>
      </c>
      <c r="G7394" t="s">
        <v>5</v>
      </c>
      <c r="H7394" s="1">
        <v>437.22999999999996</v>
      </c>
    </row>
    <row r="7395" spans="1:8">
      <c r="A7395">
        <v>7473</v>
      </c>
      <c r="B7395" t="s">
        <v>8</v>
      </c>
      <c r="C7395" s="123">
        <v>1943</v>
      </c>
      <c r="D7395" s="2" t="s">
        <v>223</v>
      </c>
      <c r="E7395" t="str">
        <f>VLOOKUP(C7395,C$2:E7394,3,FALSE)</f>
        <v>Income Continuation</v>
      </c>
      <c r="F7395">
        <v>2022</v>
      </c>
      <c r="G7395" t="s">
        <v>5</v>
      </c>
      <c r="H7395" s="1">
        <v>144.75</v>
      </c>
    </row>
    <row r="7396" spans="1:8">
      <c r="A7396">
        <v>7515</v>
      </c>
      <c r="B7396" t="s">
        <v>9</v>
      </c>
      <c r="C7396" s="123">
        <v>1943</v>
      </c>
      <c r="D7396" s="2" t="s">
        <v>223</v>
      </c>
      <c r="E7396" t="str">
        <f>VLOOKUP(C7396,C$2:E7395,3,FALSE)</f>
        <v>Income Continuation</v>
      </c>
      <c r="F7396">
        <v>2022</v>
      </c>
      <c r="G7396" t="s">
        <v>5</v>
      </c>
      <c r="H7396" s="1">
        <v>186.85000000000002</v>
      </c>
    </row>
    <row r="7397" spans="1:8">
      <c r="A7397">
        <v>7600</v>
      </c>
      <c r="B7397" t="s">
        <v>11</v>
      </c>
      <c r="C7397" s="123">
        <v>1943</v>
      </c>
      <c r="D7397" s="2" t="s">
        <v>223</v>
      </c>
      <c r="E7397" t="str">
        <f>VLOOKUP(C7397,C$2:E7396,3,FALSE)</f>
        <v>Income Continuation</v>
      </c>
      <c r="F7397">
        <v>2022</v>
      </c>
      <c r="G7397" t="s">
        <v>5</v>
      </c>
      <c r="H7397" s="1">
        <v>10.84</v>
      </c>
    </row>
    <row r="7398" spans="1:8">
      <c r="A7398">
        <v>7705</v>
      </c>
      <c r="B7398" t="s">
        <v>14</v>
      </c>
      <c r="C7398" s="123">
        <v>1943</v>
      </c>
      <c r="D7398" s="2" t="s">
        <v>223</v>
      </c>
      <c r="E7398" t="str">
        <f>VLOOKUP(C7398,C$2:E7397,3,FALSE)</f>
        <v>Income Continuation</v>
      </c>
      <c r="F7398">
        <v>2022</v>
      </c>
      <c r="G7398" t="s">
        <v>5</v>
      </c>
      <c r="H7398" s="1">
        <v>14.57</v>
      </c>
    </row>
    <row r="7399" spans="1:8">
      <c r="A7399">
        <v>7749</v>
      </c>
      <c r="B7399" t="s">
        <v>13</v>
      </c>
      <c r="C7399" s="123">
        <v>1943</v>
      </c>
      <c r="D7399" s="2" t="s">
        <v>223</v>
      </c>
      <c r="E7399" t="str">
        <f>VLOOKUP(C7399,C$2:E7398,3,FALSE)</f>
        <v>Income Continuation</v>
      </c>
      <c r="F7399">
        <v>2022</v>
      </c>
      <c r="G7399" t="s">
        <v>5</v>
      </c>
      <c r="H7399" s="1">
        <v>483.30000000000007</v>
      </c>
    </row>
    <row r="7400" spans="1:8">
      <c r="A7400">
        <v>7843</v>
      </c>
      <c r="B7400" t="s">
        <v>17</v>
      </c>
      <c r="C7400" s="123">
        <v>1943</v>
      </c>
      <c r="D7400" s="2" t="s">
        <v>224</v>
      </c>
      <c r="E7400" t="str">
        <f>VLOOKUP(C7400,C$2:E7399,3,FALSE)</f>
        <v>Income Continuation</v>
      </c>
      <c r="F7400">
        <v>2022</v>
      </c>
      <c r="G7400" t="s">
        <v>22</v>
      </c>
      <c r="H7400" s="1">
        <v>4.8899999999999997</v>
      </c>
    </row>
    <row r="7401" spans="1:8">
      <c r="A7401">
        <v>7844</v>
      </c>
      <c r="B7401" t="s">
        <v>17</v>
      </c>
      <c r="C7401" s="123">
        <v>1943</v>
      </c>
      <c r="D7401" s="2" t="s">
        <v>224</v>
      </c>
      <c r="E7401" t="str">
        <f>VLOOKUP(C7401,C$2:E7400,3,FALSE)</f>
        <v>Income Continuation</v>
      </c>
      <c r="F7401">
        <v>2022</v>
      </c>
      <c r="G7401" t="s">
        <v>19</v>
      </c>
      <c r="H7401" s="1">
        <v>12.03</v>
      </c>
    </row>
    <row r="7402" spans="1:8">
      <c r="A7402">
        <v>7845</v>
      </c>
      <c r="B7402" t="s">
        <v>17</v>
      </c>
      <c r="C7402" s="123">
        <v>1943</v>
      </c>
      <c r="D7402" s="2" t="s">
        <v>223</v>
      </c>
      <c r="E7402" t="str">
        <f>VLOOKUP(C7402,C$2:E7401,3,FALSE)</f>
        <v>Income Continuation</v>
      </c>
      <c r="F7402">
        <v>2022</v>
      </c>
      <c r="G7402" t="s">
        <v>5</v>
      </c>
      <c r="H7402" s="1">
        <v>323.71999999999997</v>
      </c>
    </row>
    <row r="7403" spans="1:8">
      <c r="A7403">
        <v>7911</v>
      </c>
      <c r="B7403" t="s">
        <v>6</v>
      </c>
      <c r="C7403" s="123">
        <v>1943</v>
      </c>
      <c r="D7403" s="2">
        <v>144</v>
      </c>
      <c r="E7403" t="s">
        <v>23</v>
      </c>
      <c r="F7403">
        <v>2023</v>
      </c>
      <c r="G7403" t="s">
        <v>5</v>
      </c>
      <c r="H7403" s="1">
        <v>42.800000000000011</v>
      </c>
    </row>
    <row r="7404" spans="1:8">
      <c r="A7404">
        <v>7968</v>
      </c>
      <c r="B7404" t="s">
        <v>7</v>
      </c>
      <c r="C7404" s="123">
        <v>1943</v>
      </c>
      <c r="D7404" s="2">
        <v>133</v>
      </c>
      <c r="E7404" t="s">
        <v>23</v>
      </c>
      <c r="F7404">
        <v>2023</v>
      </c>
      <c r="G7404" t="s">
        <v>5</v>
      </c>
      <c r="H7404" s="1">
        <v>33.399999999999991</v>
      </c>
    </row>
    <row r="7405" spans="1:8">
      <c r="A7405">
        <v>7969</v>
      </c>
      <c r="B7405" t="s">
        <v>7</v>
      </c>
      <c r="C7405" s="123">
        <v>1943</v>
      </c>
      <c r="D7405" s="2">
        <v>144</v>
      </c>
      <c r="E7405" t="s">
        <v>23</v>
      </c>
      <c r="F7405">
        <v>2023</v>
      </c>
      <c r="G7405" t="s">
        <v>5</v>
      </c>
      <c r="H7405" s="1">
        <v>114.06000000000002</v>
      </c>
    </row>
    <row r="7406" spans="1:8">
      <c r="A7406">
        <v>8033</v>
      </c>
      <c r="B7406" t="s">
        <v>8</v>
      </c>
      <c r="C7406" s="123">
        <v>1943</v>
      </c>
      <c r="D7406" s="2">
        <v>144</v>
      </c>
      <c r="E7406" t="s">
        <v>23</v>
      </c>
      <c r="F7406">
        <v>2023</v>
      </c>
      <c r="G7406" t="s">
        <v>5</v>
      </c>
      <c r="H7406" s="1">
        <v>11.820000000000004</v>
      </c>
    </row>
    <row r="7407" spans="1:8">
      <c r="A7407">
        <v>8086</v>
      </c>
      <c r="B7407" t="s">
        <v>9</v>
      </c>
      <c r="C7407" s="123">
        <v>1943</v>
      </c>
      <c r="D7407" s="2">
        <v>133</v>
      </c>
      <c r="E7407" t="s">
        <v>23</v>
      </c>
      <c r="F7407">
        <v>2023</v>
      </c>
      <c r="G7407" t="s">
        <v>5</v>
      </c>
      <c r="H7407" s="1">
        <v>6.5</v>
      </c>
    </row>
    <row r="7408" spans="1:8">
      <c r="A7408">
        <v>8087</v>
      </c>
      <c r="B7408" t="s">
        <v>9</v>
      </c>
      <c r="C7408" s="123">
        <v>1943</v>
      </c>
      <c r="D7408" s="2">
        <v>144</v>
      </c>
      <c r="E7408" t="s">
        <v>23</v>
      </c>
      <c r="F7408">
        <v>2023</v>
      </c>
      <c r="G7408" t="s">
        <v>5</v>
      </c>
      <c r="H7408" s="1">
        <v>263.58999999999997</v>
      </c>
    </row>
    <row r="7409" spans="1:8">
      <c r="A7409">
        <v>8140</v>
      </c>
      <c r="B7409" t="s">
        <v>10</v>
      </c>
      <c r="C7409" s="123">
        <v>1943</v>
      </c>
      <c r="D7409" s="2">
        <v>133</v>
      </c>
      <c r="E7409" t="s">
        <v>23</v>
      </c>
      <c r="F7409">
        <v>2023</v>
      </c>
      <c r="G7409" t="s">
        <v>5</v>
      </c>
      <c r="H7409" s="1">
        <v>14.18</v>
      </c>
    </row>
    <row r="7410" spans="1:8">
      <c r="A7410">
        <v>8264</v>
      </c>
      <c r="B7410" t="s">
        <v>13</v>
      </c>
      <c r="C7410" s="123">
        <v>1943</v>
      </c>
      <c r="D7410" s="2">
        <v>144</v>
      </c>
      <c r="E7410" t="s">
        <v>23</v>
      </c>
      <c r="F7410">
        <v>2023</v>
      </c>
      <c r="G7410" t="s">
        <v>5</v>
      </c>
      <c r="H7410" s="1">
        <v>100.15999999999998</v>
      </c>
    </row>
    <row r="7411" spans="1:8">
      <c r="A7411">
        <v>8327</v>
      </c>
      <c r="B7411" t="s">
        <v>14</v>
      </c>
      <c r="C7411" s="123">
        <v>1943</v>
      </c>
      <c r="D7411" s="2">
        <v>144</v>
      </c>
      <c r="E7411" t="s">
        <v>23</v>
      </c>
      <c r="F7411">
        <v>2023</v>
      </c>
      <c r="G7411" t="s">
        <v>5</v>
      </c>
      <c r="H7411" s="1">
        <v>40.040000000000006</v>
      </c>
    </row>
    <row r="7412" spans="1:8">
      <c r="A7412">
        <v>8452</v>
      </c>
      <c r="B7412" t="s">
        <v>17</v>
      </c>
      <c r="C7412" s="123">
        <v>1943</v>
      </c>
      <c r="D7412" s="2">
        <v>144</v>
      </c>
      <c r="E7412" t="s">
        <v>23</v>
      </c>
      <c r="F7412">
        <v>2023</v>
      </c>
      <c r="G7412" t="s">
        <v>5</v>
      </c>
      <c r="H7412" s="1">
        <v>152.01</v>
      </c>
    </row>
    <row r="7413" spans="1:8">
      <c r="A7413">
        <v>2594</v>
      </c>
      <c r="B7413" t="s">
        <v>9</v>
      </c>
      <c r="C7413" s="123">
        <v>1945</v>
      </c>
      <c r="D7413" s="2">
        <v>144</v>
      </c>
      <c r="E7413" t="s">
        <v>138</v>
      </c>
      <c r="F7413">
        <v>2021</v>
      </c>
      <c r="G7413" t="s">
        <v>5</v>
      </c>
      <c r="H7413" s="21">
        <v>249.99</v>
      </c>
    </row>
    <row r="7414" spans="1:8">
      <c r="A7414">
        <v>2616</v>
      </c>
      <c r="B7414" t="s">
        <v>9</v>
      </c>
      <c r="C7414" s="123">
        <v>1945</v>
      </c>
      <c r="D7414" s="2">
        <v>144</v>
      </c>
      <c r="E7414" t="s">
        <v>138</v>
      </c>
      <c r="F7414">
        <v>2021</v>
      </c>
      <c r="G7414" t="s">
        <v>5</v>
      </c>
      <c r="H7414" s="21">
        <v>83.33</v>
      </c>
    </row>
    <row r="7415" spans="1:8">
      <c r="A7415">
        <v>2641</v>
      </c>
      <c r="B7415" t="s">
        <v>9</v>
      </c>
      <c r="C7415" s="123">
        <v>1945</v>
      </c>
      <c r="D7415" s="2">
        <v>144</v>
      </c>
      <c r="E7415" t="s">
        <v>138</v>
      </c>
      <c r="F7415">
        <v>2021</v>
      </c>
      <c r="G7415" t="s">
        <v>5</v>
      </c>
      <c r="H7415" s="21">
        <v>-83.33</v>
      </c>
    </row>
    <row r="7416" spans="1:8">
      <c r="A7416">
        <v>2716</v>
      </c>
      <c r="B7416" t="s">
        <v>9</v>
      </c>
      <c r="C7416" s="123">
        <v>1945</v>
      </c>
      <c r="D7416" s="2">
        <v>144</v>
      </c>
      <c r="E7416" t="s">
        <v>138</v>
      </c>
      <c r="F7416">
        <v>2021</v>
      </c>
      <c r="G7416" t="s">
        <v>5</v>
      </c>
      <c r="H7416" s="21">
        <v>166.66</v>
      </c>
    </row>
    <row r="7417" spans="1:8">
      <c r="A7417">
        <v>2741</v>
      </c>
      <c r="B7417" t="s">
        <v>9</v>
      </c>
      <c r="C7417" s="123">
        <v>1945</v>
      </c>
      <c r="D7417" s="2">
        <v>144</v>
      </c>
      <c r="E7417" t="s">
        <v>138</v>
      </c>
      <c r="F7417">
        <v>2021</v>
      </c>
      <c r="G7417" t="s">
        <v>5</v>
      </c>
      <c r="H7417" s="21">
        <v>249.99</v>
      </c>
    </row>
    <row r="7418" spans="1:8">
      <c r="A7418">
        <v>2790</v>
      </c>
      <c r="B7418" t="s">
        <v>9</v>
      </c>
      <c r="C7418" s="123">
        <v>1945</v>
      </c>
      <c r="D7418" s="2">
        <v>144</v>
      </c>
      <c r="E7418" t="s">
        <v>138</v>
      </c>
      <c r="F7418">
        <v>2021</v>
      </c>
      <c r="G7418" t="s">
        <v>5</v>
      </c>
      <c r="H7418" s="21">
        <v>166.66</v>
      </c>
    </row>
    <row r="7419" spans="1:8">
      <c r="A7419">
        <v>2818</v>
      </c>
      <c r="B7419" t="s">
        <v>9</v>
      </c>
      <c r="C7419" s="123">
        <v>1945</v>
      </c>
      <c r="D7419" s="2">
        <v>144</v>
      </c>
      <c r="E7419" t="s">
        <v>138</v>
      </c>
      <c r="F7419">
        <v>2021</v>
      </c>
      <c r="G7419" t="s">
        <v>5</v>
      </c>
      <c r="H7419" s="21">
        <v>166.66</v>
      </c>
    </row>
    <row r="7420" spans="1:8">
      <c r="A7420">
        <v>2848</v>
      </c>
      <c r="B7420" t="s">
        <v>9</v>
      </c>
      <c r="C7420" s="123">
        <v>1945</v>
      </c>
      <c r="D7420" s="2">
        <v>144</v>
      </c>
      <c r="E7420" t="s">
        <v>138</v>
      </c>
      <c r="F7420">
        <v>2021</v>
      </c>
      <c r="G7420" t="s">
        <v>5</v>
      </c>
      <c r="H7420" s="21">
        <v>166.66</v>
      </c>
    </row>
    <row r="7421" spans="1:8">
      <c r="A7421">
        <v>2858</v>
      </c>
      <c r="B7421" t="s">
        <v>9</v>
      </c>
      <c r="C7421" s="123">
        <v>1945</v>
      </c>
      <c r="D7421" s="2">
        <v>144</v>
      </c>
      <c r="E7421" t="s">
        <v>138</v>
      </c>
      <c r="F7421">
        <v>2021</v>
      </c>
      <c r="G7421" t="s">
        <v>5</v>
      </c>
      <c r="H7421" s="21">
        <v>83.33</v>
      </c>
    </row>
    <row r="7422" spans="1:8">
      <c r="A7422">
        <v>2909</v>
      </c>
      <c r="B7422" t="s">
        <v>9</v>
      </c>
      <c r="C7422" s="123">
        <v>1945</v>
      </c>
      <c r="D7422" s="2">
        <v>144</v>
      </c>
      <c r="E7422" t="s">
        <v>138</v>
      </c>
      <c r="F7422">
        <v>2021</v>
      </c>
      <c r="G7422" t="s">
        <v>5</v>
      </c>
      <c r="H7422" s="21">
        <v>83.41</v>
      </c>
    </row>
    <row r="7423" spans="1:8">
      <c r="A7423">
        <v>2971</v>
      </c>
      <c r="B7423" t="s">
        <v>9</v>
      </c>
      <c r="C7423" s="123">
        <v>1945</v>
      </c>
      <c r="D7423" s="2">
        <v>144</v>
      </c>
      <c r="E7423" t="s">
        <v>138</v>
      </c>
      <c r="F7423">
        <v>2021</v>
      </c>
      <c r="G7423" t="s">
        <v>5</v>
      </c>
      <c r="H7423" s="21">
        <v>83.33</v>
      </c>
    </row>
    <row r="7424" spans="1:8">
      <c r="A7424">
        <v>3483</v>
      </c>
      <c r="B7424" t="s">
        <v>11</v>
      </c>
      <c r="C7424" s="123">
        <v>1945</v>
      </c>
      <c r="D7424" s="2">
        <v>144</v>
      </c>
      <c r="E7424" t="s">
        <v>138</v>
      </c>
      <c r="F7424">
        <v>2021</v>
      </c>
      <c r="G7424" t="s">
        <v>5</v>
      </c>
      <c r="H7424" s="21">
        <v>166.66</v>
      </c>
    </row>
    <row r="7425" spans="1:8">
      <c r="A7425">
        <v>3487</v>
      </c>
      <c r="B7425" t="s">
        <v>11</v>
      </c>
      <c r="C7425" s="123">
        <v>1945</v>
      </c>
      <c r="D7425" s="2">
        <v>144</v>
      </c>
      <c r="E7425" t="s">
        <v>138</v>
      </c>
      <c r="F7425">
        <v>2021</v>
      </c>
      <c r="G7425" t="s">
        <v>5</v>
      </c>
      <c r="H7425" s="21">
        <v>249.99</v>
      </c>
    </row>
    <row r="7426" spans="1:8">
      <c r="A7426">
        <v>3493</v>
      </c>
      <c r="B7426" t="s">
        <v>11</v>
      </c>
      <c r="C7426" s="123">
        <v>1945</v>
      </c>
      <c r="D7426" s="2">
        <v>144</v>
      </c>
      <c r="E7426" t="s">
        <v>138</v>
      </c>
      <c r="F7426">
        <v>2021</v>
      </c>
      <c r="G7426" t="s">
        <v>5</v>
      </c>
      <c r="H7426" s="21">
        <v>-83.33</v>
      </c>
    </row>
    <row r="7427" spans="1:8">
      <c r="A7427">
        <v>3497</v>
      </c>
      <c r="B7427" t="s">
        <v>11</v>
      </c>
      <c r="C7427" s="123">
        <v>1945</v>
      </c>
      <c r="D7427" s="2">
        <v>144</v>
      </c>
      <c r="E7427" t="s">
        <v>138</v>
      </c>
      <c r="F7427">
        <v>2021</v>
      </c>
      <c r="G7427" t="s">
        <v>5</v>
      </c>
      <c r="H7427" s="21">
        <v>90.03</v>
      </c>
    </row>
    <row r="7428" spans="1:8">
      <c r="A7428">
        <v>3558</v>
      </c>
      <c r="B7428" t="s">
        <v>11</v>
      </c>
      <c r="C7428" s="123">
        <v>1945</v>
      </c>
      <c r="D7428" s="2">
        <v>144</v>
      </c>
      <c r="E7428" t="s">
        <v>138</v>
      </c>
      <c r="F7428">
        <v>2021</v>
      </c>
      <c r="G7428" t="s">
        <v>5</v>
      </c>
      <c r="H7428" s="21">
        <v>83.33</v>
      </c>
    </row>
    <row r="7429" spans="1:8">
      <c r="A7429">
        <v>3583</v>
      </c>
      <c r="B7429" t="s">
        <v>11</v>
      </c>
      <c r="C7429" s="123">
        <v>1945</v>
      </c>
      <c r="D7429" s="2">
        <v>144</v>
      </c>
      <c r="E7429" t="s">
        <v>138</v>
      </c>
      <c r="F7429">
        <v>2021</v>
      </c>
      <c r="G7429" t="s">
        <v>5</v>
      </c>
      <c r="H7429" s="21">
        <v>166.66</v>
      </c>
    </row>
    <row r="7430" spans="1:8">
      <c r="A7430">
        <v>3588</v>
      </c>
      <c r="B7430" t="s">
        <v>11</v>
      </c>
      <c r="C7430" s="123">
        <v>1945</v>
      </c>
      <c r="D7430" s="2">
        <v>144</v>
      </c>
      <c r="E7430" t="s">
        <v>138</v>
      </c>
      <c r="F7430">
        <v>2021</v>
      </c>
      <c r="G7430" t="s">
        <v>5</v>
      </c>
      <c r="H7430" s="21">
        <v>166.66</v>
      </c>
    </row>
    <row r="7431" spans="1:8">
      <c r="A7431">
        <v>3616</v>
      </c>
      <c r="B7431" t="s">
        <v>11</v>
      </c>
      <c r="C7431" s="123">
        <v>1945</v>
      </c>
      <c r="D7431" s="2">
        <v>144</v>
      </c>
      <c r="E7431" t="s">
        <v>138</v>
      </c>
      <c r="F7431">
        <v>2021</v>
      </c>
      <c r="G7431" t="s">
        <v>5</v>
      </c>
      <c r="H7431" s="21">
        <v>15.78</v>
      </c>
    </row>
    <row r="7432" spans="1:8">
      <c r="A7432">
        <v>3726</v>
      </c>
      <c r="B7432" t="s">
        <v>11</v>
      </c>
      <c r="C7432" s="123">
        <v>1945</v>
      </c>
      <c r="D7432" s="2">
        <v>144</v>
      </c>
      <c r="E7432" t="s">
        <v>138</v>
      </c>
      <c r="F7432">
        <v>2021</v>
      </c>
      <c r="G7432" t="s">
        <v>5</v>
      </c>
      <c r="H7432" s="21">
        <v>166.66</v>
      </c>
    </row>
    <row r="7433" spans="1:8">
      <c r="A7433">
        <v>3794</v>
      </c>
      <c r="B7433" t="s">
        <v>11</v>
      </c>
      <c r="C7433" s="123">
        <v>1945</v>
      </c>
      <c r="D7433" s="2">
        <v>144</v>
      </c>
      <c r="E7433" t="s">
        <v>138</v>
      </c>
      <c r="F7433">
        <v>2021</v>
      </c>
      <c r="G7433" t="s">
        <v>5</v>
      </c>
      <c r="H7433" s="21">
        <v>83.33</v>
      </c>
    </row>
    <row r="7434" spans="1:8">
      <c r="A7434">
        <v>6169</v>
      </c>
      <c r="B7434" t="s">
        <v>15</v>
      </c>
      <c r="C7434" s="123">
        <v>1945</v>
      </c>
      <c r="D7434" s="2">
        <v>144</v>
      </c>
      <c r="E7434" t="s">
        <v>138</v>
      </c>
      <c r="F7434">
        <v>2021</v>
      </c>
      <c r="G7434" t="s">
        <v>5</v>
      </c>
      <c r="H7434" s="21">
        <v>83.32</v>
      </c>
    </row>
    <row r="7435" spans="1:8">
      <c r="A7435">
        <v>6180</v>
      </c>
      <c r="B7435" t="s">
        <v>15</v>
      </c>
      <c r="C7435" s="123">
        <v>1945</v>
      </c>
      <c r="D7435" s="2">
        <v>144</v>
      </c>
      <c r="E7435" t="s">
        <v>138</v>
      </c>
      <c r="F7435">
        <v>2021</v>
      </c>
      <c r="G7435" t="s">
        <v>5</v>
      </c>
      <c r="H7435" s="21">
        <v>-83.32</v>
      </c>
    </row>
    <row r="7436" spans="1:8">
      <c r="A7436">
        <v>6192</v>
      </c>
      <c r="B7436" t="s">
        <v>15</v>
      </c>
      <c r="C7436" s="123">
        <v>1945</v>
      </c>
      <c r="D7436" s="2">
        <v>144</v>
      </c>
      <c r="E7436" t="s">
        <v>138</v>
      </c>
      <c r="F7436">
        <v>2021</v>
      </c>
      <c r="G7436" t="s">
        <v>5</v>
      </c>
      <c r="H7436" s="21">
        <v>41.65</v>
      </c>
    </row>
    <row r="7437" spans="1:8">
      <c r="A7437">
        <v>7424</v>
      </c>
      <c r="B7437" t="s">
        <v>7</v>
      </c>
      <c r="C7437" s="123">
        <v>1945</v>
      </c>
      <c r="D7437" s="2" t="s">
        <v>223</v>
      </c>
      <c r="E7437" t="str">
        <f>VLOOKUP(C7437,C$2:E7436,3,FALSE)</f>
        <v>Health insurance</v>
      </c>
      <c r="F7437">
        <v>2022</v>
      </c>
      <c r="G7437" t="s">
        <v>5</v>
      </c>
      <c r="H7437" s="1">
        <v>112.74000000000001</v>
      </c>
    </row>
    <row r="7438" spans="1:8">
      <c r="A7438">
        <v>7516</v>
      </c>
      <c r="B7438" t="s">
        <v>9</v>
      </c>
      <c r="C7438" s="123">
        <v>1945</v>
      </c>
      <c r="D7438" s="2" t="s">
        <v>223</v>
      </c>
      <c r="E7438" t="str">
        <f>VLOOKUP(C7438,C$2:E7437,3,FALSE)</f>
        <v>Health insurance</v>
      </c>
      <c r="F7438">
        <v>2022</v>
      </c>
      <c r="G7438" t="s">
        <v>5</v>
      </c>
      <c r="H7438" s="1">
        <v>1999.9199999999998</v>
      </c>
    </row>
    <row r="7439" spans="1:8">
      <c r="A7439">
        <v>7912</v>
      </c>
      <c r="B7439" t="s">
        <v>6</v>
      </c>
      <c r="C7439" s="123">
        <v>1945</v>
      </c>
      <c r="D7439" s="2">
        <v>144</v>
      </c>
      <c r="E7439" t="s">
        <v>52</v>
      </c>
      <c r="F7439">
        <v>2023</v>
      </c>
      <c r="G7439" t="s">
        <v>5</v>
      </c>
      <c r="H7439" s="1">
        <v>1666.6</v>
      </c>
    </row>
    <row r="7440" spans="1:8">
      <c r="A7440">
        <v>7970</v>
      </c>
      <c r="B7440" t="s">
        <v>7</v>
      </c>
      <c r="C7440" s="123">
        <v>1945</v>
      </c>
      <c r="D7440" s="2">
        <v>144</v>
      </c>
      <c r="E7440" t="s">
        <v>52</v>
      </c>
      <c r="F7440">
        <v>2023</v>
      </c>
      <c r="G7440" t="s">
        <v>5</v>
      </c>
      <c r="H7440" s="1">
        <v>1458.3199999999997</v>
      </c>
    </row>
    <row r="7441" spans="1:8">
      <c r="A7441">
        <v>8088</v>
      </c>
      <c r="B7441" t="s">
        <v>9</v>
      </c>
      <c r="C7441" s="123">
        <v>1945</v>
      </c>
      <c r="D7441" s="2">
        <v>133</v>
      </c>
      <c r="E7441" t="s">
        <v>52</v>
      </c>
      <c r="F7441">
        <v>2023</v>
      </c>
      <c r="G7441" t="s">
        <v>5</v>
      </c>
      <c r="H7441" s="1">
        <v>1499.94</v>
      </c>
    </row>
    <row r="7442" spans="1:8">
      <c r="A7442">
        <v>8089</v>
      </c>
      <c r="B7442" t="s">
        <v>9</v>
      </c>
      <c r="C7442" s="123">
        <v>1945</v>
      </c>
      <c r="D7442" s="2">
        <v>144</v>
      </c>
      <c r="E7442" t="s">
        <v>52</v>
      </c>
      <c r="F7442">
        <v>2023</v>
      </c>
      <c r="G7442" t="s">
        <v>5</v>
      </c>
      <c r="H7442" s="1">
        <v>10603.720000000001</v>
      </c>
    </row>
    <row r="7443" spans="1:8">
      <c r="A7443">
        <v>140</v>
      </c>
      <c r="B7443" t="s">
        <v>6</v>
      </c>
      <c r="C7443" s="123">
        <v>1954</v>
      </c>
      <c r="D7443" s="2">
        <v>133</v>
      </c>
      <c r="E7443" t="s">
        <v>48</v>
      </c>
      <c r="F7443">
        <v>2021</v>
      </c>
      <c r="G7443" t="s">
        <v>18</v>
      </c>
      <c r="H7443" s="21">
        <v>13.3</v>
      </c>
    </row>
    <row r="7444" spans="1:8">
      <c r="A7444">
        <v>181</v>
      </c>
      <c r="B7444" t="s">
        <v>6</v>
      </c>
      <c r="C7444" s="123">
        <v>1954</v>
      </c>
      <c r="D7444" s="2">
        <v>133</v>
      </c>
      <c r="E7444" t="s">
        <v>48</v>
      </c>
      <c r="F7444">
        <v>2021</v>
      </c>
      <c r="G7444" t="s">
        <v>18</v>
      </c>
      <c r="H7444" s="21">
        <v>6.01</v>
      </c>
    </row>
    <row r="7445" spans="1:8">
      <c r="A7445">
        <v>222</v>
      </c>
      <c r="B7445" t="s">
        <v>6</v>
      </c>
      <c r="C7445" s="123">
        <v>1954</v>
      </c>
      <c r="D7445" s="2">
        <v>144</v>
      </c>
      <c r="E7445" t="s">
        <v>48</v>
      </c>
      <c r="F7445">
        <v>2021</v>
      </c>
      <c r="G7445" t="s">
        <v>18</v>
      </c>
      <c r="H7445" s="21">
        <v>52.57</v>
      </c>
    </row>
    <row r="7446" spans="1:8">
      <c r="A7446">
        <v>242</v>
      </c>
      <c r="B7446" t="s">
        <v>6</v>
      </c>
      <c r="C7446" s="123">
        <v>1954</v>
      </c>
      <c r="D7446" s="2">
        <v>144</v>
      </c>
      <c r="E7446" t="s">
        <v>48</v>
      </c>
      <c r="F7446">
        <v>2021</v>
      </c>
      <c r="G7446" t="s">
        <v>18</v>
      </c>
      <c r="H7446" s="21">
        <v>204.44</v>
      </c>
    </row>
    <row r="7447" spans="1:8">
      <c r="A7447">
        <v>304</v>
      </c>
      <c r="B7447" t="s">
        <v>6</v>
      </c>
      <c r="C7447" s="123">
        <v>1954</v>
      </c>
      <c r="D7447" s="2">
        <v>144</v>
      </c>
      <c r="E7447" t="s">
        <v>48</v>
      </c>
      <c r="F7447">
        <v>2021</v>
      </c>
      <c r="G7447" t="s">
        <v>18</v>
      </c>
      <c r="H7447" s="21">
        <v>65.47</v>
      </c>
    </row>
    <row r="7448" spans="1:8">
      <c r="A7448">
        <v>321</v>
      </c>
      <c r="B7448" t="s">
        <v>6</v>
      </c>
      <c r="C7448" s="123">
        <v>1954</v>
      </c>
      <c r="D7448" s="2">
        <v>144</v>
      </c>
      <c r="E7448" t="s">
        <v>48</v>
      </c>
      <c r="F7448">
        <v>2021</v>
      </c>
      <c r="G7448" t="s">
        <v>18</v>
      </c>
      <c r="H7448" s="21">
        <v>241.03</v>
      </c>
    </row>
    <row r="7449" spans="1:8">
      <c r="A7449">
        <v>367</v>
      </c>
      <c r="B7449" t="s">
        <v>6</v>
      </c>
      <c r="C7449" s="123">
        <v>1954</v>
      </c>
      <c r="D7449" s="2">
        <v>144</v>
      </c>
      <c r="E7449" t="s">
        <v>48</v>
      </c>
      <c r="F7449">
        <v>2021</v>
      </c>
      <c r="G7449" t="s">
        <v>18</v>
      </c>
      <c r="H7449" s="21">
        <v>138.49</v>
      </c>
    </row>
    <row r="7450" spans="1:8">
      <c r="A7450">
        <v>415</v>
      </c>
      <c r="B7450" t="s">
        <v>6</v>
      </c>
      <c r="C7450" s="123">
        <v>1954</v>
      </c>
      <c r="D7450" s="2">
        <v>144</v>
      </c>
      <c r="E7450" t="s">
        <v>48</v>
      </c>
      <c r="F7450">
        <v>2021</v>
      </c>
      <c r="G7450" t="s">
        <v>18</v>
      </c>
      <c r="H7450" s="21">
        <v>24.74</v>
      </c>
    </row>
    <row r="7451" spans="1:8">
      <c r="A7451">
        <v>424</v>
      </c>
      <c r="B7451" t="s">
        <v>6</v>
      </c>
      <c r="C7451" s="123">
        <v>1954</v>
      </c>
      <c r="D7451" s="2">
        <v>144</v>
      </c>
      <c r="E7451" t="s">
        <v>48</v>
      </c>
      <c r="F7451">
        <v>2021</v>
      </c>
      <c r="G7451" t="s">
        <v>18</v>
      </c>
      <c r="H7451" s="21">
        <v>170.48</v>
      </c>
    </row>
    <row r="7452" spans="1:8">
      <c r="A7452">
        <v>440</v>
      </c>
      <c r="B7452" t="s">
        <v>6</v>
      </c>
      <c r="C7452" s="123">
        <v>1954</v>
      </c>
      <c r="D7452" s="2">
        <v>144</v>
      </c>
      <c r="E7452" t="s">
        <v>48</v>
      </c>
      <c r="F7452">
        <v>2021</v>
      </c>
      <c r="G7452" t="s">
        <v>18</v>
      </c>
      <c r="H7452" s="21">
        <v>35.85</v>
      </c>
    </row>
    <row r="7453" spans="1:8">
      <c r="A7453">
        <v>471</v>
      </c>
      <c r="B7453" t="s">
        <v>6</v>
      </c>
      <c r="C7453" s="123">
        <v>1954</v>
      </c>
      <c r="D7453" s="2">
        <v>144</v>
      </c>
      <c r="E7453" t="s">
        <v>48</v>
      </c>
      <c r="F7453">
        <v>2021</v>
      </c>
      <c r="G7453" t="s">
        <v>18</v>
      </c>
      <c r="H7453" s="21">
        <v>163.27000000000001</v>
      </c>
    </row>
    <row r="7454" spans="1:8">
      <c r="A7454">
        <v>552</v>
      </c>
      <c r="B7454" t="s">
        <v>6</v>
      </c>
      <c r="C7454" s="123">
        <v>1954</v>
      </c>
      <c r="D7454" s="2">
        <v>144</v>
      </c>
      <c r="E7454" t="s">
        <v>48</v>
      </c>
      <c r="F7454">
        <v>2021</v>
      </c>
      <c r="G7454" t="s">
        <v>18</v>
      </c>
      <c r="H7454" s="21">
        <v>202.05</v>
      </c>
    </row>
    <row r="7455" spans="1:8">
      <c r="A7455">
        <v>591</v>
      </c>
      <c r="B7455" t="s">
        <v>6</v>
      </c>
      <c r="C7455" s="123">
        <v>1954</v>
      </c>
      <c r="D7455" s="2">
        <v>144</v>
      </c>
      <c r="E7455" t="s">
        <v>48</v>
      </c>
      <c r="F7455">
        <v>2021</v>
      </c>
      <c r="G7455" t="s">
        <v>18</v>
      </c>
      <c r="H7455" s="21">
        <v>118.32</v>
      </c>
    </row>
    <row r="7456" spans="1:8">
      <c r="A7456">
        <v>592</v>
      </c>
      <c r="B7456" t="s">
        <v>6</v>
      </c>
      <c r="C7456" s="123">
        <v>1954</v>
      </c>
      <c r="D7456" s="2">
        <v>144</v>
      </c>
      <c r="E7456" t="s">
        <v>48</v>
      </c>
      <c r="F7456">
        <v>2021</v>
      </c>
      <c r="G7456" t="s">
        <v>18</v>
      </c>
      <c r="H7456" s="21">
        <v>104.62</v>
      </c>
    </row>
    <row r="7457" spans="1:8">
      <c r="A7457">
        <v>672</v>
      </c>
      <c r="B7457" t="s">
        <v>7</v>
      </c>
      <c r="C7457" s="123">
        <v>1954</v>
      </c>
      <c r="D7457" s="2">
        <v>133</v>
      </c>
      <c r="E7457" t="s">
        <v>48</v>
      </c>
      <c r="F7457">
        <v>2021</v>
      </c>
      <c r="G7457" t="s">
        <v>18</v>
      </c>
      <c r="H7457" s="21">
        <v>79.209999999999994</v>
      </c>
    </row>
    <row r="7458" spans="1:8">
      <c r="A7458">
        <v>678</v>
      </c>
      <c r="B7458" t="s">
        <v>7</v>
      </c>
      <c r="C7458" s="123">
        <v>1954</v>
      </c>
      <c r="D7458" s="2">
        <v>133</v>
      </c>
      <c r="E7458" t="s">
        <v>48</v>
      </c>
      <c r="F7458">
        <v>2021</v>
      </c>
      <c r="G7458" t="s">
        <v>18</v>
      </c>
      <c r="H7458" s="21">
        <v>211.87</v>
      </c>
    </row>
    <row r="7459" spans="1:8">
      <c r="A7459">
        <v>686</v>
      </c>
      <c r="B7459" t="s">
        <v>7</v>
      </c>
      <c r="C7459" s="123">
        <v>1954</v>
      </c>
      <c r="D7459" s="2">
        <v>133</v>
      </c>
      <c r="E7459" t="s">
        <v>48</v>
      </c>
      <c r="F7459">
        <v>2021</v>
      </c>
      <c r="G7459" t="s">
        <v>18</v>
      </c>
      <c r="H7459" s="21">
        <v>25</v>
      </c>
    </row>
    <row r="7460" spans="1:8">
      <c r="A7460">
        <v>725</v>
      </c>
      <c r="B7460" t="s">
        <v>7</v>
      </c>
      <c r="C7460" s="123">
        <v>1954</v>
      </c>
      <c r="D7460" s="2">
        <v>133</v>
      </c>
      <c r="E7460" t="s">
        <v>48</v>
      </c>
      <c r="F7460">
        <v>2021</v>
      </c>
      <c r="G7460" t="s">
        <v>18</v>
      </c>
      <c r="H7460" s="21">
        <v>42.03</v>
      </c>
    </row>
    <row r="7461" spans="1:8">
      <c r="A7461">
        <v>728</v>
      </c>
      <c r="B7461" t="s">
        <v>7</v>
      </c>
      <c r="C7461" s="123">
        <v>1954</v>
      </c>
      <c r="D7461" s="2">
        <v>133</v>
      </c>
      <c r="E7461" t="s">
        <v>48</v>
      </c>
      <c r="F7461">
        <v>2021</v>
      </c>
      <c r="G7461" t="s">
        <v>18</v>
      </c>
      <c r="H7461" s="21">
        <v>25.16</v>
      </c>
    </row>
    <row r="7462" spans="1:8">
      <c r="A7462">
        <v>777</v>
      </c>
      <c r="B7462" t="s">
        <v>7</v>
      </c>
      <c r="C7462" s="123">
        <v>1954</v>
      </c>
      <c r="D7462" s="2">
        <v>133</v>
      </c>
      <c r="E7462" t="s">
        <v>48</v>
      </c>
      <c r="F7462">
        <v>2021</v>
      </c>
      <c r="G7462" t="s">
        <v>18</v>
      </c>
      <c r="H7462" s="21">
        <v>58.13</v>
      </c>
    </row>
    <row r="7463" spans="1:8">
      <c r="A7463">
        <v>800</v>
      </c>
      <c r="B7463" t="s">
        <v>7</v>
      </c>
      <c r="C7463" s="123">
        <v>1954</v>
      </c>
      <c r="D7463" s="2">
        <v>133</v>
      </c>
      <c r="E7463" t="s">
        <v>48</v>
      </c>
      <c r="F7463">
        <v>2021</v>
      </c>
      <c r="G7463" t="s">
        <v>18</v>
      </c>
      <c r="H7463" s="21">
        <v>366.09</v>
      </c>
    </row>
    <row r="7464" spans="1:8">
      <c r="A7464">
        <v>814</v>
      </c>
      <c r="B7464" t="s">
        <v>7</v>
      </c>
      <c r="C7464" s="123">
        <v>1954</v>
      </c>
      <c r="D7464" s="2">
        <v>133</v>
      </c>
      <c r="E7464" t="s">
        <v>48</v>
      </c>
      <c r="F7464">
        <v>2021</v>
      </c>
      <c r="G7464" t="s">
        <v>18</v>
      </c>
      <c r="H7464" s="21">
        <v>29.39</v>
      </c>
    </row>
    <row r="7465" spans="1:8">
      <c r="A7465">
        <v>866</v>
      </c>
      <c r="B7465" t="s">
        <v>7</v>
      </c>
      <c r="C7465" s="123">
        <v>1954</v>
      </c>
      <c r="D7465" s="2">
        <v>133</v>
      </c>
      <c r="E7465" t="s">
        <v>48</v>
      </c>
      <c r="F7465">
        <v>2021</v>
      </c>
      <c r="G7465" t="s">
        <v>18</v>
      </c>
      <c r="H7465" s="21">
        <v>36.97</v>
      </c>
    </row>
    <row r="7466" spans="1:8">
      <c r="A7466">
        <v>901</v>
      </c>
      <c r="B7466" t="s">
        <v>7</v>
      </c>
      <c r="C7466" s="123">
        <v>1954</v>
      </c>
      <c r="D7466" s="2">
        <v>133</v>
      </c>
      <c r="E7466" t="s">
        <v>48</v>
      </c>
      <c r="F7466">
        <v>2021</v>
      </c>
      <c r="G7466" t="s">
        <v>18</v>
      </c>
      <c r="H7466" s="21">
        <v>16.989999999999998</v>
      </c>
    </row>
    <row r="7467" spans="1:8">
      <c r="A7467">
        <v>914</v>
      </c>
      <c r="B7467" t="s">
        <v>7</v>
      </c>
      <c r="C7467" s="123">
        <v>1954</v>
      </c>
      <c r="D7467" s="2">
        <v>133</v>
      </c>
      <c r="E7467" t="s">
        <v>48</v>
      </c>
      <c r="F7467">
        <v>2021</v>
      </c>
      <c r="G7467" t="s">
        <v>18</v>
      </c>
      <c r="H7467" s="21">
        <v>80.86</v>
      </c>
    </row>
    <row r="7468" spans="1:8">
      <c r="A7468">
        <v>950</v>
      </c>
      <c r="B7468" t="s">
        <v>7</v>
      </c>
      <c r="C7468" s="123">
        <v>1954</v>
      </c>
      <c r="D7468" s="2">
        <v>133</v>
      </c>
      <c r="E7468" t="s">
        <v>48</v>
      </c>
      <c r="F7468">
        <v>2021</v>
      </c>
      <c r="G7468" t="s">
        <v>18</v>
      </c>
      <c r="H7468" s="21">
        <v>33.99</v>
      </c>
    </row>
    <row r="7469" spans="1:8">
      <c r="A7469">
        <v>984</v>
      </c>
      <c r="B7469" t="s">
        <v>7</v>
      </c>
      <c r="C7469" s="123">
        <v>1954</v>
      </c>
      <c r="D7469" s="2">
        <v>144</v>
      </c>
      <c r="E7469" t="s">
        <v>48</v>
      </c>
      <c r="F7469">
        <v>2021</v>
      </c>
      <c r="G7469" t="s">
        <v>18</v>
      </c>
      <c r="H7469" s="21">
        <v>180.56</v>
      </c>
    </row>
    <row r="7470" spans="1:8">
      <c r="A7470">
        <v>1047</v>
      </c>
      <c r="B7470" t="s">
        <v>7</v>
      </c>
      <c r="C7470" s="123">
        <v>1954</v>
      </c>
      <c r="D7470" s="2">
        <v>144</v>
      </c>
      <c r="E7470" t="s">
        <v>48</v>
      </c>
      <c r="F7470">
        <v>2021</v>
      </c>
      <c r="G7470" t="s">
        <v>18</v>
      </c>
      <c r="H7470" s="21">
        <v>123.31</v>
      </c>
    </row>
    <row r="7471" spans="1:8">
      <c r="A7471">
        <v>1061</v>
      </c>
      <c r="B7471" t="s">
        <v>7</v>
      </c>
      <c r="C7471" s="123">
        <v>1954</v>
      </c>
      <c r="D7471" s="2">
        <v>144</v>
      </c>
      <c r="E7471" t="s">
        <v>48</v>
      </c>
      <c r="F7471">
        <v>2021</v>
      </c>
      <c r="G7471" t="s">
        <v>18</v>
      </c>
      <c r="H7471" s="21">
        <v>488.6</v>
      </c>
    </row>
    <row r="7472" spans="1:8">
      <c r="A7472">
        <v>1135</v>
      </c>
      <c r="B7472" t="s">
        <v>7</v>
      </c>
      <c r="C7472" s="123">
        <v>1954</v>
      </c>
      <c r="D7472" s="2">
        <v>144</v>
      </c>
      <c r="E7472" t="s">
        <v>48</v>
      </c>
      <c r="F7472">
        <v>2021</v>
      </c>
      <c r="G7472" t="s">
        <v>18</v>
      </c>
      <c r="H7472" s="21">
        <v>155.16</v>
      </c>
    </row>
    <row r="7473" spans="1:8">
      <c r="A7473">
        <v>1187</v>
      </c>
      <c r="B7473" t="s">
        <v>7</v>
      </c>
      <c r="C7473" s="123">
        <v>1954</v>
      </c>
      <c r="D7473" s="2">
        <v>144</v>
      </c>
      <c r="E7473" t="s">
        <v>48</v>
      </c>
      <c r="F7473">
        <v>2021</v>
      </c>
      <c r="G7473" t="s">
        <v>18</v>
      </c>
      <c r="H7473" s="21">
        <v>361.58</v>
      </c>
    </row>
    <row r="7474" spans="1:8">
      <c r="A7474">
        <v>1202</v>
      </c>
      <c r="B7474" t="s">
        <v>7</v>
      </c>
      <c r="C7474" s="123">
        <v>1954</v>
      </c>
      <c r="D7474" s="2">
        <v>144</v>
      </c>
      <c r="E7474" t="s">
        <v>48</v>
      </c>
      <c r="F7474">
        <v>2021</v>
      </c>
      <c r="G7474" t="s">
        <v>18</v>
      </c>
      <c r="H7474" s="21">
        <v>465.49</v>
      </c>
    </row>
    <row r="7475" spans="1:8">
      <c r="A7475">
        <v>1203</v>
      </c>
      <c r="B7475" t="s">
        <v>7</v>
      </c>
      <c r="C7475" s="123">
        <v>1954</v>
      </c>
      <c r="D7475" s="2">
        <v>144</v>
      </c>
      <c r="E7475" t="s">
        <v>48</v>
      </c>
      <c r="F7475">
        <v>2021</v>
      </c>
      <c r="G7475" t="s">
        <v>18</v>
      </c>
      <c r="H7475" s="21">
        <v>420.68</v>
      </c>
    </row>
    <row r="7476" spans="1:8">
      <c r="A7476">
        <v>1209</v>
      </c>
      <c r="B7476" t="s">
        <v>7</v>
      </c>
      <c r="C7476" s="123">
        <v>1954</v>
      </c>
      <c r="D7476" s="2">
        <v>144</v>
      </c>
      <c r="E7476" t="s">
        <v>48</v>
      </c>
      <c r="F7476">
        <v>2021</v>
      </c>
      <c r="G7476" t="s">
        <v>18</v>
      </c>
      <c r="H7476" s="21">
        <v>96.73</v>
      </c>
    </row>
    <row r="7477" spans="1:8">
      <c r="A7477">
        <v>1367</v>
      </c>
      <c r="B7477" t="s">
        <v>7</v>
      </c>
      <c r="C7477" s="123">
        <v>1954</v>
      </c>
      <c r="D7477" s="2">
        <v>144</v>
      </c>
      <c r="E7477" t="s">
        <v>48</v>
      </c>
      <c r="F7477">
        <v>2021</v>
      </c>
      <c r="G7477" t="s">
        <v>18</v>
      </c>
      <c r="H7477" s="21">
        <v>162.32</v>
      </c>
    </row>
    <row r="7478" spans="1:8">
      <c r="A7478">
        <v>1372</v>
      </c>
      <c r="B7478" t="s">
        <v>7</v>
      </c>
      <c r="C7478" s="123">
        <v>1954</v>
      </c>
      <c r="D7478" s="2">
        <v>144</v>
      </c>
      <c r="E7478" t="s">
        <v>48</v>
      </c>
      <c r="F7478">
        <v>2021</v>
      </c>
      <c r="G7478" t="s">
        <v>18</v>
      </c>
      <c r="H7478" s="21">
        <v>447.4</v>
      </c>
    </row>
    <row r="7479" spans="1:8">
      <c r="A7479">
        <v>1427</v>
      </c>
      <c r="B7479" t="s">
        <v>7</v>
      </c>
      <c r="C7479" s="123">
        <v>1954</v>
      </c>
      <c r="D7479" s="2">
        <v>144</v>
      </c>
      <c r="E7479" t="s">
        <v>48</v>
      </c>
      <c r="F7479">
        <v>2021</v>
      </c>
      <c r="G7479" t="s">
        <v>18</v>
      </c>
      <c r="H7479" s="21">
        <v>112.25</v>
      </c>
    </row>
    <row r="7480" spans="1:8">
      <c r="A7480">
        <v>1433</v>
      </c>
      <c r="B7480" t="s">
        <v>7</v>
      </c>
      <c r="C7480" s="123">
        <v>1954</v>
      </c>
      <c r="D7480" s="2">
        <v>144</v>
      </c>
      <c r="E7480" t="s">
        <v>48</v>
      </c>
      <c r="F7480">
        <v>2021</v>
      </c>
      <c r="G7480" t="s">
        <v>18</v>
      </c>
      <c r="H7480" s="21">
        <v>139.69999999999999</v>
      </c>
    </row>
    <row r="7481" spans="1:8">
      <c r="A7481">
        <v>2234</v>
      </c>
      <c r="B7481" t="s">
        <v>9</v>
      </c>
      <c r="C7481" s="123">
        <v>1954</v>
      </c>
      <c r="D7481" s="2">
        <v>133</v>
      </c>
      <c r="E7481" t="s">
        <v>48</v>
      </c>
      <c r="F7481">
        <v>2021</v>
      </c>
      <c r="G7481" t="s">
        <v>18</v>
      </c>
      <c r="H7481" s="21">
        <v>37.159999999999997</v>
      </c>
    </row>
    <row r="7482" spans="1:8">
      <c r="A7482">
        <v>2265</v>
      </c>
      <c r="B7482" t="s">
        <v>9</v>
      </c>
      <c r="C7482" s="123">
        <v>1954</v>
      </c>
      <c r="D7482" s="2">
        <v>133</v>
      </c>
      <c r="E7482" t="s">
        <v>48</v>
      </c>
      <c r="F7482">
        <v>2021</v>
      </c>
      <c r="G7482" t="s">
        <v>18</v>
      </c>
      <c r="H7482" s="21">
        <v>-643.41999999999996</v>
      </c>
    </row>
    <row r="7483" spans="1:8">
      <c r="A7483">
        <v>2287</v>
      </c>
      <c r="B7483" t="s">
        <v>9</v>
      </c>
      <c r="C7483" s="123">
        <v>1954</v>
      </c>
      <c r="D7483" s="2">
        <v>133</v>
      </c>
      <c r="E7483" t="s">
        <v>48</v>
      </c>
      <c r="F7483">
        <v>2021</v>
      </c>
      <c r="G7483" t="s">
        <v>18</v>
      </c>
      <c r="H7483" s="21">
        <v>23.32</v>
      </c>
    </row>
    <row r="7484" spans="1:8">
      <c r="A7484">
        <v>2335</v>
      </c>
      <c r="B7484" t="s">
        <v>9</v>
      </c>
      <c r="C7484" s="123">
        <v>1954</v>
      </c>
      <c r="D7484" s="2">
        <v>133</v>
      </c>
      <c r="E7484" t="s">
        <v>48</v>
      </c>
      <c r="F7484">
        <v>2021</v>
      </c>
      <c r="G7484" t="s">
        <v>18</v>
      </c>
      <c r="H7484" s="21">
        <v>16.989999999999998</v>
      </c>
    </row>
    <row r="7485" spans="1:8">
      <c r="A7485">
        <v>2361</v>
      </c>
      <c r="B7485" t="s">
        <v>9</v>
      </c>
      <c r="C7485" s="123">
        <v>1954</v>
      </c>
      <c r="D7485" s="2">
        <v>133</v>
      </c>
      <c r="E7485" t="s">
        <v>48</v>
      </c>
      <c r="F7485">
        <v>2021</v>
      </c>
      <c r="G7485" t="s">
        <v>18</v>
      </c>
      <c r="H7485" s="21">
        <v>26.48</v>
      </c>
    </row>
    <row r="7486" spans="1:8">
      <c r="A7486">
        <v>2373</v>
      </c>
      <c r="B7486" t="s">
        <v>9</v>
      </c>
      <c r="C7486" s="123">
        <v>1954</v>
      </c>
      <c r="D7486" s="2">
        <v>133</v>
      </c>
      <c r="E7486" t="s">
        <v>48</v>
      </c>
      <c r="F7486">
        <v>2021</v>
      </c>
      <c r="G7486" t="s">
        <v>18</v>
      </c>
      <c r="H7486" s="21">
        <v>82.61</v>
      </c>
    </row>
    <row r="7487" spans="1:8">
      <c r="A7487">
        <v>2395</v>
      </c>
      <c r="B7487" t="s">
        <v>9</v>
      </c>
      <c r="C7487" s="123">
        <v>1954</v>
      </c>
      <c r="D7487" s="2">
        <v>133</v>
      </c>
      <c r="E7487" t="s">
        <v>48</v>
      </c>
      <c r="F7487">
        <v>2021</v>
      </c>
      <c r="G7487" t="s">
        <v>18</v>
      </c>
      <c r="H7487" s="21">
        <v>84.32</v>
      </c>
    </row>
    <row r="7488" spans="1:8">
      <c r="A7488">
        <v>2408</v>
      </c>
      <c r="B7488" t="s">
        <v>9</v>
      </c>
      <c r="C7488" s="123">
        <v>1954</v>
      </c>
      <c r="D7488" s="2">
        <v>133</v>
      </c>
      <c r="E7488" t="s">
        <v>48</v>
      </c>
      <c r="F7488">
        <v>2021</v>
      </c>
      <c r="G7488" t="s">
        <v>18</v>
      </c>
      <c r="H7488" s="21">
        <v>-98.76</v>
      </c>
    </row>
    <row r="7489" spans="1:8">
      <c r="A7489">
        <v>2479</v>
      </c>
      <c r="B7489" t="s">
        <v>9</v>
      </c>
      <c r="C7489" s="123">
        <v>1954</v>
      </c>
      <c r="D7489" s="2">
        <v>133</v>
      </c>
      <c r="E7489" t="s">
        <v>48</v>
      </c>
      <c r="F7489">
        <v>2021</v>
      </c>
      <c r="G7489" t="s">
        <v>18</v>
      </c>
      <c r="H7489" s="21">
        <v>-29.77</v>
      </c>
    </row>
    <row r="7490" spans="1:8">
      <c r="A7490">
        <v>2491</v>
      </c>
      <c r="B7490" t="s">
        <v>9</v>
      </c>
      <c r="C7490" s="123">
        <v>1954</v>
      </c>
      <c r="D7490" s="2">
        <v>133</v>
      </c>
      <c r="E7490" t="s">
        <v>48</v>
      </c>
      <c r="F7490">
        <v>2021</v>
      </c>
      <c r="G7490" t="s">
        <v>18</v>
      </c>
      <c r="H7490" s="21">
        <v>9.11</v>
      </c>
    </row>
    <row r="7491" spans="1:8">
      <c r="A7491">
        <v>2500</v>
      </c>
      <c r="B7491" t="s">
        <v>9</v>
      </c>
      <c r="C7491" s="123">
        <v>1954</v>
      </c>
      <c r="D7491" s="2">
        <v>133</v>
      </c>
      <c r="E7491" t="s">
        <v>48</v>
      </c>
      <c r="F7491">
        <v>2021</v>
      </c>
      <c r="G7491" t="s">
        <v>18</v>
      </c>
      <c r="H7491" s="21">
        <v>7.63</v>
      </c>
    </row>
    <row r="7492" spans="1:8">
      <c r="A7492">
        <v>2512</v>
      </c>
      <c r="B7492" t="s">
        <v>9</v>
      </c>
      <c r="C7492" s="123">
        <v>1954</v>
      </c>
      <c r="D7492" s="2">
        <v>133</v>
      </c>
      <c r="E7492" t="s">
        <v>48</v>
      </c>
      <c r="F7492">
        <v>2021</v>
      </c>
      <c r="G7492" t="s">
        <v>18</v>
      </c>
      <c r="H7492" s="21">
        <v>130.63</v>
      </c>
    </row>
    <row r="7493" spans="1:8">
      <c r="A7493">
        <v>2627</v>
      </c>
      <c r="B7493" t="s">
        <v>9</v>
      </c>
      <c r="C7493" s="123">
        <v>1954</v>
      </c>
      <c r="D7493" s="2">
        <v>144</v>
      </c>
      <c r="E7493" t="s">
        <v>48</v>
      </c>
      <c r="F7493">
        <v>2021</v>
      </c>
      <c r="G7493" t="s">
        <v>18</v>
      </c>
      <c r="H7493" s="21">
        <v>2171.4499999999998</v>
      </c>
    </row>
    <row r="7494" spans="1:8">
      <c r="A7494">
        <v>2649</v>
      </c>
      <c r="B7494" t="s">
        <v>9</v>
      </c>
      <c r="C7494" s="123">
        <v>1954</v>
      </c>
      <c r="D7494" s="2">
        <v>144</v>
      </c>
      <c r="E7494" t="s">
        <v>48</v>
      </c>
      <c r="F7494">
        <v>2021</v>
      </c>
      <c r="G7494" t="s">
        <v>18</v>
      </c>
      <c r="H7494" s="21">
        <v>8339.76</v>
      </c>
    </row>
    <row r="7495" spans="1:8">
      <c r="A7495">
        <v>2676</v>
      </c>
      <c r="B7495" t="s">
        <v>9</v>
      </c>
      <c r="C7495" s="123">
        <v>1954</v>
      </c>
      <c r="D7495" s="2">
        <v>144</v>
      </c>
      <c r="E7495" t="s">
        <v>48</v>
      </c>
      <c r="F7495">
        <v>2021</v>
      </c>
      <c r="G7495" t="s">
        <v>18</v>
      </c>
      <c r="H7495" s="21">
        <v>5762.93</v>
      </c>
    </row>
    <row r="7496" spans="1:8">
      <c r="A7496">
        <v>2686</v>
      </c>
      <c r="B7496" t="s">
        <v>9</v>
      </c>
      <c r="C7496" s="123">
        <v>1954</v>
      </c>
      <c r="D7496" s="2">
        <v>144</v>
      </c>
      <c r="E7496" t="s">
        <v>48</v>
      </c>
      <c r="F7496">
        <v>2021</v>
      </c>
      <c r="G7496" t="s">
        <v>18</v>
      </c>
      <c r="H7496" s="21">
        <v>104.72</v>
      </c>
    </row>
    <row r="7497" spans="1:8">
      <c r="A7497">
        <v>2869</v>
      </c>
      <c r="B7497" t="s">
        <v>9</v>
      </c>
      <c r="C7497" s="123">
        <v>1954</v>
      </c>
      <c r="D7497" s="2">
        <v>144</v>
      </c>
      <c r="E7497" t="s">
        <v>48</v>
      </c>
      <c r="F7497">
        <v>2021</v>
      </c>
      <c r="G7497" t="s">
        <v>18</v>
      </c>
      <c r="H7497" s="21">
        <v>2346.64</v>
      </c>
    </row>
    <row r="7498" spans="1:8">
      <c r="A7498">
        <v>2876</v>
      </c>
      <c r="B7498" t="s">
        <v>9</v>
      </c>
      <c r="C7498" s="123">
        <v>1954</v>
      </c>
      <c r="D7498" s="2">
        <v>144</v>
      </c>
      <c r="E7498" t="s">
        <v>48</v>
      </c>
      <c r="F7498">
        <v>2021</v>
      </c>
      <c r="G7498" t="s">
        <v>18</v>
      </c>
      <c r="H7498" s="21">
        <v>1727.77</v>
      </c>
    </row>
    <row r="7499" spans="1:8">
      <c r="A7499">
        <v>2896</v>
      </c>
      <c r="B7499" t="s">
        <v>9</v>
      </c>
      <c r="C7499" s="123">
        <v>1954</v>
      </c>
      <c r="D7499" s="2">
        <v>144</v>
      </c>
      <c r="E7499" t="s">
        <v>48</v>
      </c>
      <c r="F7499">
        <v>2021</v>
      </c>
      <c r="G7499" t="s">
        <v>18</v>
      </c>
      <c r="H7499" s="21">
        <v>4502.87</v>
      </c>
    </row>
    <row r="7500" spans="1:8">
      <c r="A7500">
        <v>2901</v>
      </c>
      <c r="B7500" t="s">
        <v>9</v>
      </c>
      <c r="C7500" s="123">
        <v>1954</v>
      </c>
      <c r="D7500" s="2">
        <v>144</v>
      </c>
      <c r="E7500" t="s">
        <v>48</v>
      </c>
      <c r="F7500">
        <v>2021</v>
      </c>
      <c r="G7500" t="s">
        <v>18</v>
      </c>
      <c r="H7500" s="21">
        <v>2252.12</v>
      </c>
    </row>
    <row r="7501" spans="1:8">
      <c r="A7501">
        <v>2905</v>
      </c>
      <c r="B7501" t="s">
        <v>9</v>
      </c>
      <c r="C7501" s="123">
        <v>1954</v>
      </c>
      <c r="D7501" s="2">
        <v>144</v>
      </c>
      <c r="E7501" t="s">
        <v>48</v>
      </c>
      <c r="F7501">
        <v>2021</v>
      </c>
      <c r="G7501" t="s">
        <v>18</v>
      </c>
      <c r="H7501" s="21">
        <v>5427.07</v>
      </c>
    </row>
    <row r="7502" spans="1:8">
      <c r="A7502">
        <v>2948</v>
      </c>
      <c r="B7502" t="s">
        <v>9</v>
      </c>
      <c r="C7502" s="123">
        <v>1954</v>
      </c>
      <c r="D7502" s="2">
        <v>144</v>
      </c>
      <c r="E7502" t="s">
        <v>48</v>
      </c>
      <c r="F7502">
        <v>2021</v>
      </c>
      <c r="G7502" t="s">
        <v>18</v>
      </c>
      <c r="H7502" s="21">
        <v>999.51</v>
      </c>
    </row>
    <row r="7503" spans="1:8">
      <c r="A7503">
        <v>2950</v>
      </c>
      <c r="B7503" t="s">
        <v>9</v>
      </c>
      <c r="C7503" s="123">
        <v>1954</v>
      </c>
      <c r="D7503" s="2">
        <v>144</v>
      </c>
      <c r="E7503" t="s">
        <v>48</v>
      </c>
      <c r="F7503">
        <v>2021</v>
      </c>
      <c r="G7503" t="s">
        <v>18</v>
      </c>
      <c r="H7503" s="21">
        <v>3469.63</v>
      </c>
    </row>
    <row r="7504" spans="1:8">
      <c r="A7504">
        <v>2964</v>
      </c>
      <c r="B7504" t="s">
        <v>9</v>
      </c>
      <c r="C7504" s="123">
        <v>1954</v>
      </c>
      <c r="D7504" s="2">
        <v>144</v>
      </c>
      <c r="E7504" t="s">
        <v>48</v>
      </c>
      <c r="F7504">
        <v>2021</v>
      </c>
      <c r="G7504" t="s">
        <v>18</v>
      </c>
      <c r="H7504" s="21">
        <v>2624.72</v>
      </c>
    </row>
    <row r="7505" spans="1:8">
      <c r="A7505">
        <v>3112</v>
      </c>
      <c r="B7505" t="s">
        <v>10</v>
      </c>
      <c r="C7505" s="123">
        <v>1954</v>
      </c>
      <c r="D7505" s="2">
        <v>144</v>
      </c>
      <c r="E7505" t="s">
        <v>48</v>
      </c>
      <c r="F7505">
        <v>2021</v>
      </c>
      <c r="G7505" t="s">
        <v>18</v>
      </c>
      <c r="H7505" s="21">
        <v>63.86</v>
      </c>
    </row>
    <row r="7506" spans="1:8">
      <c r="A7506">
        <v>3145</v>
      </c>
      <c r="B7506" t="s">
        <v>10</v>
      </c>
      <c r="C7506" s="123">
        <v>1954</v>
      </c>
      <c r="D7506" s="2">
        <v>144</v>
      </c>
      <c r="E7506" t="s">
        <v>48</v>
      </c>
      <c r="F7506">
        <v>2021</v>
      </c>
      <c r="G7506" t="s">
        <v>18</v>
      </c>
      <c r="H7506" s="21">
        <v>106.96</v>
      </c>
    </row>
    <row r="7507" spans="1:8">
      <c r="A7507">
        <v>3201</v>
      </c>
      <c r="B7507" t="s">
        <v>10</v>
      </c>
      <c r="C7507" s="123">
        <v>1954</v>
      </c>
      <c r="D7507" s="2">
        <v>144</v>
      </c>
      <c r="E7507" t="s">
        <v>48</v>
      </c>
      <c r="F7507">
        <v>2021</v>
      </c>
      <c r="G7507" t="s">
        <v>18</v>
      </c>
      <c r="H7507" s="21">
        <v>40.67</v>
      </c>
    </row>
    <row r="7508" spans="1:8">
      <c r="A7508">
        <v>3212</v>
      </c>
      <c r="B7508" t="s">
        <v>10</v>
      </c>
      <c r="C7508" s="123">
        <v>1954</v>
      </c>
      <c r="D7508" s="2">
        <v>144</v>
      </c>
      <c r="E7508" t="s">
        <v>48</v>
      </c>
      <c r="F7508">
        <v>2021</v>
      </c>
      <c r="G7508" t="s">
        <v>18</v>
      </c>
      <c r="H7508" s="21">
        <v>39.130000000000003</v>
      </c>
    </row>
    <row r="7509" spans="1:8">
      <c r="A7509">
        <v>3225</v>
      </c>
      <c r="B7509" t="s">
        <v>10</v>
      </c>
      <c r="C7509" s="123">
        <v>1954</v>
      </c>
      <c r="D7509" s="2">
        <v>144</v>
      </c>
      <c r="E7509" t="s">
        <v>48</v>
      </c>
      <c r="F7509">
        <v>2021</v>
      </c>
      <c r="G7509" t="s">
        <v>18</v>
      </c>
      <c r="H7509" s="21">
        <v>47.12</v>
      </c>
    </row>
    <row r="7510" spans="1:8">
      <c r="A7510">
        <v>3233</v>
      </c>
      <c r="B7510" t="s">
        <v>10</v>
      </c>
      <c r="C7510" s="123">
        <v>1954</v>
      </c>
      <c r="D7510" s="2">
        <v>144</v>
      </c>
      <c r="E7510" t="s">
        <v>48</v>
      </c>
      <c r="F7510">
        <v>2021</v>
      </c>
      <c r="G7510" t="s">
        <v>18</v>
      </c>
      <c r="H7510" s="21">
        <v>73.930000000000007</v>
      </c>
    </row>
    <row r="7511" spans="1:8">
      <c r="A7511">
        <v>3283</v>
      </c>
      <c r="B7511" t="s">
        <v>10</v>
      </c>
      <c r="C7511" s="123">
        <v>1954</v>
      </c>
      <c r="D7511" s="2">
        <v>144</v>
      </c>
      <c r="E7511" t="s">
        <v>48</v>
      </c>
      <c r="F7511">
        <v>2021</v>
      </c>
      <c r="G7511" t="s">
        <v>18</v>
      </c>
      <c r="H7511" s="21">
        <v>77.5</v>
      </c>
    </row>
    <row r="7512" spans="1:8">
      <c r="A7512">
        <v>3288</v>
      </c>
      <c r="B7512" t="s">
        <v>10</v>
      </c>
      <c r="C7512" s="123">
        <v>1954</v>
      </c>
      <c r="D7512" s="2">
        <v>144</v>
      </c>
      <c r="E7512" t="s">
        <v>48</v>
      </c>
      <c r="F7512">
        <v>2021</v>
      </c>
      <c r="G7512" t="s">
        <v>18</v>
      </c>
      <c r="H7512" s="21">
        <v>22.32</v>
      </c>
    </row>
    <row r="7513" spans="1:8">
      <c r="A7513">
        <v>3476</v>
      </c>
      <c r="B7513" t="s">
        <v>11</v>
      </c>
      <c r="C7513" s="123">
        <v>1954</v>
      </c>
      <c r="D7513" s="2">
        <v>144</v>
      </c>
      <c r="E7513" t="s">
        <v>48</v>
      </c>
      <c r="F7513">
        <v>2021</v>
      </c>
      <c r="G7513" t="s">
        <v>18</v>
      </c>
      <c r="H7513" s="21">
        <v>146.85</v>
      </c>
    </row>
    <row r="7514" spans="1:8">
      <c r="A7514">
        <v>3484</v>
      </c>
      <c r="B7514" t="s">
        <v>11</v>
      </c>
      <c r="C7514" s="123">
        <v>1954</v>
      </c>
      <c r="D7514" s="2">
        <v>144</v>
      </c>
      <c r="E7514" t="s">
        <v>48</v>
      </c>
      <c r="F7514">
        <v>2021</v>
      </c>
      <c r="G7514" t="s">
        <v>18</v>
      </c>
      <c r="H7514" s="21">
        <v>117.64</v>
      </c>
    </row>
    <row r="7515" spans="1:8">
      <c r="A7515">
        <v>3502</v>
      </c>
      <c r="B7515" t="s">
        <v>11</v>
      </c>
      <c r="C7515" s="123">
        <v>1954</v>
      </c>
      <c r="D7515" s="2">
        <v>144</v>
      </c>
      <c r="E7515" t="s">
        <v>48</v>
      </c>
      <c r="F7515">
        <v>2021</v>
      </c>
      <c r="G7515" t="s">
        <v>18</v>
      </c>
      <c r="H7515" s="21">
        <v>241.63</v>
      </c>
    </row>
    <row r="7516" spans="1:8">
      <c r="A7516">
        <v>3520</v>
      </c>
      <c r="B7516" t="s">
        <v>11</v>
      </c>
      <c r="C7516" s="123">
        <v>1954</v>
      </c>
      <c r="D7516" s="2">
        <v>144</v>
      </c>
      <c r="E7516" t="s">
        <v>48</v>
      </c>
      <c r="F7516">
        <v>2021</v>
      </c>
      <c r="G7516" t="s">
        <v>18</v>
      </c>
      <c r="H7516" s="21">
        <v>641.27</v>
      </c>
    </row>
    <row r="7517" spans="1:8">
      <c r="A7517">
        <v>3523</v>
      </c>
      <c r="B7517" t="s">
        <v>11</v>
      </c>
      <c r="C7517" s="123">
        <v>1954</v>
      </c>
      <c r="D7517" s="2">
        <v>144</v>
      </c>
      <c r="E7517" t="s">
        <v>48</v>
      </c>
      <c r="F7517">
        <v>2021</v>
      </c>
      <c r="G7517" t="s">
        <v>18</v>
      </c>
      <c r="H7517" s="21">
        <v>112.53</v>
      </c>
    </row>
    <row r="7518" spans="1:8">
      <c r="A7518">
        <v>3551</v>
      </c>
      <c r="B7518" t="s">
        <v>11</v>
      </c>
      <c r="C7518" s="123">
        <v>1954</v>
      </c>
      <c r="D7518" s="2">
        <v>144</v>
      </c>
      <c r="E7518" t="s">
        <v>48</v>
      </c>
      <c r="F7518">
        <v>2021</v>
      </c>
      <c r="G7518" t="s">
        <v>18</v>
      </c>
      <c r="H7518" s="21">
        <v>102.3</v>
      </c>
    </row>
    <row r="7519" spans="1:8">
      <c r="A7519">
        <v>3584</v>
      </c>
      <c r="B7519" t="s">
        <v>11</v>
      </c>
      <c r="C7519" s="123">
        <v>1954</v>
      </c>
      <c r="D7519" s="2">
        <v>144</v>
      </c>
      <c r="E7519" t="s">
        <v>48</v>
      </c>
      <c r="F7519">
        <v>2021</v>
      </c>
      <c r="G7519" t="s">
        <v>18</v>
      </c>
      <c r="H7519" s="21">
        <v>444.34</v>
      </c>
    </row>
    <row r="7520" spans="1:8">
      <c r="A7520">
        <v>3595</v>
      </c>
      <c r="B7520" t="s">
        <v>11</v>
      </c>
      <c r="C7520" s="123">
        <v>1954</v>
      </c>
      <c r="D7520" s="2">
        <v>144</v>
      </c>
      <c r="E7520" t="s">
        <v>48</v>
      </c>
      <c r="F7520">
        <v>2021</v>
      </c>
      <c r="G7520" t="s">
        <v>18</v>
      </c>
      <c r="H7520" s="21">
        <v>181.07</v>
      </c>
    </row>
    <row r="7521" spans="1:8">
      <c r="A7521">
        <v>3642</v>
      </c>
      <c r="B7521" t="s">
        <v>11</v>
      </c>
      <c r="C7521" s="123">
        <v>1954</v>
      </c>
      <c r="D7521" s="2">
        <v>144</v>
      </c>
      <c r="E7521" t="s">
        <v>48</v>
      </c>
      <c r="F7521">
        <v>2021</v>
      </c>
      <c r="G7521" t="s">
        <v>18</v>
      </c>
      <c r="H7521" s="21">
        <v>86.73</v>
      </c>
    </row>
    <row r="7522" spans="1:8">
      <c r="A7522">
        <v>3646</v>
      </c>
      <c r="B7522" t="s">
        <v>11</v>
      </c>
      <c r="C7522" s="123">
        <v>1954</v>
      </c>
      <c r="D7522" s="2">
        <v>144</v>
      </c>
      <c r="E7522" t="s">
        <v>48</v>
      </c>
      <c r="F7522">
        <v>2021</v>
      </c>
      <c r="G7522" t="s">
        <v>18</v>
      </c>
      <c r="H7522" s="21">
        <v>117.18</v>
      </c>
    </row>
    <row r="7523" spans="1:8">
      <c r="A7523">
        <v>3673</v>
      </c>
      <c r="B7523" t="s">
        <v>11</v>
      </c>
      <c r="C7523" s="123">
        <v>1954</v>
      </c>
      <c r="D7523" s="2">
        <v>144</v>
      </c>
      <c r="E7523" t="s">
        <v>48</v>
      </c>
      <c r="F7523">
        <v>2021</v>
      </c>
      <c r="G7523" t="s">
        <v>18</v>
      </c>
      <c r="H7523" s="21">
        <v>66.03</v>
      </c>
    </row>
    <row r="7524" spans="1:8">
      <c r="A7524">
        <v>3701</v>
      </c>
      <c r="B7524" t="s">
        <v>11</v>
      </c>
      <c r="C7524" s="123">
        <v>1954</v>
      </c>
      <c r="D7524" s="2">
        <v>144</v>
      </c>
      <c r="E7524" t="s">
        <v>48</v>
      </c>
      <c r="F7524">
        <v>2021</v>
      </c>
      <c r="G7524" t="s">
        <v>18</v>
      </c>
      <c r="H7524" s="21">
        <v>105.3</v>
      </c>
    </row>
    <row r="7525" spans="1:8">
      <c r="A7525">
        <v>4019</v>
      </c>
      <c r="B7525" t="s">
        <v>12</v>
      </c>
      <c r="C7525" s="123">
        <v>1954</v>
      </c>
      <c r="D7525" s="2">
        <v>144</v>
      </c>
      <c r="E7525" t="s">
        <v>48</v>
      </c>
      <c r="F7525">
        <v>2021</v>
      </c>
      <c r="G7525" t="s">
        <v>18</v>
      </c>
      <c r="H7525" s="21">
        <v>141.52000000000001</v>
      </c>
    </row>
    <row r="7526" spans="1:8">
      <c r="A7526">
        <v>4022</v>
      </c>
      <c r="B7526" t="s">
        <v>12</v>
      </c>
      <c r="C7526" s="123">
        <v>1954</v>
      </c>
      <c r="D7526" s="2">
        <v>144</v>
      </c>
      <c r="E7526" t="s">
        <v>48</v>
      </c>
      <c r="F7526">
        <v>2021</v>
      </c>
      <c r="G7526" t="s">
        <v>18</v>
      </c>
      <c r="H7526" s="21">
        <v>40</v>
      </c>
    </row>
    <row r="7527" spans="1:8">
      <c r="A7527">
        <v>4028</v>
      </c>
      <c r="B7527" t="s">
        <v>12</v>
      </c>
      <c r="C7527" s="123">
        <v>1954</v>
      </c>
      <c r="D7527" s="2">
        <v>144</v>
      </c>
      <c r="E7527" t="s">
        <v>48</v>
      </c>
      <c r="F7527">
        <v>2021</v>
      </c>
      <c r="G7527" t="s">
        <v>18</v>
      </c>
      <c r="H7527" s="21">
        <v>10.29</v>
      </c>
    </row>
    <row r="7528" spans="1:8">
      <c r="A7528">
        <v>4054</v>
      </c>
      <c r="B7528" t="s">
        <v>12</v>
      </c>
      <c r="C7528" s="123">
        <v>1954</v>
      </c>
      <c r="D7528" s="2">
        <v>144</v>
      </c>
      <c r="E7528" t="s">
        <v>48</v>
      </c>
      <c r="F7528">
        <v>2021</v>
      </c>
      <c r="G7528" t="s">
        <v>18</v>
      </c>
      <c r="H7528" s="21">
        <v>87.43</v>
      </c>
    </row>
    <row r="7529" spans="1:8">
      <c r="A7529">
        <v>4080</v>
      </c>
      <c r="B7529" t="s">
        <v>12</v>
      </c>
      <c r="C7529" s="123">
        <v>1954</v>
      </c>
      <c r="D7529" s="2">
        <v>144</v>
      </c>
      <c r="E7529" t="s">
        <v>48</v>
      </c>
      <c r="F7529">
        <v>2021</v>
      </c>
      <c r="G7529" t="s">
        <v>18</v>
      </c>
      <c r="H7529" s="21">
        <v>68.06</v>
      </c>
    </row>
    <row r="7530" spans="1:8">
      <c r="A7530">
        <v>4145</v>
      </c>
      <c r="B7530" t="s">
        <v>12</v>
      </c>
      <c r="C7530" s="123">
        <v>1954</v>
      </c>
      <c r="D7530" s="2">
        <v>144</v>
      </c>
      <c r="E7530" t="s">
        <v>48</v>
      </c>
      <c r="F7530">
        <v>2021</v>
      </c>
      <c r="G7530" t="s">
        <v>18</v>
      </c>
      <c r="H7530" s="21">
        <v>104.84</v>
      </c>
    </row>
    <row r="7531" spans="1:8">
      <c r="A7531">
        <v>4180</v>
      </c>
      <c r="B7531" t="s">
        <v>12</v>
      </c>
      <c r="C7531" s="123">
        <v>1954</v>
      </c>
      <c r="D7531" s="2">
        <v>144</v>
      </c>
      <c r="E7531" t="s">
        <v>48</v>
      </c>
      <c r="F7531">
        <v>2021</v>
      </c>
      <c r="G7531" t="s">
        <v>18</v>
      </c>
      <c r="H7531" s="21">
        <v>62.04</v>
      </c>
    </row>
    <row r="7532" spans="1:8">
      <c r="A7532">
        <v>4186</v>
      </c>
      <c r="B7532" t="s">
        <v>12</v>
      </c>
      <c r="C7532" s="123">
        <v>1954</v>
      </c>
      <c r="D7532" s="2">
        <v>144</v>
      </c>
      <c r="E7532" t="s">
        <v>48</v>
      </c>
      <c r="F7532">
        <v>2021</v>
      </c>
      <c r="G7532" t="s">
        <v>18</v>
      </c>
      <c r="H7532" s="21">
        <v>6.51</v>
      </c>
    </row>
    <row r="7533" spans="1:8">
      <c r="A7533">
        <v>4209</v>
      </c>
      <c r="B7533" t="s">
        <v>12</v>
      </c>
      <c r="C7533" s="123">
        <v>1954</v>
      </c>
      <c r="D7533" s="2">
        <v>144</v>
      </c>
      <c r="E7533" t="s">
        <v>48</v>
      </c>
      <c r="F7533">
        <v>2021</v>
      </c>
      <c r="G7533" t="s">
        <v>18</v>
      </c>
      <c r="H7533" s="21">
        <v>8.3699999999999992</v>
      </c>
    </row>
    <row r="7534" spans="1:8">
      <c r="A7534">
        <v>4227</v>
      </c>
      <c r="B7534" t="s">
        <v>12</v>
      </c>
      <c r="C7534" s="123">
        <v>1954</v>
      </c>
      <c r="D7534" s="2">
        <v>144</v>
      </c>
      <c r="E7534" t="s">
        <v>48</v>
      </c>
      <c r="F7534">
        <v>2021</v>
      </c>
      <c r="G7534" t="s">
        <v>18</v>
      </c>
      <c r="H7534" s="21">
        <v>89.08</v>
      </c>
    </row>
    <row r="7535" spans="1:8">
      <c r="A7535">
        <v>4281</v>
      </c>
      <c r="B7535" t="s">
        <v>12</v>
      </c>
      <c r="C7535" s="123">
        <v>1954</v>
      </c>
      <c r="D7535" s="2">
        <v>144</v>
      </c>
      <c r="E7535" t="s">
        <v>48</v>
      </c>
      <c r="F7535">
        <v>2021</v>
      </c>
      <c r="G7535" t="s">
        <v>18</v>
      </c>
      <c r="H7535" s="21">
        <v>42.8</v>
      </c>
    </row>
    <row r="7536" spans="1:8">
      <c r="A7536">
        <v>4308</v>
      </c>
      <c r="B7536" t="s">
        <v>13</v>
      </c>
      <c r="C7536" s="123">
        <v>1954</v>
      </c>
      <c r="D7536" s="2">
        <v>133</v>
      </c>
      <c r="E7536" t="s">
        <v>48</v>
      </c>
      <c r="F7536">
        <v>2021</v>
      </c>
      <c r="G7536" t="s">
        <v>18</v>
      </c>
      <c r="H7536" s="21">
        <v>13.98</v>
      </c>
    </row>
    <row r="7537" spans="1:8">
      <c r="A7537">
        <v>4354</v>
      </c>
      <c r="B7537" t="s">
        <v>13</v>
      </c>
      <c r="C7537" s="123">
        <v>1954</v>
      </c>
      <c r="D7537" s="2">
        <v>133</v>
      </c>
      <c r="E7537" t="s">
        <v>48</v>
      </c>
      <c r="F7537">
        <v>2021</v>
      </c>
      <c r="G7537" t="s">
        <v>18</v>
      </c>
      <c r="H7537" s="21">
        <v>12.12</v>
      </c>
    </row>
    <row r="7538" spans="1:8">
      <c r="A7538">
        <v>4378</v>
      </c>
      <c r="B7538" t="s">
        <v>13</v>
      </c>
      <c r="C7538" s="123">
        <v>1954</v>
      </c>
      <c r="D7538" s="2">
        <v>133</v>
      </c>
      <c r="E7538" t="s">
        <v>48</v>
      </c>
      <c r="F7538">
        <v>2021</v>
      </c>
      <c r="G7538" t="s">
        <v>18</v>
      </c>
      <c r="H7538" s="21">
        <v>29.32</v>
      </c>
    </row>
    <row r="7539" spans="1:8">
      <c r="A7539">
        <v>4388</v>
      </c>
      <c r="B7539" t="s">
        <v>13</v>
      </c>
      <c r="C7539" s="123">
        <v>1954</v>
      </c>
      <c r="D7539" s="2">
        <v>133</v>
      </c>
      <c r="E7539" t="s">
        <v>48</v>
      </c>
      <c r="F7539">
        <v>2021</v>
      </c>
      <c r="G7539" t="s">
        <v>18</v>
      </c>
      <c r="H7539" s="21">
        <v>11.17</v>
      </c>
    </row>
    <row r="7540" spans="1:8">
      <c r="A7540">
        <v>4397</v>
      </c>
      <c r="B7540" t="s">
        <v>13</v>
      </c>
      <c r="C7540" s="123">
        <v>1954</v>
      </c>
      <c r="D7540" s="2">
        <v>133</v>
      </c>
      <c r="E7540" t="s">
        <v>48</v>
      </c>
      <c r="F7540">
        <v>2021</v>
      </c>
      <c r="G7540" t="s">
        <v>18</v>
      </c>
      <c r="H7540" s="21">
        <v>3.31</v>
      </c>
    </row>
    <row r="7541" spans="1:8">
      <c r="A7541">
        <v>4433</v>
      </c>
      <c r="B7541" t="s">
        <v>13</v>
      </c>
      <c r="C7541" s="123">
        <v>1954</v>
      </c>
      <c r="D7541" s="2">
        <v>133</v>
      </c>
      <c r="E7541" t="s">
        <v>48</v>
      </c>
      <c r="F7541">
        <v>2021</v>
      </c>
      <c r="G7541" t="s">
        <v>18</v>
      </c>
      <c r="H7541" s="21">
        <v>20.239999999999998</v>
      </c>
    </row>
    <row r="7542" spans="1:8">
      <c r="A7542">
        <v>4437</v>
      </c>
      <c r="B7542" t="s">
        <v>13</v>
      </c>
      <c r="C7542" s="123">
        <v>1954</v>
      </c>
      <c r="D7542" s="2">
        <v>133</v>
      </c>
      <c r="E7542" t="s">
        <v>48</v>
      </c>
      <c r="F7542">
        <v>2021</v>
      </c>
      <c r="G7542" t="s">
        <v>18</v>
      </c>
      <c r="H7542" s="21">
        <v>11.24</v>
      </c>
    </row>
    <row r="7543" spans="1:8">
      <c r="A7543">
        <v>4438</v>
      </c>
      <c r="B7543" t="s">
        <v>13</v>
      </c>
      <c r="C7543" s="123">
        <v>1954</v>
      </c>
      <c r="D7543" s="2">
        <v>133</v>
      </c>
      <c r="E7543" t="s">
        <v>48</v>
      </c>
      <c r="F7543">
        <v>2021</v>
      </c>
      <c r="G7543" t="s">
        <v>18</v>
      </c>
      <c r="H7543" s="21">
        <v>15.24</v>
      </c>
    </row>
    <row r="7544" spans="1:8">
      <c r="A7544">
        <v>4458</v>
      </c>
      <c r="B7544" t="s">
        <v>13</v>
      </c>
      <c r="C7544" s="123">
        <v>1954</v>
      </c>
      <c r="D7544" s="2">
        <v>133</v>
      </c>
      <c r="E7544" t="s">
        <v>48</v>
      </c>
      <c r="F7544">
        <v>2021</v>
      </c>
      <c r="G7544" t="s">
        <v>18</v>
      </c>
      <c r="H7544" s="21">
        <v>16.760000000000002</v>
      </c>
    </row>
    <row r="7545" spans="1:8">
      <c r="A7545">
        <v>4459</v>
      </c>
      <c r="B7545" t="s">
        <v>13</v>
      </c>
      <c r="C7545" s="123">
        <v>1954</v>
      </c>
      <c r="D7545" s="2">
        <v>133</v>
      </c>
      <c r="E7545" t="s">
        <v>48</v>
      </c>
      <c r="F7545">
        <v>2021</v>
      </c>
      <c r="G7545" t="s">
        <v>18</v>
      </c>
      <c r="H7545" s="21">
        <v>24.41</v>
      </c>
    </row>
    <row r="7546" spans="1:8">
      <c r="A7546">
        <v>4463</v>
      </c>
      <c r="B7546" t="s">
        <v>13</v>
      </c>
      <c r="C7546" s="123">
        <v>1954</v>
      </c>
      <c r="D7546" s="2">
        <v>133</v>
      </c>
      <c r="E7546" t="s">
        <v>48</v>
      </c>
      <c r="F7546">
        <v>2021</v>
      </c>
      <c r="G7546" t="s">
        <v>18</v>
      </c>
      <c r="H7546" s="21">
        <v>15.93</v>
      </c>
    </row>
    <row r="7547" spans="1:8">
      <c r="A7547">
        <v>4515</v>
      </c>
      <c r="B7547" t="s">
        <v>13</v>
      </c>
      <c r="C7547" s="123">
        <v>1954</v>
      </c>
      <c r="D7547" s="2">
        <v>133</v>
      </c>
      <c r="E7547" t="s">
        <v>48</v>
      </c>
      <c r="F7547">
        <v>2021</v>
      </c>
      <c r="G7547" t="s">
        <v>18</v>
      </c>
      <c r="H7547" s="21">
        <v>4.93</v>
      </c>
    </row>
    <row r="7548" spans="1:8">
      <c r="A7548">
        <v>4561</v>
      </c>
      <c r="B7548" t="s">
        <v>13</v>
      </c>
      <c r="C7548" s="123">
        <v>1954</v>
      </c>
      <c r="D7548" s="2">
        <v>144</v>
      </c>
      <c r="E7548" t="s">
        <v>48</v>
      </c>
      <c r="F7548">
        <v>2021</v>
      </c>
      <c r="G7548" t="s">
        <v>18</v>
      </c>
      <c r="H7548" s="21">
        <v>6.73</v>
      </c>
    </row>
    <row r="7549" spans="1:8">
      <c r="A7549">
        <v>4727</v>
      </c>
      <c r="B7549" t="s">
        <v>13</v>
      </c>
      <c r="C7549" s="123">
        <v>1954</v>
      </c>
      <c r="D7549" s="2">
        <v>144</v>
      </c>
      <c r="E7549" t="s">
        <v>48</v>
      </c>
      <c r="F7549">
        <v>2021</v>
      </c>
      <c r="G7549" t="s">
        <v>18</v>
      </c>
      <c r="H7549" s="21">
        <v>11.41</v>
      </c>
    </row>
    <row r="7550" spans="1:8">
      <c r="A7550">
        <v>4743</v>
      </c>
      <c r="B7550" t="s">
        <v>13</v>
      </c>
      <c r="C7550" s="123">
        <v>1954</v>
      </c>
      <c r="D7550" s="2">
        <v>144</v>
      </c>
      <c r="E7550" t="s">
        <v>48</v>
      </c>
      <c r="F7550">
        <v>2021</v>
      </c>
      <c r="G7550" t="s">
        <v>18</v>
      </c>
      <c r="H7550" s="21">
        <v>248.61</v>
      </c>
    </row>
    <row r="7551" spans="1:8">
      <c r="A7551">
        <v>4809</v>
      </c>
      <c r="B7551" t="s">
        <v>13</v>
      </c>
      <c r="C7551" s="123">
        <v>1954</v>
      </c>
      <c r="D7551" s="2">
        <v>144</v>
      </c>
      <c r="E7551" t="s">
        <v>48</v>
      </c>
      <c r="F7551">
        <v>2021</v>
      </c>
      <c r="G7551" t="s">
        <v>18</v>
      </c>
      <c r="H7551" s="21">
        <v>71.53</v>
      </c>
    </row>
    <row r="7552" spans="1:8">
      <c r="A7552">
        <v>4924</v>
      </c>
      <c r="B7552" t="s">
        <v>13</v>
      </c>
      <c r="C7552" s="123">
        <v>1954</v>
      </c>
      <c r="D7552" s="2">
        <v>144</v>
      </c>
      <c r="E7552" t="s">
        <v>48</v>
      </c>
      <c r="F7552">
        <v>2021</v>
      </c>
      <c r="G7552" t="s">
        <v>18</v>
      </c>
      <c r="H7552" s="21">
        <v>81.59</v>
      </c>
    </row>
    <row r="7553" spans="1:8">
      <c r="A7553">
        <v>4940</v>
      </c>
      <c r="B7553" t="s">
        <v>13</v>
      </c>
      <c r="C7553" s="123">
        <v>1954</v>
      </c>
      <c r="D7553" s="2">
        <v>144</v>
      </c>
      <c r="E7553" t="s">
        <v>48</v>
      </c>
      <c r="F7553">
        <v>2021</v>
      </c>
      <c r="G7553" t="s">
        <v>18</v>
      </c>
      <c r="H7553" s="21">
        <v>160.21</v>
      </c>
    </row>
    <row r="7554" spans="1:8">
      <c r="A7554">
        <v>5006</v>
      </c>
      <c r="B7554" t="s">
        <v>14</v>
      </c>
      <c r="C7554" s="123">
        <v>1954</v>
      </c>
      <c r="D7554" s="2">
        <v>133</v>
      </c>
      <c r="E7554" t="s">
        <v>48</v>
      </c>
      <c r="F7554">
        <v>2021</v>
      </c>
      <c r="G7554" t="s">
        <v>18</v>
      </c>
      <c r="H7554" s="21">
        <v>140.37</v>
      </c>
    </row>
    <row r="7555" spans="1:8">
      <c r="A7555">
        <v>5027</v>
      </c>
      <c r="B7555" t="s">
        <v>14</v>
      </c>
      <c r="C7555" s="123">
        <v>1954</v>
      </c>
      <c r="D7555" s="2">
        <v>133</v>
      </c>
      <c r="E7555" t="s">
        <v>48</v>
      </c>
      <c r="F7555">
        <v>2021</v>
      </c>
      <c r="G7555" t="s">
        <v>18</v>
      </c>
      <c r="H7555" s="21">
        <v>613.41999999999996</v>
      </c>
    </row>
    <row r="7556" spans="1:8">
      <c r="A7556">
        <v>5036</v>
      </c>
      <c r="B7556" t="s">
        <v>14</v>
      </c>
      <c r="C7556" s="123">
        <v>1954</v>
      </c>
      <c r="D7556" s="2">
        <v>133</v>
      </c>
      <c r="E7556" t="s">
        <v>48</v>
      </c>
      <c r="F7556">
        <v>2021</v>
      </c>
      <c r="G7556" t="s">
        <v>18</v>
      </c>
      <c r="H7556" s="21">
        <v>375.63</v>
      </c>
    </row>
    <row r="7557" spans="1:8">
      <c r="A7557">
        <v>5039</v>
      </c>
      <c r="B7557" t="s">
        <v>14</v>
      </c>
      <c r="C7557" s="123">
        <v>1954</v>
      </c>
      <c r="D7557" s="2">
        <v>133</v>
      </c>
      <c r="E7557" t="s">
        <v>48</v>
      </c>
      <c r="F7557">
        <v>2021</v>
      </c>
      <c r="G7557" t="s">
        <v>18</v>
      </c>
      <c r="H7557" s="21">
        <v>153.96</v>
      </c>
    </row>
    <row r="7558" spans="1:8">
      <c r="A7558">
        <v>5048</v>
      </c>
      <c r="B7558" t="s">
        <v>14</v>
      </c>
      <c r="C7558" s="123">
        <v>1954</v>
      </c>
      <c r="D7558" s="2">
        <v>133</v>
      </c>
      <c r="E7558" t="s">
        <v>48</v>
      </c>
      <c r="F7558">
        <v>2021</v>
      </c>
      <c r="G7558" t="s">
        <v>18</v>
      </c>
      <c r="H7558" s="21">
        <v>268.41000000000003</v>
      </c>
    </row>
    <row r="7559" spans="1:8">
      <c r="A7559">
        <v>5058</v>
      </c>
      <c r="B7559" t="s">
        <v>14</v>
      </c>
      <c r="C7559" s="123">
        <v>1954</v>
      </c>
      <c r="D7559" s="2">
        <v>133</v>
      </c>
      <c r="E7559" t="s">
        <v>48</v>
      </c>
      <c r="F7559">
        <v>2021</v>
      </c>
      <c r="G7559" t="s">
        <v>18</v>
      </c>
      <c r="H7559" s="21">
        <v>140.07</v>
      </c>
    </row>
    <row r="7560" spans="1:8">
      <c r="A7560">
        <v>5072</v>
      </c>
      <c r="B7560" t="s">
        <v>14</v>
      </c>
      <c r="C7560" s="123">
        <v>1954</v>
      </c>
      <c r="D7560" s="2">
        <v>133</v>
      </c>
      <c r="E7560" t="s">
        <v>48</v>
      </c>
      <c r="F7560">
        <v>2021</v>
      </c>
      <c r="G7560" t="s">
        <v>18</v>
      </c>
      <c r="H7560" s="21">
        <v>219.76</v>
      </c>
    </row>
    <row r="7561" spans="1:8">
      <c r="A7561">
        <v>5206</v>
      </c>
      <c r="B7561" t="s">
        <v>14</v>
      </c>
      <c r="C7561" s="123">
        <v>1954</v>
      </c>
      <c r="D7561" s="2">
        <v>133</v>
      </c>
      <c r="E7561" t="s">
        <v>48</v>
      </c>
      <c r="F7561">
        <v>2021</v>
      </c>
      <c r="G7561" t="s">
        <v>18</v>
      </c>
      <c r="H7561" s="21">
        <v>318.63</v>
      </c>
    </row>
    <row r="7562" spans="1:8">
      <c r="A7562">
        <v>5230</v>
      </c>
      <c r="B7562" t="s">
        <v>14</v>
      </c>
      <c r="C7562" s="123">
        <v>1954</v>
      </c>
      <c r="D7562" s="2">
        <v>133</v>
      </c>
      <c r="E7562" t="s">
        <v>48</v>
      </c>
      <c r="F7562">
        <v>2021</v>
      </c>
      <c r="G7562" t="s">
        <v>18</v>
      </c>
      <c r="H7562" s="21">
        <v>417.13</v>
      </c>
    </row>
    <row r="7563" spans="1:8">
      <c r="A7563">
        <v>5268</v>
      </c>
      <c r="B7563" t="s">
        <v>14</v>
      </c>
      <c r="C7563" s="123">
        <v>1954</v>
      </c>
      <c r="D7563" s="2">
        <v>133</v>
      </c>
      <c r="E7563" t="s">
        <v>48</v>
      </c>
      <c r="F7563">
        <v>2021</v>
      </c>
      <c r="G7563" t="s">
        <v>18</v>
      </c>
      <c r="H7563" s="21">
        <v>671.27</v>
      </c>
    </row>
    <row r="7564" spans="1:8">
      <c r="A7564">
        <v>5274</v>
      </c>
      <c r="B7564" t="s">
        <v>14</v>
      </c>
      <c r="C7564" s="123">
        <v>1954</v>
      </c>
      <c r="D7564" s="2">
        <v>133</v>
      </c>
      <c r="E7564" t="s">
        <v>48</v>
      </c>
      <c r="F7564">
        <v>2021</v>
      </c>
      <c r="G7564" t="s">
        <v>18</v>
      </c>
      <c r="H7564" s="21">
        <v>475.47</v>
      </c>
    </row>
    <row r="7565" spans="1:8">
      <c r="A7565">
        <v>5287</v>
      </c>
      <c r="B7565" t="s">
        <v>14</v>
      </c>
      <c r="C7565" s="123">
        <v>1954</v>
      </c>
      <c r="D7565" s="2">
        <v>133</v>
      </c>
      <c r="E7565" t="s">
        <v>48</v>
      </c>
      <c r="F7565">
        <v>2021</v>
      </c>
      <c r="G7565" t="s">
        <v>18</v>
      </c>
      <c r="H7565" s="21">
        <v>263.19</v>
      </c>
    </row>
    <row r="7566" spans="1:8">
      <c r="A7566">
        <v>5338</v>
      </c>
      <c r="B7566" t="s">
        <v>14</v>
      </c>
      <c r="C7566" s="123">
        <v>1954</v>
      </c>
      <c r="D7566" s="2">
        <v>144</v>
      </c>
      <c r="E7566" t="s">
        <v>48</v>
      </c>
      <c r="F7566">
        <v>2021</v>
      </c>
      <c r="G7566" t="s">
        <v>18</v>
      </c>
      <c r="H7566" s="21">
        <v>400.95</v>
      </c>
    </row>
    <row r="7567" spans="1:8">
      <c r="A7567">
        <v>5345</v>
      </c>
      <c r="B7567" t="s">
        <v>14</v>
      </c>
      <c r="C7567" s="123">
        <v>1954</v>
      </c>
      <c r="D7567" s="2">
        <v>144</v>
      </c>
      <c r="E7567" t="s">
        <v>48</v>
      </c>
      <c r="F7567">
        <v>2021</v>
      </c>
      <c r="G7567" t="s">
        <v>18</v>
      </c>
      <c r="H7567" s="21">
        <v>48.96</v>
      </c>
    </row>
    <row r="7568" spans="1:8">
      <c r="A7568">
        <v>5375</v>
      </c>
      <c r="B7568" t="s">
        <v>14</v>
      </c>
      <c r="C7568" s="123">
        <v>1954</v>
      </c>
      <c r="D7568" s="2">
        <v>144</v>
      </c>
      <c r="E7568" t="s">
        <v>48</v>
      </c>
      <c r="F7568">
        <v>2021</v>
      </c>
      <c r="G7568" t="s">
        <v>18</v>
      </c>
      <c r="H7568" s="21">
        <v>150.94</v>
      </c>
    </row>
    <row r="7569" spans="1:8">
      <c r="A7569">
        <v>5393</v>
      </c>
      <c r="B7569" t="s">
        <v>14</v>
      </c>
      <c r="C7569" s="123">
        <v>1954</v>
      </c>
      <c r="D7569" s="2">
        <v>144</v>
      </c>
      <c r="E7569" t="s">
        <v>48</v>
      </c>
      <c r="F7569">
        <v>2021</v>
      </c>
      <c r="G7569" t="s">
        <v>18</v>
      </c>
      <c r="H7569" s="21">
        <v>570.08000000000004</v>
      </c>
    </row>
    <row r="7570" spans="1:8">
      <c r="A7570">
        <v>5412</v>
      </c>
      <c r="B7570" t="s">
        <v>14</v>
      </c>
      <c r="C7570" s="123">
        <v>1954</v>
      </c>
      <c r="D7570" s="2">
        <v>144</v>
      </c>
      <c r="E7570" t="s">
        <v>48</v>
      </c>
      <c r="F7570">
        <v>2021</v>
      </c>
      <c r="G7570" t="s">
        <v>18</v>
      </c>
      <c r="H7570" s="21">
        <v>145.13999999999999</v>
      </c>
    </row>
    <row r="7571" spans="1:8">
      <c r="A7571">
        <v>5426</v>
      </c>
      <c r="B7571" t="s">
        <v>14</v>
      </c>
      <c r="C7571" s="123">
        <v>1954</v>
      </c>
      <c r="D7571" s="2">
        <v>144</v>
      </c>
      <c r="E7571" t="s">
        <v>48</v>
      </c>
      <c r="F7571">
        <v>2021</v>
      </c>
      <c r="G7571" t="s">
        <v>18</v>
      </c>
      <c r="H7571" s="21">
        <v>478.44</v>
      </c>
    </row>
    <row r="7572" spans="1:8">
      <c r="A7572">
        <v>5492</v>
      </c>
      <c r="B7572" t="s">
        <v>14</v>
      </c>
      <c r="C7572" s="123">
        <v>1954</v>
      </c>
      <c r="D7572" s="2">
        <v>144</v>
      </c>
      <c r="E7572" t="s">
        <v>48</v>
      </c>
      <c r="F7572">
        <v>2021</v>
      </c>
      <c r="G7572" t="s">
        <v>18</v>
      </c>
      <c r="H7572" s="21">
        <v>679.82</v>
      </c>
    </row>
    <row r="7573" spans="1:8">
      <c r="A7573">
        <v>5496</v>
      </c>
      <c r="B7573" t="s">
        <v>14</v>
      </c>
      <c r="C7573" s="123">
        <v>1954</v>
      </c>
      <c r="D7573" s="2">
        <v>144</v>
      </c>
      <c r="E7573" t="s">
        <v>48</v>
      </c>
      <c r="F7573">
        <v>2021</v>
      </c>
      <c r="G7573" t="s">
        <v>18</v>
      </c>
      <c r="H7573" s="21">
        <v>295.10000000000002</v>
      </c>
    </row>
    <row r="7574" spans="1:8">
      <c r="A7574">
        <v>5567</v>
      </c>
      <c r="B7574" t="s">
        <v>14</v>
      </c>
      <c r="C7574" s="123">
        <v>1954</v>
      </c>
      <c r="D7574" s="2">
        <v>144</v>
      </c>
      <c r="E7574" t="s">
        <v>48</v>
      </c>
      <c r="F7574">
        <v>2021</v>
      </c>
      <c r="G7574" t="s">
        <v>18</v>
      </c>
      <c r="H7574" s="21">
        <v>325.08</v>
      </c>
    </row>
    <row r="7575" spans="1:8">
      <c r="A7575">
        <v>5582</v>
      </c>
      <c r="B7575" t="s">
        <v>14</v>
      </c>
      <c r="C7575" s="123">
        <v>1954</v>
      </c>
      <c r="D7575" s="2">
        <v>144</v>
      </c>
      <c r="E7575" t="s">
        <v>48</v>
      </c>
      <c r="F7575">
        <v>2021</v>
      </c>
      <c r="G7575" t="s">
        <v>18</v>
      </c>
      <c r="H7575" s="21">
        <v>229.52</v>
      </c>
    </row>
    <row r="7576" spans="1:8">
      <c r="A7576">
        <v>5585</v>
      </c>
      <c r="B7576" t="s">
        <v>14</v>
      </c>
      <c r="C7576" s="123">
        <v>1954</v>
      </c>
      <c r="D7576" s="2">
        <v>144</v>
      </c>
      <c r="E7576" t="s">
        <v>48</v>
      </c>
      <c r="F7576">
        <v>2021</v>
      </c>
      <c r="G7576" t="s">
        <v>18</v>
      </c>
      <c r="H7576" s="21">
        <v>39.68</v>
      </c>
    </row>
    <row r="7577" spans="1:8">
      <c r="A7577">
        <v>5620</v>
      </c>
      <c r="B7577" t="s">
        <v>14</v>
      </c>
      <c r="C7577" s="123">
        <v>1954</v>
      </c>
      <c r="D7577" s="2">
        <v>144</v>
      </c>
      <c r="E7577" t="s">
        <v>48</v>
      </c>
      <c r="F7577">
        <v>2021</v>
      </c>
      <c r="G7577" t="s">
        <v>18</v>
      </c>
      <c r="H7577" s="21">
        <v>138.19999999999999</v>
      </c>
    </row>
    <row r="7578" spans="1:8">
      <c r="A7578">
        <v>5774</v>
      </c>
      <c r="B7578" t="s">
        <v>15</v>
      </c>
      <c r="C7578" s="123">
        <v>1954</v>
      </c>
      <c r="D7578" s="2">
        <v>133</v>
      </c>
      <c r="E7578" t="s">
        <v>48</v>
      </c>
      <c r="F7578">
        <v>2021</v>
      </c>
      <c r="G7578" t="s">
        <v>18</v>
      </c>
      <c r="H7578" s="21">
        <v>74.400000000000006</v>
      </c>
    </row>
    <row r="7579" spans="1:8">
      <c r="A7579">
        <v>5786</v>
      </c>
      <c r="B7579" t="s">
        <v>15</v>
      </c>
      <c r="C7579" s="123">
        <v>1954</v>
      </c>
      <c r="D7579" s="2">
        <v>133</v>
      </c>
      <c r="E7579" t="s">
        <v>48</v>
      </c>
      <c r="F7579">
        <v>2021</v>
      </c>
      <c r="G7579" t="s">
        <v>18</v>
      </c>
      <c r="H7579" s="21">
        <v>50.83</v>
      </c>
    </row>
    <row r="7580" spans="1:8">
      <c r="A7580">
        <v>5838</v>
      </c>
      <c r="B7580" t="s">
        <v>15</v>
      </c>
      <c r="C7580" s="123">
        <v>1954</v>
      </c>
      <c r="D7580" s="2">
        <v>133</v>
      </c>
      <c r="E7580" t="s">
        <v>48</v>
      </c>
      <c r="F7580">
        <v>2021</v>
      </c>
      <c r="G7580" t="s">
        <v>18</v>
      </c>
      <c r="H7580" s="21">
        <v>52.64</v>
      </c>
    </row>
    <row r="7581" spans="1:8">
      <c r="A7581">
        <v>5843</v>
      </c>
      <c r="B7581" t="s">
        <v>15</v>
      </c>
      <c r="C7581" s="123">
        <v>1954</v>
      </c>
      <c r="D7581" s="2">
        <v>133</v>
      </c>
      <c r="E7581" t="s">
        <v>48</v>
      </c>
      <c r="F7581">
        <v>2021</v>
      </c>
      <c r="G7581" t="s">
        <v>18</v>
      </c>
      <c r="H7581" s="21">
        <v>51.37</v>
      </c>
    </row>
    <row r="7582" spans="1:8">
      <c r="A7582">
        <v>5866</v>
      </c>
      <c r="B7582" t="s">
        <v>15</v>
      </c>
      <c r="C7582" s="123">
        <v>1954</v>
      </c>
      <c r="D7582" s="2">
        <v>133</v>
      </c>
      <c r="E7582" t="s">
        <v>48</v>
      </c>
      <c r="F7582">
        <v>2021</v>
      </c>
      <c r="G7582" t="s">
        <v>18</v>
      </c>
      <c r="H7582" s="21">
        <v>66.099999999999994</v>
      </c>
    </row>
    <row r="7583" spans="1:8">
      <c r="A7583">
        <v>5878</v>
      </c>
      <c r="B7583" t="s">
        <v>15</v>
      </c>
      <c r="C7583" s="123">
        <v>1954</v>
      </c>
      <c r="D7583" s="2">
        <v>133</v>
      </c>
      <c r="E7583" t="s">
        <v>48</v>
      </c>
      <c r="F7583">
        <v>2021</v>
      </c>
      <c r="G7583" t="s">
        <v>18</v>
      </c>
      <c r="H7583" s="21">
        <v>74.08</v>
      </c>
    </row>
    <row r="7584" spans="1:8">
      <c r="A7584">
        <v>5889</v>
      </c>
      <c r="B7584" t="s">
        <v>15</v>
      </c>
      <c r="C7584" s="123">
        <v>1954</v>
      </c>
      <c r="D7584" s="2">
        <v>133</v>
      </c>
      <c r="E7584" t="s">
        <v>48</v>
      </c>
      <c r="F7584">
        <v>2021</v>
      </c>
      <c r="G7584" t="s">
        <v>18</v>
      </c>
      <c r="H7584" s="21">
        <v>80.2</v>
      </c>
    </row>
    <row r="7585" spans="1:8">
      <c r="A7585">
        <v>5890</v>
      </c>
      <c r="B7585" t="s">
        <v>15</v>
      </c>
      <c r="C7585" s="123">
        <v>1954</v>
      </c>
      <c r="D7585" s="2">
        <v>133</v>
      </c>
      <c r="E7585" t="s">
        <v>48</v>
      </c>
      <c r="F7585">
        <v>2021</v>
      </c>
      <c r="G7585" t="s">
        <v>18</v>
      </c>
      <c r="H7585" s="21">
        <v>88.9</v>
      </c>
    </row>
    <row r="7586" spans="1:8">
      <c r="A7586">
        <v>5893</v>
      </c>
      <c r="B7586" t="s">
        <v>15</v>
      </c>
      <c r="C7586" s="123">
        <v>1954</v>
      </c>
      <c r="D7586" s="2">
        <v>133</v>
      </c>
      <c r="E7586" t="s">
        <v>48</v>
      </c>
      <c r="F7586">
        <v>2021</v>
      </c>
      <c r="G7586" t="s">
        <v>18</v>
      </c>
      <c r="H7586" s="21">
        <v>68.599999999999994</v>
      </c>
    </row>
    <row r="7587" spans="1:8">
      <c r="A7587">
        <v>5910</v>
      </c>
      <c r="B7587" t="s">
        <v>15</v>
      </c>
      <c r="C7587" s="123">
        <v>1954</v>
      </c>
      <c r="D7587" s="2">
        <v>133</v>
      </c>
      <c r="E7587" t="s">
        <v>48</v>
      </c>
      <c r="F7587">
        <v>2021</v>
      </c>
      <c r="G7587" t="s">
        <v>18</v>
      </c>
      <c r="H7587" s="21">
        <v>42.69</v>
      </c>
    </row>
    <row r="7588" spans="1:8">
      <c r="A7588">
        <v>5923</v>
      </c>
      <c r="B7588" t="s">
        <v>15</v>
      </c>
      <c r="C7588" s="123">
        <v>1954</v>
      </c>
      <c r="D7588" s="2">
        <v>133</v>
      </c>
      <c r="E7588" t="s">
        <v>48</v>
      </c>
      <c r="F7588">
        <v>2021</v>
      </c>
      <c r="G7588" t="s">
        <v>18</v>
      </c>
      <c r="H7588" s="21">
        <v>139.26</v>
      </c>
    </row>
    <row r="7589" spans="1:8">
      <c r="A7589">
        <v>5961</v>
      </c>
      <c r="B7589" t="s">
        <v>15</v>
      </c>
      <c r="C7589" s="123">
        <v>1954</v>
      </c>
      <c r="D7589" s="2">
        <v>144</v>
      </c>
      <c r="E7589" t="s">
        <v>48</v>
      </c>
      <c r="F7589">
        <v>2021</v>
      </c>
      <c r="G7589" t="s">
        <v>18</v>
      </c>
      <c r="H7589" s="21">
        <v>50.2</v>
      </c>
    </row>
    <row r="7590" spans="1:8">
      <c r="A7590">
        <v>5964</v>
      </c>
      <c r="B7590" t="s">
        <v>15</v>
      </c>
      <c r="C7590" s="123">
        <v>1954</v>
      </c>
      <c r="D7590" s="2">
        <v>144</v>
      </c>
      <c r="E7590" t="s">
        <v>48</v>
      </c>
      <c r="F7590">
        <v>2021</v>
      </c>
      <c r="G7590" t="s">
        <v>18</v>
      </c>
      <c r="H7590" s="21">
        <v>174.23</v>
      </c>
    </row>
    <row r="7591" spans="1:8">
      <c r="A7591">
        <v>5978</v>
      </c>
      <c r="B7591" t="s">
        <v>15</v>
      </c>
      <c r="C7591" s="123">
        <v>1954</v>
      </c>
      <c r="D7591" s="2">
        <v>144</v>
      </c>
      <c r="E7591" t="s">
        <v>48</v>
      </c>
      <c r="F7591">
        <v>2021</v>
      </c>
      <c r="G7591" t="s">
        <v>18</v>
      </c>
      <c r="H7591" s="21">
        <v>69.94</v>
      </c>
    </row>
    <row r="7592" spans="1:8">
      <c r="A7592">
        <v>5984</v>
      </c>
      <c r="B7592" t="s">
        <v>15</v>
      </c>
      <c r="C7592" s="123">
        <v>1954</v>
      </c>
      <c r="D7592" s="2">
        <v>144</v>
      </c>
      <c r="E7592" t="s">
        <v>48</v>
      </c>
      <c r="F7592">
        <v>2021</v>
      </c>
      <c r="G7592" t="s">
        <v>18</v>
      </c>
      <c r="H7592" s="21">
        <v>67.19</v>
      </c>
    </row>
    <row r="7593" spans="1:8">
      <c r="A7593">
        <v>5985</v>
      </c>
      <c r="B7593" t="s">
        <v>15</v>
      </c>
      <c r="C7593" s="123">
        <v>1954</v>
      </c>
      <c r="D7593" s="2">
        <v>144</v>
      </c>
      <c r="E7593" t="s">
        <v>48</v>
      </c>
      <c r="F7593">
        <v>2021</v>
      </c>
      <c r="G7593" t="s">
        <v>18</v>
      </c>
      <c r="H7593" s="21">
        <v>141.76</v>
      </c>
    </row>
    <row r="7594" spans="1:8">
      <c r="A7594">
        <v>5998</v>
      </c>
      <c r="B7594" t="s">
        <v>15</v>
      </c>
      <c r="C7594" s="123">
        <v>1954</v>
      </c>
      <c r="D7594" s="2">
        <v>144</v>
      </c>
      <c r="E7594" t="s">
        <v>48</v>
      </c>
      <c r="F7594">
        <v>2021</v>
      </c>
      <c r="G7594" t="s">
        <v>18</v>
      </c>
      <c r="H7594" s="21">
        <v>-41.13</v>
      </c>
    </row>
    <row r="7595" spans="1:8">
      <c r="A7595">
        <v>6021</v>
      </c>
      <c r="B7595" t="s">
        <v>15</v>
      </c>
      <c r="C7595" s="123">
        <v>1954</v>
      </c>
      <c r="D7595" s="2">
        <v>144</v>
      </c>
      <c r="E7595" t="s">
        <v>48</v>
      </c>
      <c r="F7595">
        <v>2021</v>
      </c>
      <c r="G7595" t="s">
        <v>18</v>
      </c>
      <c r="H7595" s="21">
        <v>24.66</v>
      </c>
    </row>
    <row r="7596" spans="1:8">
      <c r="A7596">
        <v>6023</v>
      </c>
      <c r="B7596" t="s">
        <v>15</v>
      </c>
      <c r="C7596" s="123">
        <v>1954</v>
      </c>
      <c r="D7596" s="2">
        <v>144</v>
      </c>
      <c r="E7596" t="s">
        <v>48</v>
      </c>
      <c r="F7596">
        <v>2021</v>
      </c>
      <c r="G7596" t="s">
        <v>18</v>
      </c>
      <c r="H7596" s="21">
        <v>62.77</v>
      </c>
    </row>
    <row r="7597" spans="1:8">
      <c r="A7597">
        <v>6047</v>
      </c>
      <c r="B7597" t="s">
        <v>15</v>
      </c>
      <c r="C7597" s="123">
        <v>1954</v>
      </c>
      <c r="D7597" s="2">
        <v>144</v>
      </c>
      <c r="E7597" t="s">
        <v>48</v>
      </c>
      <c r="F7597">
        <v>2021</v>
      </c>
      <c r="G7597" t="s">
        <v>18</v>
      </c>
      <c r="H7597" s="21">
        <v>81.400000000000006</v>
      </c>
    </row>
    <row r="7598" spans="1:8">
      <c r="A7598">
        <v>6104</v>
      </c>
      <c r="B7598" t="s">
        <v>15</v>
      </c>
      <c r="C7598" s="123">
        <v>1954</v>
      </c>
      <c r="D7598" s="2">
        <v>144</v>
      </c>
      <c r="E7598" t="s">
        <v>48</v>
      </c>
      <c r="F7598">
        <v>2021</v>
      </c>
      <c r="G7598" t="s">
        <v>18</v>
      </c>
      <c r="H7598" s="21">
        <v>41.17</v>
      </c>
    </row>
    <row r="7599" spans="1:8">
      <c r="A7599">
        <v>6117</v>
      </c>
      <c r="B7599" t="s">
        <v>15</v>
      </c>
      <c r="C7599" s="123">
        <v>1954</v>
      </c>
      <c r="D7599" s="2">
        <v>144</v>
      </c>
      <c r="E7599" t="s">
        <v>48</v>
      </c>
      <c r="F7599">
        <v>2021</v>
      </c>
      <c r="G7599" t="s">
        <v>18</v>
      </c>
      <c r="H7599" s="21">
        <v>47.61</v>
      </c>
    </row>
    <row r="7600" spans="1:8">
      <c r="A7600">
        <v>6179</v>
      </c>
      <c r="B7600" t="s">
        <v>15</v>
      </c>
      <c r="C7600" s="123">
        <v>1954</v>
      </c>
      <c r="D7600" s="2">
        <v>144</v>
      </c>
      <c r="E7600" t="s">
        <v>48</v>
      </c>
      <c r="F7600">
        <v>2021</v>
      </c>
      <c r="G7600" t="s">
        <v>18</v>
      </c>
      <c r="H7600" s="21">
        <v>-101.14</v>
      </c>
    </row>
    <row r="7601" spans="1:8">
      <c r="A7601">
        <v>6197</v>
      </c>
      <c r="B7601" t="s">
        <v>16</v>
      </c>
      <c r="C7601" s="123">
        <v>1954</v>
      </c>
      <c r="D7601" s="2">
        <v>133</v>
      </c>
      <c r="E7601" t="s">
        <v>48</v>
      </c>
      <c r="F7601">
        <v>2021</v>
      </c>
      <c r="G7601" t="s">
        <v>18</v>
      </c>
      <c r="H7601" s="21">
        <v>6.67</v>
      </c>
    </row>
    <row r="7602" spans="1:8">
      <c r="A7602">
        <v>6247</v>
      </c>
      <c r="B7602" t="s">
        <v>16</v>
      </c>
      <c r="C7602" s="123">
        <v>1954</v>
      </c>
      <c r="D7602" s="2">
        <v>133</v>
      </c>
      <c r="E7602" t="s">
        <v>48</v>
      </c>
      <c r="F7602">
        <v>2021</v>
      </c>
      <c r="G7602" t="s">
        <v>18</v>
      </c>
      <c r="H7602" s="21">
        <v>37.32</v>
      </c>
    </row>
    <row r="7603" spans="1:8">
      <c r="A7603">
        <v>6328</v>
      </c>
      <c r="B7603" t="s">
        <v>16</v>
      </c>
      <c r="C7603" s="123">
        <v>1954</v>
      </c>
      <c r="D7603" s="2">
        <v>133</v>
      </c>
      <c r="E7603" t="s">
        <v>48</v>
      </c>
      <c r="F7603">
        <v>2021</v>
      </c>
      <c r="G7603" t="s">
        <v>18</v>
      </c>
      <c r="H7603" s="21">
        <v>3</v>
      </c>
    </row>
    <row r="7604" spans="1:8">
      <c r="A7604">
        <v>6349</v>
      </c>
      <c r="B7604" t="s">
        <v>16</v>
      </c>
      <c r="C7604" s="123">
        <v>1954</v>
      </c>
      <c r="D7604" s="2">
        <v>133</v>
      </c>
      <c r="E7604" t="s">
        <v>48</v>
      </c>
      <c r="F7604">
        <v>2021</v>
      </c>
      <c r="G7604" t="s">
        <v>18</v>
      </c>
      <c r="H7604" s="21">
        <v>25.33</v>
      </c>
    </row>
    <row r="7605" spans="1:8">
      <c r="A7605">
        <v>6397</v>
      </c>
      <c r="B7605" t="s">
        <v>16</v>
      </c>
      <c r="C7605" s="123">
        <v>1954</v>
      </c>
      <c r="D7605" s="2">
        <v>144</v>
      </c>
      <c r="E7605" t="s">
        <v>48</v>
      </c>
      <c r="F7605">
        <v>2021</v>
      </c>
      <c r="G7605" t="s">
        <v>18</v>
      </c>
      <c r="H7605" s="21">
        <v>265.63</v>
      </c>
    </row>
    <row r="7606" spans="1:8">
      <c r="A7606">
        <v>6398</v>
      </c>
      <c r="B7606" t="s">
        <v>16</v>
      </c>
      <c r="C7606" s="123">
        <v>1954</v>
      </c>
      <c r="D7606" s="2">
        <v>144</v>
      </c>
      <c r="E7606" t="s">
        <v>48</v>
      </c>
      <c r="F7606">
        <v>2021</v>
      </c>
      <c r="G7606" t="s">
        <v>18</v>
      </c>
      <c r="H7606" s="21">
        <v>527.84</v>
      </c>
    </row>
    <row r="7607" spans="1:8">
      <c r="A7607">
        <v>6471</v>
      </c>
      <c r="B7607" t="s">
        <v>16</v>
      </c>
      <c r="C7607" s="123">
        <v>1954</v>
      </c>
      <c r="D7607" s="2">
        <v>144</v>
      </c>
      <c r="E7607" t="s">
        <v>48</v>
      </c>
      <c r="F7607">
        <v>2021</v>
      </c>
      <c r="G7607" t="s">
        <v>18</v>
      </c>
      <c r="H7607" s="21">
        <v>731.6</v>
      </c>
    </row>
    <row r="7608" spans="1:8">
      <c r="A7608">
        <v>6487</v>
      </c>
      <c r="B7608" t="s">
        <v>16</v>
      </c>
      <c r="C7608" s="123">
        <v>1954</v>
      </c>
      <c r="D7608" s="2">
        <v>144</v>
      </c>
      <c r="E7608" t="s">
        <v>48</v>
      </c>
      <c r="F7608">
        <v>2021</v>
      </c>
      <c r="G7608" t="s">
        <v>18</v>
      </c>
      <c r="H7608" s="21">
        <v>243.52</v>
      </c>
    </row>
    <row r="7609" spans="1:8">
      <c r="A7609">
        <v>6490</v>
      </c>
      <c r="B7609" t="s">
        <v>16</v>
      </c>
      <c r="C7609" s="123">
        <v>1954</v>
      </c>
      <c r="D7609" s="2">
        <v>144</v>
      </c>
      <c r="E7609" t="s">
        <v>48</v>
      </c>
      <c r="F7609">
        <v>2021</v>
      </c>
      <c r="G7609" t="s">
        <v>18</v>
      </c>
      <c r="H7609" s="21">
        <v>286.06</v>
      </c>
    </row>
    <row r="7610" spans="1:8">
      <c r="A7610">
        <v>6517</v>
      </c>
      <c r="B7610" t="s">
        <v>16</v>
      </c>
      <c r="C7610" s="123">
        <v>1954</v>
      </c>
      <c r="D7610" s="2">
        <v>144</v>
      </c>
      <c r="E7610" t="s">
        <v>48</v>
      </c>
      <c r="F7610">
        <v>2021</v>
      </c>
      <c r="G7610" t="s">
        <v>18</v>
      </c>
      <c r="H7610" s="21">
        <v>556.79</v>
      </c>
    </row>
    <row r="7611" spans="1:8">
      <c r="A7611">
        <v>6543</v>
      </c>
      <c r="B7611" t="s">
        <v>16</v>
      </c>
      <c r="C7611" s="123">
        <v>1954</v>
      </c>
      <c r="D7611" s="2">
        <v>144</v>
      </c>
      <c r="E7611" t="s">
        <v>48</v>
      </c>
      <c r="F7611">
        <v>2021</v>
      </c>
      <c r="G7611" t="s">
        <v>18</v>
      </c>
      <c r="H7611" s="21">
        <v>271.70999999999998</v>
      </c>
    </row>
    <row r="7612" spans="1:8">
      <c r="A7612">
        <v>6554</v>
      </c>
      <c r="B7612" t="s">
        <v>16</v>
      </c>
      <c r="C7612" s="123">
        <v>1954</v>
      </c>
      <c r="D7612" s="2">
        <v>144</v>
      </c>
      <c r="E7612" t="s">
        <v>48</v>
      </c>
      <c r="F7612">
        <v>2021</v>
      </c>
      <c r="G7612" t="s">
        <v>18</v>
      </c>
      <c r="H7612" s="21">
        <v>365.81</v>
      </c>
    </row>
    <row r="7613" spans="1:8">
      <c r="A7613">
        <v>6606</v>
      </c>
      <c r="B7613" t="s">
        <v>16</v>
      </c>
      <c r="C7613" s="123">
        <v>1954</v>
      </c>
      <c r="D7613" s="2">
        <v>144</v>
      </c>
      <c r="E7613" t="s">
        <v>48</v>
      </c>
      <c r="F7613">
        <v>2021</v>
      </c>
      <c r="G7613" t="s">
        <v>18</v>
      </c>
      <c r="H7613" s="21">
        <v>237.57</v>
      </c>
    </row>
    <row r="7614" spans="1:8">
      <c r="A7614">
        <v>6613</v>
      </c>
      <c r="B7614" t="s">
        <v>16</v>
      </c>
      <c r="C7614" s="123">
        <v>1954</v>
      </c>
      <c r="D7614" s="2">
        <v>144</v>
      </c>
      <c r="E7614" t="s">
        <v>48</v>
      </c>
      <c r="F7614">
        <v>2021</v>
      </c>
      <c r="G7614" t="s">
        <v>18</v>
      </c>
      <c r="H7614" s="21">
        <v>696.02</v>
      </c>
    </row>
    <row r="7615" spans="1:8">
      <c r="A7615">
        <v>6632</v>
      </c>
      <c r="B7615" t="s">
        <v>16</v>
      </c>
      <c r="C7615" s="123">
        <v>1954</v>
      </c>
      <c r="D7615" s="2">
        <v>144</v>
      </c>
      <c r="E7615" t="s">
        <v>48</v>
      </c>
      <c r="F7615">
        <v>2021</v>
      </c>
      <c r="G7615" t="s">
        <v>18</v>
      </c>
      <c r="H7615" s="21">
        <v>241.46</v>
      </c>
    </row>
    <row r="7616" spans="1:8">
      <c r="A7616">
        <v>6633</v>
      </c>
      <c r="B7616" t="s">
        <v>16</v>
      </c>
      <c r="C7616" s="123">
        <v>1954</v>
      </c>
      <c r="D7616" s="2">
        <v>144</v>
      </c>
      <c r="E7616" t="s">
        <v>48</v>
      </c>
      <c r="F7616">
        <v>2021</v>
      </c>
      <c r="G7616" t="s">
        <v>18</v>
      </c>
      <c r="H7616" s="21">
        <v>476.16</v>
      </c>
    </row>
    <row r="7617" spans="1:8">
      <c r="A7617">
        <v>6646</v>
      </c>
      <c r="B7617" t="s">
        <v>17</v>
      </c>
      <c r="C7617" s="123">
        <v>1954</v>
      </c>
      <c r="D7617" s="2">
        <v>133</v>
      </c>
      <c r="E7617" t="s">
        <v>48</v>
      </c>
      <c r="F7617">
        <v>2021</v>
      </c>
      <c r="G7617" t="s">
        <v>18</v>
      </c>
      <c r="H7617" s="21">
        <v>50.37</v>
      </c>
    </row>
    <row r="7618" spans="1:8">
      <c r="A7618">
        <v>6685</v>
      </c>
      <c r="B7618" t="s">
        <v>17</v>
      </c>
      <c r="C7618" s="123">
        <v>1954</v>
      </c>
      <c r="D7618" s="2">
        <v>133</v>
      </c>
      <c r="E7618" t="s">
        <v>48</v>
      </c>
      <c r="F7618">
        <v>2021</v>
      </c>
      <c r="G7618" t="s">
        <v>18</v>
      </c>
      <c r="H7618" s="21">
        <v>17.73</v>
      </c>
    </row>
    <row r="7619" spans="1:8">
      <c r="A7619">
        <v>6693</v>
      </c>
      <c r="B7619" t="s">
        <v>17</v>
      </c>
      <c r="C7619" s="123">
        <v>1954</v>
      </c>
      <c r="D7619" s="2">
        <v>133</v>
      </c>
      <c r="E7619" t="s">
        <v>48</v>
      </c>
      <c r="F7619">
        <v>2021</v>
      </c>
      <c r="G7619" t="s">
        <v>18</v>
      </c>
      <c r="H7619" s="21">
        <v>74.400000000000006</v>
      </c>
    </row>
    <row r="7620" spans="1:8">
      <c r="A7620">
        <v>6796</v>
      </c>
      <c r="B7620" t="s">
        <v>17</v>
      </c>
      <c r="C7620" s="123">
        <v>1954</v>
      </c>
      <c r="D7620" s="2">
        <v>133</v>
      </c>
      <c r="E7620" t="s">
        <v>48</v>
      </c>
      <c r="F7620">
        <v>2021</v>
      </c>
      <c r="G7620" t="s">
        <v>18</v>
      </c>
      <c r="H7620" s="21">
        <v>390.9</v>
      </c>
    </row>
    <row r="7621" spans="1:8">
      <c r="A7621">
        <v>6874</v>
      </c>
      <c r="B7621" t="s">
        <v>17</v>
      </c>
      <c r="C7621" s="123">
        <v>1954</v>
      </c>
      <c r="D7621" s="2">
        <v>133</v>
      </c>
      <c r="E7621" t="s">
        <v>48</v>
      </c>
      <c r="F7621">
        <v>2021</v>
      </c>
      <c r="G7621" t="s">
        <v>18</v>
      </c>
      <c r="H7621" s="21">
        <v>148.80000000000001</v>
      </c>
    </row>
    <row r="7622" spans="1:8">
      <c r="A7622">
        <v>6902</v>
      </c>
      <c r="B7622" t="s">
        <v>17</v>
      </c>
      <c r="C7622" s="123">
        <v>1954</v>
      </c>
      <c r="D7622" s="2">
        <v>144</v>
      </c>
      <c r="E7622" t="s">
        <v>48</v>
      </c>
      <c r="F7622">
        <v>2021</v>
      </c>
      <c r="G7622" t="s">
        <v>18</v>
      </c>
      <c r="H7622" s="21">
        <v>382.89</v>
      </c>
    </row>
    <row r="7623" spans="1:8">
      <c r="A7623">
        <v>7007</v>
      </c>
      <c r="B7623" t="s">
        <v>17</v>
      </c>
      <c r="C7623" s="123">
        <v>1954</v>
      </c>
      <c r="D7623" s="2">
        <v>144</v>
      </c>
      <c r="E7623" t="s">
        <v>48</v>
      </c>
      <c r="F7623">
        <v>2021</v>
      </c>
      <c r="G7623" t="s">
        <v>18</v>
      </c>
      <c r="H7623" s="21">
        <v>2098.44</v>
      </c>
    </row>
    <row r="7624" spans="1:8">
      <c r="A7624">
        <v>7021</v>
      </c>
      <c r="B7624" t="s">
        <v>17</v>
      </c>
      <c r="C7624" s="123">
        <v>1954</v>
      </c>
      <c r="D7624" s="2">
        <v>144</v>
      </c>
      <c r="E7624" t="s">
        <v>48</v>
      </c>
      <c r="F7624">
        <v>2021</v>
      </c>
      <c r="G7624" t="s">
        <v>18</v>
      </c>
      <c r="H7624" s="21">
        <v>119.27</v>
      </c>
    </row>
    <row r="7625" spans="1:8">
      <c r="A7625">
        <v>7078</v>
      </c>
      <c r="B7625" t="s">
        <v>17</v>
      </c>
      <c r="C7625" s="123">
        <v>1954</v>
      </c>
      <c r="D7625" s="2">
        <v>144</v>
      </c>
      <c r="E7625" t="s">
        <v>48</v>
      </c>
      <c r="F7625">
        <v>2021</v>
      </c>
      <c r="G7625" t="s">
        <v>18</v>
      </c>
      <c r="H7625" s="21">
        <v>418.75</v>
      </c>
    </row>
    <row r="7626" spans="1:8">
      <c r="A7626">
        <v>7089</v>
      </c>
      <c r="B7626" t="s">
        <v>17</v>
      </c>
      <c r="C7626" s="123">
        <v>1954</v>
      </c>
      <c r="D7626" s="2">
        <v>144</v>
      </c>
      <c r="E7626" t="s">
        <v>48</v>
      </c>
      <c r="F7626">
        <v>2021</v>
      </c>
      <c r="G7626" t="s">
        <v>18</v>
      </c>
      <c r="H7626" s="21">
        <v>137.02000000000001</v>
      </c>
    </row>
    <row r="7627" spans="1:8">
      <c r="A7627">
        <v>7139</v>
      </c>
      <c r="B7627" t="s">
        <v>17</v>
      </c>
      <c r="C7627" s="123">
        <v>1954</v>
      </c>
      <c r="D7627" s="2">
        <v>144</v>
      </c>
      <c r="E7627" t="s">
        <v>48</v>
      </c>
      <c r="F7627">
        <v>2021</v>
      </c>
      <c r="G7627" t="s">
        <v>18</v>
      </c>
      <c r="H7627" s="21">
        <v>469.8</v>
      </c>
    </row>
    <row r="7628" spans="1:8">
      <c r="A7628">
        <v>7210</v>
      </c>
      <c r="B7628" t="s">
        <v>17</v>
      </c>
      <c r="C7628" s="123">
        <v>1954</v>
      </c>
      <c r="D7628" s="2">
        <v>144</v>
      </c>
      <c r="E7628" t="s">
        <v>48</v>
      </c>
      <c r="F7628">
        <v>2021</v>
      </c>
      <c r="G7628" t="s">
        <v>18</v>
      </c>
      <c r="H7628" s="21">
        <v>133.07</v>
      </c>
    </row>
    <row r="7629" spans="1:8">
      <c r="A7629">
        <v>7219</v>
      </c>
      <c r="B7629" t="s">
        <v>17</v>
      </c>
      <c r="C7629" s="123">
        <v>1954</v>
      </c>
      <c r="D7629" s="2">
        <v>144</v>
      </c>
      <c r="E7629" t="s">
        <v>48</v>
      </c>
      <c r="F7629">
        <v>2021</v>
      </c>
      <c r="G7629" t="s">
        <v>18</v>
      </c>
      <c r="H7629" s="21">
        <v>746</v>
      </c>
    </row>
    <row r="7630" spans="1:8">
      <c r="A7630">
        <v>7259</v>
      </c>
      <c r="B7630" t="s">
        <v>17</v>
      </c>
      <c r="C7630" s="123">
        <v>1954</v>
      </c>
      <c r="D7630" s="2">
        <v>144</v>
      </c>
      <c r="E7630" t="s">
        <v>48</v>
      </c>
      <c r="F7630">
        <v>2021</v>
      </c>
      <c r="G7630" t="s">
        <v>18</v>
      </c>
      <c r="H7630" s="21">
        <v>460.24</v>
      </c>
    </row>
    <row r="7631" spans="1:8">
      <c r="A7631">
        <v>7913</v>
      </c>
      <c r="B7631" t="s">
        <v>6</v>
      </c>
      <c r="C7631" s="123">
        <v>1954</v>
      </c>
      <c r="D7631" s="2">
        <v>133</v>
      </c>
      <c r="E7631" t="s">
        <v>48</v>
      </c>
      <c r="F7631">
        <v>2023</v>
      </c>
      <c r="G7631" t="s">
        <v>18</v>
      </c>
      <c r="H7631" s="1">
        <v>69.66</v>
      </c>
    </row>
    <row r="7632" spans="1:8">
      <c r="A7632">
        <v>7914</v>
      </c>
      <c r="B7632" t="s">
        <v>6</v>
      </c>
      <c r="C7632" s="123">
        <v>1954</v>
      </c>
      <c r="D7632" s="2">
        <v>144</v>
      </c>
      <c r="E7632" t="s">
        <v>48</v>
      </c>
      <c r="F7632">
        <v>2023</v>
      </c>
      <c r="G7632" t="s">
        <v>18</v>
      </c>
      <c r="H7632" s="1">
        <v>871.47</v>
      </c>
    </row>
    <row r="7633" spans="1:8">
      <c r="A7633">
        <v>7971</v>
      </c>
      <c r="B7633" t="s">
        <v>7</v>
      </c>
      <c r="C7633" s="123">
        <v>1954</v>
      </c>
      <c r="D7633" s="2">
        <v>133</v>
      </c>
      <c r="E7633" t="s">
        <v>48</v>
      </c>
      <c r="F7633">
        <v>2023</v>
      </c>
      <c r="G7633" t="s">
        <v>18</v>
      </c>
      <c r="H7633" s="1">
        <v>1398.07</v>
      </c>
    </row>
    <row r="7634" spans="1:8">
      <c r="A7634">
        <v>7972</v>
      </c>
      <c r="B7634" t="s">
        <v>7</v>
      </c>
      <c r="C7634" s="123">
        <v>1954</v>
      </c>
      <c r="D7634" s="2">
        <v>144</v>
      </c>
      <c r="E7634" t="s">
        <v>48</v>
      </c>
      <c r="F7634">
        <v>2023</v>
      </c>
      <c r="G7634" t="s">
        <v>18</v>
      </c>
      <c r="H7634" s="1">
        <v>3830.6299999999997</v>
      </c>
    </row>
    <row r="7635" spans="1:8">
      <c r="A7635">
        <v>8034</v>
      </c>
      <c r="B7635" t="s">
        <v>8</v>
      </c>
      <c r="C7635" s="123">
        <v>1954</v>
      </c>
      <c r="D7635" s="2">
        <v>133</v>
      </c>
      <c r="E7635" t="s">
        <v>48</v>
      </c>
      <c r="F7635">
        <v>2023</v>
      </c>
      <c r="G7635" t="s">
        <v>18</v>
      </c>
      <c r="H7635" s="1">
        <v>692.06000000000006</v>
      </c>
    </row>
    <row r="7636" spans="1:8">
      <c r="A7636">
        <v>8035</v>
      </c>
      <c r="B7636" t="s">
        <v>8</v>
      </c>
      <c r="C7636" s="123">
        <v>1954</v>
      </c>
      <c r="D7636" s="2">
        <v>144</v>
      </c>
      <c r="E7636" t="s">
        <v>48</v>
      </c>
      <c r="F7636">
        <v>2023</v>
      </c>
      <c r="G7636" t="s">
        <v>18</v>
      </c>
      <c r="H7636" s="1">
        <v>472.95000000000005</v>
      </c>
    </row>
    <row r="7637" spans="1:8">
      <c r="A7637">
        <v>8090</v>
      </c>
      <c r="B7637" t="s">
        <v>9</v>
      </c>
      <c r="C7637" s="123">
        <v>1954</v>
      </c>
      <c r="D7637" s="2">
        <v>133</v>
      </c>
      <c r="E7637" t="s">
        <v>48</v>
      </c>
      <c r="F7637">
        <v>2023</v>
      </c>
      <c r="G7637" t="s">
        <v>18</v>
      </c>
      <c r="H7637" s="1">
        <v>225.77999999999997</v>
      </c>
    </row>
    <row r="7638" spans="1:8">
      <c r="A7638">
        <v>8091</v>
      </c>
      <c r="B7638" t="s">
        <v>9</v>
      </c>
      <c r="C7638" s="123">
        <v>1954</v>
      </c>
      <c r="D7638" s="2">
        <v>144</v>
      </c>
      <c r="E7638" t="s">
        <v>48</v>
      </c>
      <c r="F7638">
        <v>2023</v>
      </c>
      <c r="G7638" t="s">
        <v>18</v>
      </c>
      <c r="H7638" s="1">
        <v>24122.670000000002</v>
      </c>
    </row>
    <row r="7639" spans="1:8">
      <c r="A7639">
        <v>8141</v>
      </c>
      <c r="B7639" t="s">
        <v>10</v>
      </c>
      <c r="C7639" s="123">
        <v>1954</v>
      </c>
      <c r="D7639" s="2">
        <v>144</v>
      </c>
      <c r="E7639" t="s">
        <v>48</v>
      </c>
      <c r="F7639">
        <v>2023</v>
      </c>
      <c r="G7639" t="s">
        <v>18</v>
      </c>
      <c r="H7639" s="1">
        <v>451.06</v>
      </c>
    </row>
    <row r="7640" spans="1:8">
      <c r="A7640">
        <v>8183</v>
      </c>
      <c r="B7640" t="s">
        <v>11</v>
      </c>
      <c r="C7640" s="123">
        <v>1954</v>
      </c>
      <c r="D7640" s="2">
        <v>133</v>
      </c>
      <c r="E7640" t="s">
        <v>48</v>
      </c>
      <c r="F7640">
        <v>2023</v>
      </c>
      <c r="G7640" t="s">
        <v>18</v>
      </c>
      <c r="H7640" s="1">
        <v>194.72</v>
      </c>
    </row>
    <row r="7641" spans="1:8">
      <c r="A7641">
        <v>8184</v>
      </c>
      <c r="B7641" t="s">
        <v>11</v>
      </c>
      <c r="C7641" s="123">
        <v>1954</v>
      </c>
      <c r="D7641" s="2">
        <v>144</v>
      </c>
      <c r="E7641" t="s">
        <v>48</v>
      </c>
      <c r="F7641">
        <v>2023</v>
      </c>
      <c r="G7641" t="s">
        <v>18</v>
      </c>
      <c r="H7641" s="1">
        <v>1240.7599999999998</v>
      </c>
    </row>
    <row r="7642" spans="1:8">
      <c r="A7642">
        <v>8226</v>
      </c>
      <c r="B7642" t="s">
        <v>12</v>
      </c>
      <c r="C7642" s="123">
        <v>1954</v>
      </c>
      <c r="D7642" s="2">
        <v>144</v>
      </c>
      <c r="E7642" t="s">
        <v>48</v>
      </c>
      <c r="F7642">
        <v>2023</v>
      </c>
      <c r="G7642" t="s">
        <v>18</v>
      </c>
      <c r="H7642" s="1">
        <v>199.74</v>
      </c>
    </row>
    <row r="7643" spans="1:8">
      <c r="A7643">
        <v>8265</v>
      </c>
      <c r="B7643" t="s">
        <v>13</v>
      </c>
      <c r="C7643" s="123">
        <v>1954</v>
      </c>
      <c r="D7643" s="2">
        <v>133</v>
      </c>
      <c r="E7643" t="s">
        <v>48</v>
      </c>
      <c r="F7643">
        <v>2023</v>
      </c>
      <c r="G7643" t="s">
        <v>18</v>
      </c>
      <c r="H7643" s="1">
        <v>117.19999999999999</v>
      </c>
    </row>
    <row r="7644" spans="1:8">
      <c r="A7644">
        <v>8266</v>
      </c>
      <c r="B7644" t="s">
        <v>13</v>
      </c>
      <c r="C7644" s="123">
        <v>1954</v>
      </c>
      <c r="D7644" s="2">
        <v>144</v>
      </c>
      <c r="E7644" t="s">
        <v>48</v>
      </c>
      <c r="F7644">
        <v>2023</v>
      </c>
      <c r="G7644" t="s">
        <v>18</v>
      </c>
      <c r="H7644" s="1">
        <v>485.58999999999992</v>
      </c>
    </row>
    <row r="7645" spans="1:8">
      <c r="A7645">
        <v>8328</v>
      </c>
      <c r="B7645" t="s">
        <v>14</v>
      </c>
      <c r="C7645" s="123">
        <v>1954</v>
      </c>
      <c r="D7645" s="2">
        <v>133</v>
      </c>
      <c r="E7645" t="s">
        <v>48</v>
      </c>
      <c r="F7645">
        <v>2023</v>
      </c>
      <c r="G7645" t="s">
        <v>18</v>
      </c>
      <c r="H7645" s="1">
        <v>3007.8</v>
      </c>
    </row>
    <row r="7646" spans="1:8">
      <c r="A7646">
        <v>8329</v>
      </c>
      <c r="B7646" t="s">
        <v>14</v>
      </c>
      <c r="C7646" s="123">
        <v>1954</v>
      </c>
      <c r="D7646" s="2">
        <v>144</v>
      </c>
      <c r="E7646" t="s">
        <v>48</v>
      </c>
      <c r="F7646">
        <v>2023</v>
      </c>
      <c r="G7646" t="s">
        <v>18</v>
      </c>
      <c r="H7646" s="1">
        <v>5979.5499999999993</v>
      </c>
    </row>
    <row r="7647" spans="1:8">
      <c r="A7647">
        <v>8400</v>
      </c>
      <c r="B7647" t="s">
        <v>16</v>
      </c>
      <c r="C7647" s="123">
        <v>1954</v>
      </c>
      <c r="D7647" s="2">
        <v>144</v>
      </c>
      <c r="E7647" t="s">
        <v>48</v>
      </c>
      <c r="F7647">
        <v>2023</v>
      </c>
      <c r="G7647" t="s">
        <v>18</v>
      </c>
      <c r="H7647" s="1">
        <v>2278.5</v>
      </c>
    </row>
    <row r="7648" spans="1:8">
      <c r="A7648">
        <v>8453</v>
      </c>
      <c r="B7648" t="s">
        <v>17</v>
      </c>
      <c r="C7648" s="123">
        <v>1954</v>
      </c>
      <c r="D7648" s="2">
        <v>133</v>
      </c>
      <c r="E7648" t="s">
        <v>48</v>
      </c>
      <c r="F7648">
        <v>2023</v>
      </c>
      <c r="G7648" t="s">
        <v>18</v>
      </c>
      <c r="H7648" s="1">
        <v>1080.6499999999999</v>
      </c>
    </row>
    <row r="7649" spans="1:8">
      <c r="A7649">
        <v>8454</v>
      </c>
      <c r="B7649" t="s">
        <v>17</v>
      </c>
      <c r="C7649" s="123">
        <v>1954</v>
      </c>
      <c r="D7649" s="2">
        <v>144</v>
      </c>
      <c r="E7649" t="s">
        <v>48</v>
      </c>
      <c r="F7649">
        <v>2023</v>
      </c>
      <c r="G7649" t="s">
        <v>18</v>
      </c>
      <c r="H7649" s="1">
        <v>1970.64</v>
      </c>
    </row>
    <row r="7650" spans="1:8">
      <c r="A7650">
        <v>80</v>
      </c>
      <c r="B7650" t="s">
        <v>6</v>
      </c>
      <c r="C7650" s="123">
        <v>1955</v>
      </c>
      <c r="D7650" s="2">
        <v>133</v>
      </c>
      <c r="E7650" t="s">
        <v>47</v>
      </c>
      <c r="F7650">
        <v>2021</v>
      </c>
      <c r="G7650" t="s">
        <v>18</v>
      </c>
      <c r="H7650" s="21">
        <v>1.4</v>
      </c>
    </row>
    <row r="7651" spans="1:8">
      <c r="A7651">
        <v>201</v>
      </c>
      <c r="B7651" t="s">
        <v>6</v>
      </c>
      <c r="C7651" s="123">
        <v>1955</v>
      </c>
      <c r="D7651" s="2">
        <v>133</v>
      </c>
      <c r="E7651" t="s">
        <v>47</v>
      </c>
      <c r="F7651">
        <v>2021</v>
      </c>
      <c r="G7651" t="s">
        <v>18</v>
      </c>
      <c r="H7651" s="21">
        <v>3.11</v>
      </c>
    </row>
    <row r="7652" spans="1:8">
      <c r="A7652">
        <v>219</v>
      </c>
      <c r="B7652" t="s">
        <v>6</v>
      </c>
      <c r="C7652" s="123">
        <v>1955</v>
      </c>
      <c r="D7652" s="2">
        <v>144</v>
      </c>
      <c r="E7652" t="s">
        <v>47</v>
      </c>
      <c r="F7652">
        <v>2021</v>
      </c>
      <c r="G7652" t="s">
        <v>18</v>
      </c>
      <c r="H7652" s="21">
        <v>24.47</v>
      </c>
    </row>
    <row r="7653" spans="1:8">
      <c r="A7653">
        <v>253</v>
      </c>
      <c r="B7653" t="s">
        <v>6</v>
      </c>
      <c r="C7653" s="123">
        <v>1955</v>
      </c>
      <c r="D7653" s="2">
        <v>144</v>
      </c>
      <c r="E7653" t="s">
        <v>47</v>
      </c>
      <c r="F7653">
        <v>2021</v>
      </c>
      <c r="G7653" t="s">
        <v>18</v>
      </c>
      <c r="H7653" s="21">
        <v>39.869999999999997</v>
      </c>
    </row>
    <row r="7654" spans="1:8">
      <c r="A7654">
        <v>276</v>
      </c>
      <c r="B7654" t="s">
        <v>6</v>
      </c>
      <c r="C7654" s="123">
        <v>1955</v>
      </c>
      <c r="D7654" s="2">
        <v>144</v>
      </c>
      <c r="E7654" t="s">
        <v>47</v>
      </c>
      <c r="F7654">
        <v>2021</v>
      </c>
      <c r="G7654" t="s">
        <v>18</v>
      </c>
      <c r="H7654" s="21">
        <v>27.68</v>
      </c>
    </row>
    <row r="7655" spans="1:8">
      <c r="A7655">
        <v>293</v>
      </c>
      <c r="B7655" t="s">
        <v>6</v>
      </c>
      <c r="C7655" s="123">
        <v>1955</v>
      </c>
      <c r="D7655" s="2">
        <v>144</v>
      </c>
      <c r="E7655" t="s">
        <v>47</v>
      </c>
      <c r="F7655">
        <v>2021</v>
      </c>
      <c r="G7655" t="s">
        <v>18</v>
      </c>
      <c r="H7655" s="21">
        <v>12.3</v>
      </c>
    </row>
    <row r="7656" spans="1:8">
      <c r="A7656">
        <v>296</v>
      </c>
      <c r="B7656" t="s">
        <v>6</v>
      </c>
      <c r="C7656" s="123">
        <v>1955</v>
      </c>
      <c r="D7656" s="2">
        <v>144</v>
      </c>
      <c r="E7656" t="s">
        <v>47</v>
      </c>
      <c r="F7656">
        <v>2021</v>
      </c>
      <c r="G7656" t="s">
        <v>18</v>
      </c>
      <c r="H7656" s="21">
        <v>15.31</v>
      </c>
    </row>
    <row r="7657" spans="1:8">
      <c r="A7657">
        <v>297</v>
      </c>
      <c r="B7657" t="s">
        <v>6</v>
      </c>
      <c r="C7657" s="123">
        <v>1955</v>
      </c>
      <c r="D7657" s="2">
        <v>144</v>
      </c>
      <c r="E7657" t="s">
        <v>47</v>
      </c>
      <c r="F7657">
        <v>2021</v>
      </c>
      <c r="G7657" t="s">
        <v>18</v>
      </c>
      <c r="H7657" s="21">
        <v>47.81</v>
      </c>
    </row>
    <row r="7658" spans="1:8">
      <c r="A7658">
        <v>336</v>
      </c>
      <c r="B7658" t="s">
        <v>6</v>
      </c>
      <c r="C7658" s="123">
        <v>1955</v>
      </c>
      <c r="D7658" s="2">
        <v>144</v>
      </c>
      <c r="E7658" t="s">
        <v>47</v>
      </c>
      <c r="F7658">
        <v>2021</v>
      </c>
      <c r="G7658" t="s">
        <v>18</v>
      </c>
      <c r="H7658" s="21">
        <v>38.17</v>
      </c>
    </row>
    <row r="7659" spans="1:8">
      <c r="A7659">
        <v>344</v>
      </c>
      <c r="B7659" t="s">
        <v>6</v>
      </c>
      <c r="C7659" s="123">
        <v>1955</v>
      </c>
      <c r="D7659" s="2">
        <v>144</v>
      </c>
      <c r="E7659" t="s">
        <v>47</v>
      </c>
      <c r="F7659">
        <v>2021</v>
      </c>
      <c r="G7659" t="s">
        <v>18</v>
      </c>
      <c r="H7659" s="21">
        <v>8.3800000000000008</v>
      </c>
    </row>
    <row r="7660" spans="1:8">
      <c r="A7660">
        <v>352</v>
      </c>
      <c r="B7660" t="s">
        <v>6</v>
      </c>
      <c r="C7660" s="123">
        <v>1955</v>
      </c>
      <c r="D7660" s="2">
        <v>144</v>
      </c>
      <c r="E7660" t="s">
        <v>47</v>
      </c>
      <c r="F7660">
        <v>2021</v>
      </c>
      <c r="G7660" t="s">
        <v>18</v>
      </c>
      <c r="H7660" s="21">
        <v>47.26</v>
      </c>
    </row>
    <row r="7661" spans="1:8">
      <c r="A7661">
        <v>431</v>
      </c>
      <c r="B7661" t="s">
        <v>6</v>
      </c>
      <c r="C7661" s="123">
        <v>1955</v>
      </c>
      <c r="D7661" s="2">
        <v>144</v>
      </c>
      <c r="E7661" t="s">
        <v>47</v>
      </c>
      <c r="F7661">
        <v>2021</v>
      </c>
      <c r="G7661" t="s">
        <v>18</v>
      </c>
      <c r="H7661" s="21">
        <v>5.78</v>
      </c>
    </row>
    <row r="7662" spans="1:8">
      <c r="A7662">
        <v>553</v>
      </c>
      <c r="B7662" t="s">
        <v>6</v>
      </c>
      <c r="C7662" s="123">
        <v>1955</v>
      </c>
      <c r="D7662" s="2">
        <v>144</v>
      </c>
      <c r="E7662" t="s">
        <v>47</v>
      </c>
      <c r="F7662">
        <v>2021</v>
      </c>
      <c r="G7662" t="s">
        <v>18</v>
      </c>
      <c r="H7662" s="21">
        <v>56.38</v>
      </c>
    </row>
    <row r="7663" spans="1:8">
      <c r="A7663">
        <v>601</v>
      </c>
      <c r="B7663" t="s">
        <v>6</v>
      </c>
      <c r="C7663" s="123">
        <v>1955</v>
      </c>
      <c r="D7663" s="2">
        <v>144</v>
      </c>
      <c r="E7663" t="s">
        <v>47</v>
      </c>
      <c r="F7663">
        <v>2021</v>
      </c>
      <c r="G7663" t="s">
        <v>18</v>
      </c>
      <c r="H7663" s="21">
        <v>32.380000000000003</v>
      </c>
    </row>
    <row r="7664" spans="1:8">
      <c r="A7664">
        <v>616</v>
      </c>
      <c r="B7664" t="s">
        <v>7</v>
      </c>
      <c r="C7664" s="123">
        <v>1955</v>
      </c>
      <c r="D7664" s="2">
        <v>133</v>
      </c>
      <c r="E7664" t="s">
        <v>47</v>
      </c>
      <c r="F7664">
        <v>2021</v>
      </c>
      <c r="G7664" t="s">
        <v>18</v>
      </c>
      <c r="H7664" s="21">
        <v>9.82</v>
      </c>
    </row>
    <row r="7665" spans="1:8">
      <c r="A7665">
        <v>620</v>
      </c>
      <c r="B7665" t="s">
        <v>7</v>
      </c>
      <c r="C7665" s="123">
        <v>1955</v>
      </c>
      <c r="D7665" s="2">
        <v>133</v>
      </c>
      <c r="E7665" t="s">
        <v>47</v>
      </c>
      <c r="F7665">
        <v>2021</v>
      </c>
      <c r="G7665" t="s">
        <v>18</v>
      </c>
      <c r="H7665" s="21">
        <v>13.61</v>
      </c>
    </row>
    <row r="7666" spans="1:8">
      <c r="A7666">
        <v>628</v>
      </c>
      <c r="B7666" t="s">
        <v>7</v>
      </c>
      <c r="C7666" s="123">
        <v>1955</v>
      </c>
      <c r="D7666" s="2">
        <v>133</v>
      </c>
      <c r="E7666" t="s">
        <v>47</v>
      </c>
      <c r="F7666">
        <v>2021</v>
      </c>
      <c r="G7666" t="s">
        <v>18</v>
      </c>
      <c r="H7666" s="21">
        <v>3.98</v>
      </c>
    </row>
    <row r="7667" spans="1:8">
      <c r="A7667">
        <v>667</v>
      </c>
      <c r="B7667" t="s">
        <v>7</v>
      </c>
      <c r="C7667" s="123">
        <v>1955</v>
      </c>
      <c r="D7667" s="2">
        <v>133</v>
      </c>
      <c r="E7667" t="s">
        <v>47</v>
      </c>
      <c r="F7667">
        <v>2021</v>
      </c>
      <c r="G7667" t="s">
        <v>18</v>
      </c>
      <c r="H7667" s="21">
        <v>7.95</v>
      </c>
    </row>
    <row r="7668" spans="1:8">
      <c r="A7668">
        <v>692</v>
      </c>
      <c r="B7668" t="s">
        <v>7</v>
      </c>
      <c r="C7668" s="123">
        <v>1955</v>
      </c>
      <c r="D7668" s="2">
        <v>133</v>
      </c>
      <c r="E7668" t="s">
        <v>47</v>
      </c>
      <c r="F7668">
        <v>2021</v>
      </c>
      <c r="G7668" t="s">
        <v>18</v>
      </c>
      <c r="H7668" s="21">
        <v>85.64</v>
      </c>
    </row>
    <row r="7669" spans="1:8">
      <c r="A7669">
        <v>699</v>
      </c>
      <c r="B7669" t="s">
        <v>7</v>
      </c>
      <c r="C7669" s="123">
        <v>1955</v>
      </c>
      <c r="D7669" s="2">
        <v>133</v>
      </c>
      <c r="E7669" t="s">
        <v>47</v>
      </c>
      <c r="F7669">
        <v>2021</v>
      </c>
      <c r="G7669" t="s">
        <v>18</v>
      </c>
      <c r="H7669" s="21">
        <v>5.85</v>
      </c>
    </row>
    <row r="7670" spans="1:8">
      <c r="A7670">
        <v>712</v>
      </c>
      <c r="B7670" t="s">
        <v>7</v>
      </c>
      <c r="C7670" s="123">
        <v>1955</v>
      </c>
      <c r="D7670" s="2">
        <v>133</v>
      </c>
      <c r="E7670" t="s">
        <v>47</v>
      </c>
      <c r="F7670">
        <v>2021</v>
      </c>
      <c r="G7670" t="s">
        <v>18</v>
      </c>
      <c r="H7670" s="21">
        <v>8.65</v>
      </c>
    </row>
    <row r="7671" spans="1:8">
      <c r="A7671">
        <v>759</v>
      </c>
      <c r="B7671" t="s">
        <v>7</v>
      </c>
      <c r="C7671" s="123">
        <v>1955</v>
      </c>
      <c r="D7671" s="2">
        <v>133</v>
      </c>
      <c r="E7671" t="s">
        <v>47</v>
      </c>
      <c r="F7671">
        <v>2021</v>
      </c>
      <c r="G7671" t="s">
        <v>18</v>
      </c>
      <c r="H7671" s="21">
        <v>18.920000000000002</v>
      </c>
    </row>
    <row r="7672" spans="1:8">
      <c r="A7672">
        <v>817</v>
      </c>
      <c r="B7672" t="s">
        <v>7</v>
      </c>
      <c r="C7672" s="123">
        <v>1955</v>
      </c>
      <c r="D7672" s="2">
        <v>133</v>
      </c>
      <c r="E7672" t="s">
        <v>47</v>
      </c>
      <c r="F7672">
        <v>2021</v>
      </c>
      <c r="G7672" t="s">
        <v>18</v>
      </c>
      <c r="H7672" s="21">
        <v>18.54</v>
      </c>
    </row>
    <row r="7673" spans="1:8">
      <c r="A7673">
        <v>819</v>
      </c>
      <c r="B7673" t="s">
        <v>7</v>
      </c>
      <c r="C7673" s="123">
        <v>1955</v>
      </c>
      <c r="D7673" s="2">
        <v>133</v>
      </c>
      <c r="E7673" t="s">
        <v>47</v>
      </c>
      <c r="F7673">
        <v>2021</v>
      </c>
      <c r="G7673" t="s">
        <v>18</v>
      </c>
      <c r="H7673" s="21">
        <v>49.57</v>
      </c>
    </row>
    <row r="7674" spans="1:8">
      <c r="A7674">
        <v>863</v>
      </c>
      <c r="B7674" t="s">
        <v>7</v>
      </c>
      <c r="C7674" s="123">
        <v>1955</v>
      </c>
      <c r="D7674" s="2">
        <v>133</v>
      </c>
      <c r="E7674" t="s">
        <v>47</v>
      </c>
      <c r="F7674">
        <v>2021</v>
      </c>
      <c r="G7674" t="s">
        <v>18</v>
      </c>
      <c r="H7674" s="21">
        <v>6.88</v>
      </c>
    </row>
    <row r="7675" spans="1:8">
      <c r="A7675">
        <v>949</v>
      </c>
      <c r="B7675" t="s">
        <v>7</v>
      </c>
      <c r="C7675" s="123">
        <v>1955</v>
      </c>
      <c r="D7675" s="2">
        <v>133</v>
      </c>
      <c r="E7675" t="s">
        <v>47</v>
      </c>
      <c r="F7675">
        <v>2021</v>
      </c>
      <c r="G7675" t="s">
        <v>18</v>
      </c>
      <c r="H7675" s="21">
        <v>5.89</v>
      </c>
    </row>
    <row r="7676" spans="1:8">
      <c r="A7676">
        <v>1024</v>
      </c>
      <c r="B7676" t="s">
        <v>7</v>
      </c>
      <c r="C7676" s="123">
        <v>1955</v>
      </c>
      <c r="D7676" s="2">
        <v>144</v>
      </c>
      <c r="E7676" t="s">
        <v>47</v>
      </c>
      <c r="F7676">
        <v>2021</v>
      </c>
      <c r="G7676" t="s">
        <v>18</v>
      </c>
      <c r="H7676" s="21">
        <v>36.270000000000003</v>
      </c>
    </row>
    <row r="7677" spans="1:8">
      <c r="A7677">
        <v>1051</v>
      </c>
      <c r="B7677" t="s">
        <v>7</v>
      </c>
      <c r="C7677" s="123">
        <v>1955</v>
      </c>
      <c r="D7677" s="2">
        <v>144</v>
      </c>
      <c r="E7677" t="s">
        <v>47</v>
      </c>
      <c r="F7677">
        <v>2021</v>
      </c>
      <c r="G7677" t="s">
        <v>18</v>
      </c>
      <c r="H7677" s="21">
        <v>32.68</v>
      </c>
    </row>
    <row r="7678" spans="1:8">
      <c r="A7678">
        <v>1070</v>
      </c>
      <c r="B7678" t="s">
        <v>7</v>
      </c>
      <c r="C7678" s="123">
        <v>1955</v>
      </c>
      <c r="D7678" s="2">
        <v>144</v>
      </c>
      <c r="E7678" t="s">
        <v>47</v>
      </c>
      <c r="F7678">
        <v>2021</v>
      </c>
      <c r="G7678" t="s">
        <v>18</v>
      </c>
      <c r="H7678" s="21">
        <v>98.37</v>
      </c>
    </row>
    <row r="7679" spans="1:8">
      <c r="A7679">
        <v>1128</v>
      </c>
      <c r="B7679" t="s">
        <v>7</v>
      </c>
      <c r="C7679" s="123">
        <v>1955</v>
      </c>
      <c r="D7679" s="2">
        <v>144</v>
      </c>
      <c r="E7679" t="s">
        <v>47</v>
      </c>
      <c r="F7679">
        <v>2021</v>
      </c>
      <c r="G7679" t="s">
        <v>18</v>
      </c>
      <c r="H7679" s="21">
        <v>37.97</v>
      </c>
    </row>
    <row r="7680" spans="1:8">
      <c r="A7680">
        <v>1169</v>
      </c>
      <c r="B7680" t="s">
        <v>7</v>
      </c>
      <c r="C7680" s="123">
        <v>1955</v>
      </c>
      <c r="D7680" s="2">
        <v>144</v>
      </c>
      <c r="E7680" t="s">
        <v>47</v>
      </c>
      <c r="F7680">
        <v>2021</v>
      </c>
      <c r="G7680" t="s">
        <v>18</v>
      </c>
      <c r="H7680" s="21">
        <v>114.27</v>
      </c>
    </row>
    <row r="7681" spans="1:8">
      <c r="A7681">
        <v>1181</v>
      </c>
      <c r="B7681" t="s">
        <v>7</v>
      </c>
      <c r="C7681" s="123">
        <v>1955</v>
      </c>
      <c r="D7681" s="2">
        <v>144</v>
      </c>
      <c r="E7681" t="s">
        <v>47</v>
      </c>
      <c r="F7681">
        <v>2021</v>
      </c>
      <c r="G7681" t="s">
        <v>18</v>
      </c>
      <c r="H7681" s="21">
        <v>42.25</v>
      </c>
    </row>
    <row r="7682" spans="1:8">
      <c r="A7682">
        <v>1283</v>
      </c>
      <c r="B7682" t="s">
        <v>7</v>
      </c>
      <c r="C7682" s="123">
        <v>1955</v>
      </c>
      <c r="D7682" s="2">
        <v>144</v>
      </c>
      <c r="E7682" t="s">
        <v>47</v>
      </c>
      <c r="F7682">
        <v>2021</v>
      </c>
      <c r="G7682" t="s">
        <v>18</v>
      </c>
      <c r="H7682" s="21">
        <v>26.24</v>
      </c>
    </row>
    <row r="7683" spans="1:8">
      <c r="A7683">
        <v>1284</v>
      </c>
      <c r="B7683" t="s">
        <v>7</v>
      </c>
      <c r="C7683" s="123">
        <v>1955</v>
      </c>
      <c r="D7683" s="2">
        <v>144</v>
      </c>
      <c r="E7683" t="s">
        <v>47</v>
      </c>
      <c r="F7683">
        <v>2021</v>
      </c>
      <c r="G7683" t="s">
        <v>18</v>
      </c>
      <c r="H7683" s="21">
        <v>108.86</v>
      </c>
    </row>
    <row r="7684" spans="1:8">
      <c r="A7684">
        <v>1286</v>
      </c>
      <c r="B7684" t="s">
        <v>7</v>
      </c>
      <c r="C7684" s="123">
        <v>1955</v>
      </c>
      <c r="D7684" s="2">
        <v>144</v>
      </c>
      <c r="E7684" t="s">
        <v>47</v>
      </c>
      <c r="F7684">
        <v>2021</v>
      </c>
      <c r="G7684" t="s">
        <v>18</v>
      </c>
      <c r="H7684" s="21">
        <v>84.58</v>
      </c>
    </row>
    <row r="7685" spans="1:8">
      <c r="A7685">
        <v>1294</v>
      </c>
      <c r="B7685" t="s">
        <v>7</v>
      </c>
      <c r="C7685" s="123">
        <v>1955</v>
      </c>
      <c r="D7685" s="2">
        <v>144</v>
      </c>
      <c r="E7685" t="s">
        <v>47</v>
      </c>
      <c r="F7685">
        <v>2021</v>
      </c>
      <c r="G7685" t="s">
        <v>18</v>
      </c>
      <c r="H7685" s="21">
        <v>28.82</v>
      </c>
    </row>
    <row r="7686" spans="1:8">
      <c r="A7686">
        <v>1336</v>
      </c>
      <c r="B7686" t="s">
        <v>7</v>
      </c>
      <c r="C7686" s="123">
        <v>1955</v>
      </c>
      <c r="D7686" s="2">
        <v>144</v>
      </c>
      <c r="E7686" t="s">
        <v>47</v>
      </c>
      <c r="F7686">
        <v>2021</v>
      </c>
      <c r="G7686" t="s">
        <v>18</v>
      </c>
      <c r="H7686" s="21">
        <v>104.64</v>
      </c>
    </row>
    <row r="7687" spans="1:8">
      <c r="A7687">
        <v>1405</v>
      </c>
      <c r="B7687" t="s">
        <v>7</v>
      </c>
      <c r="C7687" s="123">
        <v>1955</v>
      </c>
      <c r="D7687" s="2">
        <v>144</v>
      </c>
      <c r="E7687" t="s">
        <v>47</v>
      </c>
      <c r="F7687">
        <v>2021</v>
      </c>
      <c r="G7687" t="s">
        <v>18</v>
      </c>
      <c r="H7687" s="21">
        <v>22.63</v>
      </c>
    </row>
    <row r="7688" spans="1:8">
      <c r="A7688">
        <v>2264</v>
      </c>
      <c r="B7688" t="s">
        <v>9</v>
      </c>
      <c r="C7688" s="123">
        <v>1955</v>
      </c>
      <c r="D7688" s="2">
        <v>133</v>
      </c>
      <c r="E7688" t="s">
        <v>47</v>
      </c>
      <c r="F7688">
        <v>2021</v>
      </c>
      <c r="G7688" t="s">
        <v>18</v>
      </c>
      <c r="H7688" s="21">
        <v>-6.97</v>
      </c>
    </row>
    <row r="7689" spans="1:8">
      <c r="A7689">
        <v>2271</v>
      </c>
      <c r="B7689" t="s">
        <v>9</v>
      </c>
      <c r="C7689" s="123">
        <v>1955</v>
      </c>
      <c r="D7689" s="2">
        <v>133</v>
      </c>
      <c r="E7689" t="s">
        <v>47</v>
      </c>
      <c r="F7689">
        <v>2021</v>
      </c>
      <c r="G7689" t="s">
        <v>18</v>
      </c>
      <c r="H7689" s="21">
        <v>1.78</v>
      </c>
    </row>
    <row r="7690" spans="1:8">
      <c r="A7690">
        <v>2273</v>
      </c>
      <c r="B7690" t="s">
        <v>9</v>
      </c>
      <c r="C7690" s="123">
        <v>1955</v>
      </c>
      <c r="D7690" s="2">
        <v>133</v>
      </c>
      <c r="E7690" t="s">
        <v>47</v>
      </c>
      <c r="F7690">
        <v>2021</v>
      </c>
      <c r="G7690" t="s">
        <v>18</v>
      </c>
      <c r="H7690" s="21">
        <v>30.55</v>
      </c>
    </row>
    <row r="7691" spans="1:8">
      <c r="A7691">
        <v>2352</v>
      </c>
      <c r="B7691" t="s">
        <v>9</v>
      </c>
      <c r="C7691" s="123">
        <v>1955</v>
      </c>
      <c r="D7691" s="2">
        <v>133</v>
      </c>
      <c r="E7691" t="s">
        <v>47</v>
      </c>
      <c r="F7691">
        <v>2021</v>
      </c>
      <c r="G7691" t="s">
        <v>18</v>
      </c>
      <c r="H7691" s="21">
        <v>6.2</v>
      </c>
    </row>
    <row r="7692" spans="1:8">
      <c r="A7692">
        <v>2369</v>
      </c>
      <c r="B7692" t="s">
        <v>9</v>
      </c>
      <c r="C7692" s="123">
        <v>1955</v>
      </c>
      <c r="D7692" s="2">
        <v>133</v>
      </c>
      <c r="E7692" t="s">
        <v>47</v>
      </c>
      <c r="F7692">
        <v>2021</v>
      </c>
      <c r="G7692" t="s">
        <v>18</v>
      </c>
      <c r="H7692" s="21">
        <v>-150.49</v>
      </c>
    </row>
    <row r="7693" spans="1:8">
      <c r="A7693">
        <v>2386</v>
      </c>
      <c r="B7693" t="s">
        <v>9</v>
      </c>
      <c r="C7693" s="123">
        <v>1955</v>
      </c>
      <c r="D7693" s="2">
        <v>133</v>
      </c>
      <c r="E7693" t="s">
        <v>47</v>
      </c>
      <c r="F7693">
        <v>2021</v>
      </c>
      <c r="G7693" t="s">
        <v>18</v>
      </c>
      <c r="H7693" s="21">
        <v>19.72</v>
      </c>
    </row>
    <row r="7694" spans="1:8">
      <c r="A7694">
        <v>2404</v>
      </c>
      <c r="B7694" t="s">
        <v>9</v>
      </c>
      <c r="C7694" s="123">
        <v>1955</v>
      </c>
      <c r="D7694" s="2">
        <v>133</v>
      </c>
      <c r="E7694" t="s">
        <v>47</v>
      </c>
      <c r="F7694">
        <v>2021</v>
      </c>
      <c r="G7694" t="s">
        <v>18</v>
      </c>
      <c r="H7694" s="21">
        <v>8.69</v>
      </c>
    </row>
    <row r="7695" spans="1:8">
      <c r="A7695">
        <v>2410</v>
      </c>
      <c r="B7695" t="s">
        <v>9</v>
      </c>
      <c r="C7695" s="123">
        <v>1955</v>
      </c>
      <c r="D7695" s="2">
        <v>133</v>
      </c>
      <c r="E7695" t="s">
        <v>47</v>
      </c>
      <c r="F7695">
        <v>2021</v>
      </c>
      <c r="G7695" t="s">
        <v>18</v>
      </c>
      <c r="H7695" s="21">
        <v>2.13</v>
      </c>
    </row>
    <row r="7696" spans="1:8">
      <c r="A7696">
        <v>2448</v>
      </c>
      <c r="B7696" t="s">
        <v>9</v>
      </c>
      <c r="C7696" s="123">
        <v>1955</v>
      </c>
      <c r="D7696" s="2">
        <v>133</v>
      </c>
      <c r="E7696" t="s">
        <v>47</v>
      </c>
      <c r="F7696">
        <v>2021</v>
      </c>
      <c r="G7696" t="s">
        <v>18</v>
      </c>
      <c r="H7696" s="21">
        <v>3.98</v>
      </c>
    </row>
    <row r="7697" spans="1:8">
      <c r="A7697">
        <v>2461</v>
      </c>
      <c r="B7697" t="s">
        <v>9</v>
      </c>
      <c r="C7697" s="123">
        <v>1955</v>
      </c>
      <c r="D7697" s="2">
        <v>133</v>
      </c>
      <c r="E7697" t="s">
        <v>47</v>
      </c>
      <c r="F7697">
        <v>2021</v>
      </c>
      <c r="G7697" t="s">
        <v>18</v>
      </c>
      <c r="H7697" s="21">
        <v>-23.1</v>
      </c>
    </row>
    <row r="7698" spans="1:8">
      <c r="A7698">
        <v>2514</v>
      </c>
      <c r="B7698" t="s">
        <v>9</v>
      </c>
      <c r="C7698" s="123">
        <v>1955</v>
      </c>
      <c r="D7698" s="2">
        <v>133</v>
      </c>
      <c r="E7698" t="s">
        <v>47</v>
      </c>
      <c r="F7698">
        <v>2021</v>
      </c>
      <c r="G7698" t="s">
        <v>18</v>
      </c>
      <c r="H7698" s="21">
        <v>5.46</v>
      </c>
    </row>
    <row r="7699" spans="1:8">
      <c r="A7699">
        <v>2538</v>
      </c>
      <c r="B7699" t="s">
        <v>9</v>
      </c>
      <c r="C7699" s="123">
        <v>1955</v>
      </c>
      <c r="D7699" s="2">
        <v>133</v>
      </c>
      <c r="E7699" t="s">
        <v>47</v>
      </c>
      <c r="F7699">
        <v>2021</v>
      </c>
      <c r="G7699" t="s">
        <v>18</v>
      </c>
      <c r="H7699" s="21">
        <v>19.32</v>
      </c>
    </row>
    <row r="7700" spans="1:8">
      <c r="A7700">
        <v>2614</v>
      </c>
      <c r="B7700" t="s">
        <v>9</v>
      </c>
      <c r="C7700" s="123">
        <v>1955</v>
      </c>
      <c r="D7700" s="2">
        <v>144</v>
      </c>
      <c r="E7700" t="s">
        <v>47</v>
      </c>
      <c r="F7700">
        <v>2021</v>
      </c>
      <c r="G7700" t="s">
        <v>18</v>
      </c>
      <c r="H7700" s="21">
        <v>1269.24</v>
      </c>
    </row>
    <row r="7701" spans="1:8">
      <c r="A7701">
        <v>2621</v>
      </c>
      <c r="B7701" t="s">
        <v>9</v>
      </c>
      <c r="C7701" s="123">
        <v>1955</v>
      </c>
      <c r="D7701" s="2">
        <v>144</v>
      </c>
      <c r="E7701" t="s">
        <v>47</v>
      </c>
      <c r="F7701">
        <v>2021</v>
      </c>
      <c r="G7701" t="s">
        <v>18</v>
      </c>
      <c r="H7701" s="21">
        <v>548.79999999999995</v>
      </c>
    </row>
    <row r="7702" spans="1:8">
      <c r="A7702">
        <v>2697</v>
      </c>
      <c r="B7702" t="s">
        <v>9</v>
      </c>
      <c r="C7702" s="123">
        <v>1955</v>
      </c>
      <c r="D7702" s="2">
        <v>144</v>
      </c>
      <c r="E7702" t="s">
        <v>47</v>
      </c>
      <c r="F7702">
        <v>2021</v>
      </c>
      <c r="G7702" t="s">
        <v>18</v>
      </c>
      <c r="H7702" s="21">
        <v>1347.77</v>
      </c>
    </row>
    <row r="7703" spans="1:8">
      <c r="A7703">
        <v>2701</v>
      </c>
      <c r="B7703" t="s">
        <v>9</v>
      </c>
      <c r="C7703" s="123">
        <v>1955</v>
      </c>
      <c r="D7703" s="2">
        <v>144</v>
      </c>
      <c r="E7703" t="s">
        <v>47</v>
      </c>
      <c r="F7703">
        <v>2021</v>
      </c>
      <c r="G7703" t="s">
        <v>18</v>
      </c>
      <c r="H7703" s="21">
        <v>233.72</v>
      </c>
    </row>
    <row r="7704" spans="1:8">
      <c r="A7704">
        <v>2706</v>
      </c>
      <c r="B7704" t="s">
        <v>9</v>
      </c>
      <c r="C7704" s="123">
        <v>1955</v>
      </c>
      <c r="D7704" s="2">
        <v>144</v>
      </c>
      <c r="E7704" t="s">
        <v>47</v>
      </c>
      <c r="F7704">
        <v>2021</v>
      </c>
      <c r="G7704" t="s">
        <v>18</v>
      </c>
      <c r="H7704" s="21">
        <v>404.11</v>
      </c>
    </row>
    <row r="7705" spans="1:8">
      <c r="A7705">
        <v>2737</v>
      </c>
      <c r="B7705" t="s">
        <v>9</v>
      </c>
      <c r="C7705" s="123">
        <v>1955</v>
      </c>
      <c r="D7705" s="2">
        <v>144</v>
      </c>
      <c r="E7705" t="s">
        <v>47</v>
      </c>
      <c r="F7705">
        <v>2021</v>
      </c>
      <c r="G7705" t="s">
        <v>18</v>
      </c>
      <c r="H7705" s="21">
        <v>613.84</v>
      </c>
    </row>
    <row r="7706" spans="1:8">
      <c r="A7706">
        <v>2762</v>
      </c>
      <c r="B7706" t="s">
        <v>9</v>
      </c>
      <c r="C7706" s="123">
        <v>1955</v>
      </c>
      <c r="D7706" s="2">
        <v>144</v>
      </c>
      <c r="E7706" t="s">
        <v>47</v>
      </c>
      <c r="F7706">
        <v>2021</v>
      </c>
      <c r="G7706" t="s">
        <v>18</v>
      </c>
      <c r="H7706" s="21">
        <v>507.82</v>
      </c>
    </row>
    <row r="7707" spans="1:8">
      <c r="A7707">
        <v>2788</v>
      </c>
      <c r="B7707" t="s">
        <v>9</v>
      </c>
      <c r="C7707" s="123">
        <v>1955</v>
      </c>
      <c r="D7707" s="2">
        <v>144</v>
      </c>
      <c r="E7707" t="s">
        <v>47</v>
      </c>
      <c r="F7707">
        <v>2021</v>
      </c>
      <c r="G7707" t="s">
        <v>18</v>
      </c>
      <c r="H7707" s="21">
        <v>811.48</v>
      </c>
    </row>
    <row r="7708" spans="1:8">
      <c r="A7708">
        <v>2834</v>
      </c>
      <c r="B7708" t="s">
        <v>9</v>
      </c>
      <c r="C7708" s="123">
        <v>1955</v>
      </c>
      <c r="D7708" s="2">
        <v>144</v>
      </c>
      <c r="E7708" t="s">
        <v>47</v>
      </c>
      <c r="F7708">
        <v>2021</v>
      </c>
      <c r="G7708" t="s">
        <v>18</v>
      </c>
      <c r="H7708" s="21">
        <v>1053.08</v>
      </c>
    </row>
    <row r="7709" spans="1:8">
      <c r="A7709">
        <v>2932</v>
      </c>
      <c r="B7709" t="s">
        <v>9</v>
      </c>
      <c r="C7709" s="123">
        <v>1955</v>
      </c>
      <c r="D7709" s="2">
        <v>144</v>
      </c>
      <c r="E7709" t="s">
        <v>47</v>
      </c>
      <c r="F7709">
        <v>2021</v>
      </c>
      <c r="G7709" t="s">
        <v>18</v>
      </c>
      <c r="H7709" s="21">
        <v>526.66999999999996</v>
      </c>
    </row>
    <row r="7710" spans="1:8">
      <c r="A7710">
        <v>2956</v>
      </c>
      <c r="B7710" t="s">
        <v>9</v>
      </c>
      <c r="C7710" s="123">
        <v>1955</v>
      </c>
      <c r="D7710" s="2">
        <v>144</v>
      </c>
      <c r="E7710" t="s">
        <v>47</v>
      </c>
      <c r="F7710">
        <v>2021</v>
      </c>
      <c r="G7710" t="s">
        <v>18</v>
      </c>
      <c r="H7710" s="21">
        <v>24.49</v>
      </c>
    </row>
    <row r="7711" spans="1:8">
      <c r="A7711">
        <v>2996</v>
      </c>
      <c r="B7711" t="s">
        <v>9</v>
      </c>
      <c r="C7711" s="123">
        <v>1955</v>
      </c>
      <c r="D7711" s="2">
        <v>144</v>
      </c>
      <c r="E7711" t="s">
        <v>47</v>
      </c>
      <c r="F7711">
        <v>2021</v>
      </c>
      <c r="G7711" t="s">
        <v>18</v>
      </c>
      <c r="H7711" s="21">
        <v>1950.44</v>
      </c>
    </row>
    <row r="7712" spans="1:8">
      <c r="A7712">
        <v>3137</v>
      </c>
      <c r="B7712" t="s">
        <v>10</v>
      </c>
      <c r="C7712" s="123">
        <v>1955</v>
      </c>
      <c r="D7712" s="2">
        <v>144</v>
      </c>
      <c r="E7712" t="s">
        <v>47</v>
      </c>
      <c r="F7712">
        <v>2021</v>
      </c>
      <c r="G7712" t="s">
        <v>18</v>
      </c>
      <c r="H7712" s="21">
        <v>5.22</v>
      </c>
    </row>
    <row r="7713" spans="1:8">
      <c r="A7713">
        <v>3153</v>
      </c>
      <c r="B7713" t="s">
        <v>10</v>
      </c>
      <c r="C7713" s="123">
        <v>1955</v>
      </c>
      <c r="D7713" s="2">
        <v>144</v>
      </c>
      <c r="E7713" t="s">
        <v>47</v>
      </c>
      <c r="F7713">
        <v>2021</v>
      </c>
      <c r="G7713" t="s">
        <v>18</v>
      </c>
      <c r="H7713" s="21">
        <v>14.92</v>
      </c>
    </row>
    <row r="7714" spans="1:8">
      <c r="A7714">
        <v>3185</v>
      </c>
      <c r="B7714" t="s">
        <v>10</v>
      </c>
      <c r="C7714" s="123">
        <v>1955</v>
      </c>
      <c r="D7714" s="2">
        <v>144</v>
      </c>
      <c r="E7714" t="s">
        <v>47</v>
      </c>
      <c r="F7714">
        <v>2021</v>
      </c>
      <c r="G7714" t="s">
        <v>18</v>
      </c>
      <c r="H7714" s="21">
        <v>9.49</v>
      </c>
    </row>
    <row r="7715" spans="1:8">
      <c r="A7715">
        <v>3218</v>
      </c>
      <c r="B7715" t="s">
        <v>10</v>
      </c>
      <c r="C7715" s="123">
        <v>1955</v>
      </c>
      <c r="D7715" s="2">
        <v>144</v>
      </c>
      <c r="E7715" t="s">
        <v>47</v>
      </c>
      <c r="F7715">
        <v>2021</v>
      </c>
      <c r="G7715" t="s">
        <v>18</v>
      </c>
      <c r="H7715" s="21">
        <v>25</v>
      </c>
    </row>
    <row r="7716" spans="1:8">
      <c r="A7716">
        <v>3240</v>
      </c>
      <c r="B7716" t="s">
        <v>10</v>
      </c>
      <c r="C7716" s="123">
        <v>1955</v>
      </c>
      <c r="D7716" s="2">
        <v>144</v>
      </c>
      <c r="E7716" t="s">
        <v>47</v>
      </c>
      <c r="F7716">
        <v>2021</v>
      </c>
      <c r="G7716" t="s">
        <v>18</v>
      </c>
      <c r="H7716" s="21">
        <v>11.01</v>
      </c>
    </row>
    <row r="7717" spans="1:8">
      <c r="A7717">
        <v>3249</v>
      </c>
      <c r="B7717" t="s">
        <v>10</v>
      </c>
      <c r="C7717" s="123">
        <v>1955</v>
      </c>
      <c r="D7717" s="2">
        <v>144</v>
      </c>
      <c r="E7717" t="s">
        <v>47</v>
      </c>
      <c r="F7717">
        <v>2021</v>
      </c>
      <c r="G7717" t="s">
        <v>18</v>
      </c>
      <c r="H7717" s="21">
        <v>9.16</v>
      </c>
    </row>
    <row r="7718" spans="1:8">
      <c r="A7718">
        <v>3278</v>
      </c>
      <c r="B7718" t="s">
        <v>10</v>
      </c>
      <c r="C7718" s="123">
        <v>1955</v>
      </c>
      <c r="D7718" s="2">
        <v>144</v>
      </c>
      <c r="E7718" t="s">
        <v>47</v>
      </c>
      <c r="F7718">
        <v>2021</v>
      </c>
      <c r="G7718" t="s">
        <v>18</v>
      </c>
      <c r="H7718" s="21">
        <v>17.27</v>
      </c>
    </row>
    <row r="7719" spans="1:8">
      <c r="A7719">
        <v>3314</v>
      </c>
      <c r="B7719" t="s">
        <v>10</v>
      </c>
      <c r="C7719" s="123">
        <v>1955</v>
      </c>
      <c r="D7719" s="2">
        <v>144</v>
      </c>
      <c r="E7719" t="s">
        <v>47</v>
      </c>
      <c r="F7719">
        <v>2021</v>
      </c>
      <c r="G7719" t="s">
        <v>18</v>
      </c>
      <c r="H7719" s="21">
        <v>18.13</v>
      </c>
    </row>
    <row r="7720" spans="1:8">
      <c r="A7720">
        <v>3471</v>
      </c>
      <c r="B7720" t="s">
        <v>11</v>
      </c>
      <c r="C7720" s="123">
        <v>1955</v>
      </c>
      <c r="D7720" s="2">
        <v>144</v>
      </c>
      <c r="E7720" t="s">
        <v>47</v>
      </c>
      <c r="F7720">
        <v>2021</v>
      </c>
      <c r="G7720" t="s">
        <v>18</v>
      </c>
      <c r="H7720" s="21">
        <v>42.34</v>
      </c>
    </row>
    <row r="7721" spans="1:8">
      <c r="A7721">
        <v>3473</v>
      </c>
      <c r="B7721" t="s">
        <v>11</v>
      </c>
      <c r="C7721" s="123">
        <v>1955</v>
      </c>
      <c r="D7721" s="2">
        <v>144</v>
      </c>
      <c r="E7721" t="s">
        <v>47</v>
      </c>
      <c r="F7721">
        <v>2021</v>
      </c>
      <c r="G7721" t="s">
        <v>18</v>
      </c>
      <c r="H7721" s="21">
        <v>26.32</v>
      </c>
    </row>
    <row r="7722" spans="1:8">
      <c r="A7722">
        <v>3485</v>
      </c>
      <c r="B7722" t="s">
        <v>11</v>
      </c>
      <c r="C7722" s="123">
        <v>1955</v>
      </c>
      <c r="D7722" s="2">
        <v>144</v>
      </c>
      <c r="E7722" t="s">
        <v>47</v>
      </c>
      <c r="F7722">
        <v>2021</v>
      </c>
      <c r="G7722" t="s">
        <v>18</v>
      </c>
      <c r="H7722" s="21">
        <v>20.29</v>
      </c>
    </row>
    <row r="7723" spans="1:8">
      <c r="A7723">
        <v>3496</v>
      </c>
      <c r="B7723" t="s">
        <v>11</v>
      </c>
      <c r="C7723" s="123">
        <v>1955</v>
      </c>
      <c r="D7723" s="2">
        <v>144</v>
      </c>
      <c r="E7723" t="s">
        <v>47</v>
      </c>
      <c r="F7723">
        <v>2021</v>
      </c>
      <c r="G7723" t="s">
        <v>18</v>
      </c>
      <c r="H7723" s="21">
        <v>149.96</v>
      </c>
    </row>
    <row r="7724" spans="1:8">
      <c r="A7724">
        <v>3524</v>
      </c>
      <c r="B7724" t="s">
        <v>11</v>
      </c>
      <c r="C7724" s="123">
        <v>1955</v>
      </c>
      <c r="D7724" s="2">
        <v>144</v>
      </c>
      <c r="E7724" t="s">
        <v>47</v>
      </c>
      <c r="F7724">
        <v>2021</v>
      </c>
      <c r="G7724" t="s">
        <v>18</v>
      </c>
      <c r="H7724" s="21">
        <v>56.51</v>
      </c>
    </row>
    <row r="7725" spans="1:8">
      <c r="A7725">
        <v>3545</v>
      </c>
      <c r="B7725" t="s">
        <v>11</v>
      </c>
      <c r="C7725" s="123">
        <v>1955</v>
      </c>
      <c r="D7725" s="2">
        <v>144</v>
      </c>
      <c r="E7725" t="s">
        <v>47</v>
      </c>
      <c r="F7725">
        <v>2021</v>
      </c>
      <c r="G7725" t="s">
        <v>18</v>
      </c>
      <c r="H7725" s="21">
        <v>15.44</v>
      </c>
    </row>
    <row r="7726" spans="1:8">
      <c r="A7726">
        <v>3556</v>
      </c>
      <c r="B7726" t="s">
        <v>11</v>
      </c>
      <c r="C7726" s="123">
        <v>1955</v>
      </c>
      <c r="D7726" s="2">
        <v>144</v>
      </c>
      <c r="E7726" t="s">
        <v>47</v>
      </c>
      <c r="F7726">
        <v>2021</v>
      </c>
      <c r="G7726" t="s">
        <v>18</v>
      </c>
      <c r="H7726" s="21">
        <v>27.4</v>
      </c>
    </row>
    <row r="7727" spans="1:8">
      <c r="A7727">
        <v>3614</v>
      </c>
      <c r="B7727" t="s">
        <v>11</v>
      </c>
      <c r="C7727" s="123">
        <v>1955</v>
      </c>
      <c r="D7727" s="2">
        <v>144</v>
      </c>
      <c r="E7727" t="s">
        <v>47</v>
      </c>
      <c r="F7727">
        <v>2021</v>
      </c>
      <c r="G7727" t="s">
        <v>18</v>
      </c>
      <c r="H7727" s="21">
        <v>23.93</v>
      </c>
    </row>
    <row r="7728" spans="1:8">
      <c r="A7728">
        <v>3622</v>
      </c>
      <c r="B7728" t="s">
        <v>11</v>
      </c>
      <c r="C7728" s="123">
        <v>1955</v>
      </c>
      <c r="D7728" s="2">
        <v>144</v>
      </c>
      <c r="E7728" t="s">
        <v>47</v>
      </c>
      <c r="F7728">
        <v>2021</v>
      </c>
      <c r="G7728" t="s">
        <v>18</v>
      </c>
      <c r="H7728" s="21">
        <v>34.35</v>
      </c>
    </row>
    <row r="7729" spans="1:8">
      <c r="A7729">
        <v>3643</v>
      </c>
      <c r="B7729" t="s">
        <v>11</v>
      </c>
      <c r="C7729" s="123">
        <v>1955</v>
      </c>
      <c r="D7729" s="2">
        <v>144</v>
      </c>
      <c r="E7729" t="s">
        <v>47</v>
      </c>
      <c r="F7729">
        <v>2021</v>
      </c>
      <c r="G7729" t="s">
        <v>18</v>
      </c>
      <c r="H7729" s="21">
        <v>24.62</v>
      </c>
    </row>
    <row r="7730" spans="1:8">
      <c r="A7730">
        <v>3648</v>
      </c>
      <c r="B7730" t="s">
        <v>11</v>
      </c>
      <c r="C7730" s="123">
        <v>1955</v>
      </c>
      <c r="D7730" s="2">
        <v>144</v>
      </c>
      <c r="E7730" t="s">
        <v>47</v>
      </c>
      <c r="F7730">
        <v>2021</v>
      </c>
      <c r="G7730" t="s">
        <v>18</v>
      </c>
      <c r="H7730" s="21">
        <v>27.51</v>
      </c>
    </row>
    <row r="7731" spans="1:8">
      <c r="A7731">
        <v>3790</v>
      </c>
      <c r="B7731" t="s">
        <v>11</v>
      </c>
      <c r="C7731" s="123">
        <v>1955</v>
      </c>
      <c r="D7731" s="2">
        <v>144</v>
      </c>
      <c r="E7731" t="s">
        <v>47</v>
      </c>
      <c r="F7731">
        <v>2021</v>
      </c>
      <c r="G7731" t="s">
        <v>18</v>
      </c>
      <c r="H7731" s="21">
        <v>103.94</v>
      </c>
    </row>
    <row r="7732" spans="1:8">
      <c r="A7732">
        <v>3998</v>
      </c>
      <c r="B7732" t="s">
        <v>12</v>
      </c>
      <c r="C7732" s="123">
        <v>1955</v>
      </c>
      <c r="D7732" s="2">
        <v>144</v>
      </c>
      <c r="E7732" t="s">
        <v>47</v>
      </c>
      <c r="F7732">
        <v>2021</v>
      </c>
      <c r="G7732" t="s">
        <v>18</v>
      </c>
      <c r="H7732" s="21">
        <v>10.01</v>
      </c>
    </row>
    <row r="7733" spans="1:8">
      <c r="A7733">
        <v>4015</v>
      </c>
      <c r="B7733" t="s">
        <v>12</v>
      </c>
      <c r="C7733" s="123">
        <v>1955</v>
      </c>
      <c r="D7733" s="2">
        <v>144</v>
      </c>
      <c r="E7733" t="s">
        <v>47</v>
      </c>
      <c r="F7733">
        <v>2021</v>
      </c>
      <c r="G7733" t="s">
        <v>18</v>
      </c>
      <c r="H7733" s="21">
        <v>20.83</v>
      </c>
    </row>
    <row r="7734" spans="1:8">
      <c r="A7734">
        <v>4027</v>
      </c>
      <c r="B7734" t="s">
        <v>12</v>
      </c>
      <c r="C7734" s="123">
        <v>1955</v>
      </c>
      <c r="D7734" s="2">
        <v>144</v>
      </c>
      <c r="E7734" t="s">
        <v>47</v>
      </c>
      <c r="F7734">
        <v>2021</v>
      </c>
      <c r="G7734" t="s">
        <v>18</v>
      </c>
      <c r="H7734" s="21">
        <v>2.4</v>
      </c>
    </row>
    <row r="7735" spans="1:8">
      <c r="A7735">
        <v>4034</v>
      </c>
      <c r="B7735" t="s">
        <v>12</v>
      </c>
      <c r="C7735" s="123">
        <v>1955</v>
      </c>
      <c r="D7735" s="2">
        <v>144</v>
      </c>
      <c r="E7735" t="s">
        <v>47</v>
      </c>
      <c r="F7735">
        <v>2021</v>
      </c>
      <c r="G7735" t="s">
        <v>18</v>
      </c>
      <c r="H7735" s="21">
        <v>20.45</v>
      </c>
    </row>
    <row r="7736" spans="1:8">
      <c r="A7736">
        <v>4057</v>
      </c>
      <c r="B7736" t="s">
        <v>12</v>
      </c>
      <c r="C7736" s="123">
        <v>1955</v>
      </c>
      <c r="D7736" s="2">
        <v>144</v>
      </c>
      <c r="E7736" t="s">
        <v>47</v>
      </c>
      <c r="F7736">
        <v>2021</v>
      </c>
      <c r="G7736" t="s">
        <v>18</v>
      </c>
      <c r="H7736" s="21">
        <v>15.91</v>
      </c>
    </row>
    <row r="7737" spans="1:8">
      <c r="A7737">
        <v>4179</v>
      </c>
      <c r="B7737" t="s">
        <v>12</v>
      </c>
      <c r="C7737" s="123">
        <v>1955</v>
      </c>
      <c r="D7737" s="2">
        <v>144</v>
      </c>
      <c r="E7737" t="s">
        <v>47</v>
      </c>
      <c r="F7737">
        <v>2021</v>
      </c>
      <c r="G7737" t="s">
        <v>18</v>
      </c>
      <c r="H7737" s="21">
        <v>33.11</v>
      </c>
    </row>
    <row r="7738" spans="1:8">
      <c r="A7738">
        <v>4210</v>
      </c>
      <c r="B7738" t="s">
        <v>12</v>
      </c>
      <c r="C7738" s="123">
        <v>1955</v>
      </c>
      <c r="D7738" s="2">
        <v>144</v>
      </c>
      <c r="E7738" t="s">
        <v>47</v>
      </c>
      <c r="F7738">
        <v>2021</v>
      </c>
      <c r="G7738" t="s">
        <v>18</v>
      </c>
      <c r="H7738" s="21">
        <v>24.51</v>
      </c>
    </row>
    <row r="7739" spans="1:8">
      <c r="A7739">
        <v>4220</v>
      </c>
      <c r="B7739" t="s">
        <v>12</v>
      </c>
      <c r="C7739" s="123">
        <v>1955</v>
      </c>
      <c r="D7739" s="2">
        <v>144</v>
      </c>
      <c r="E7739" t="s">
        <v>47</v>
      </c>
      <c r="F7739">
        <v>2021</v>
      </c>
      <c r="G7739" t="s">
        <v>18</v>
      </c>
      <c r="H7739" s="21">
        <v>1.53</v>
      </c>
    </row>
    <row r="7740" spans="1:8">
      <c r="A7740">
        <v>4250</v>
      </c>
      <c r="B7740" t="s">
        <v>12</v>
      </c>
      <c r="C7740" s="123">
        <v>1955</v>
      </c>
      <c r="D7740" s="2">
        <v>144</v>
      </c>
      <c r="E7740" t="s">
        <v>47</v>
      </c>
      <c r="F7740">
        <v>2021</v>
      </c>
      <c r="G7740" t="s">
        <v>18</v>
      </c>
      <c r="H7740" s="21">
        <v>14.51</v>
      </c>
    </row>
    <row r="7741" spans="1:8">
      <c r="A7741">
        <v>4280</v>
      </c>
      <c r="B7741" t="s">
        <v>12</v>
      </c>
      <c r="C7741" s="123">
        <v>1955</v>
      </c>
      <c r="D7741" s="2">
        <v>144</v>
      </c>
      <c r="E7741" t="s">
        <v>47</v>
      </c>
      <c r="F7741">
        <v>2021</v>
      </c>
      <c r="G7741" t="s">
        <v>18</v>
      </c>
      <c r="H7741" s="21">
        <v>1.96</v>
      </c>
    </row>
    <row r="7742" spans="1:8">
      <c r="A7742">
        <v>4288</v>
      </c>
      <c r="B7742" t="s">
        <v>12</v>
      </c>
      <c r="C7742" s="123">
        <v>1955</v>
      </c>
      <c r="D7742" s="2">
        <v>144</v>
      </c>
      <c r="E7742" t="s">
        <v>47</v>
      </c>
      <c r="F7742">
        <v>2021</v>
      </c>
      <c r="G7742" t="s">
        <v>18</v>
      </c>
      <c r="H7742" s="21">
        <v>9.34</v>
      </c>
    </row>
    <row r="7743" spans="1:8">
      <c r="A7743">
        <v>4300</v>
      </c>
      <c r="B7743" t="s">
        <v>13</v>
      </c>
      <c r="C7743" s="123">
        <v>1955</v>
      </c>
      <c r="D7743" s="2">
        <v>133</v>
      </c>
      <c r="E7743" t="s">
        <v>47</v>
      </c>
      <c r="F7743">
        <v>2021</v>
      </c>
      <c r="G7743" t="s">
        <v>18</v>
      </c>
      <c r="H7743" s="21">
        <v>3.91</v>
      </c>
    </row>
    <row r="7744" spans="1:8">
      <c r="A7744">
        <v>4303</v>
      </c>
      <c r="B7744" t="s">
        <v>13</v>
      </c>
      <c r="C7744" s="123">
        <v>1955</v>
      </c>
      <c r="D7744" s="2">
        <v>133</v>
      </c>
      <c r="E7744" t="s">
        <v>47</v>
      </c>
      <c r="F7744">
        <v>2021</v>
      </c>
      <c r="G7744" t="s">
        <v>18</v>
      </c>
      <c r="H7744" s="21">
        <v>2.62</v>
      </c>
    </row>
    <row r="7745" spans="1:8">
      <c r="A7745">
        <v>4355</v>
      </c>
      <c r="B7745" t="s">
        <v>13</v>
      </c>
      <c r="C7745" s="123">
        <v>1955</v>
      </c>
      <c r="D7745" s="2">
        <v>133</v>
      </c>
      <c r="E7745" t="s">
        <v>47</v>
      </c>
      <c r="F7745">
        <v>2021</v>
      </c>
      <c r="G7745" t="s">
        <v>18</v>
      </c>
      <c r="H7745" s="21">
        <v>3.25</v>
      </c>
    </row>
    <row r="7746" spans="1:8">
      <c r="A7746">
        <v>4363</v>
      </c>
      <c r="B7746" t="s">
        <v>13</v>
      </c>
      <c r="C7746" s="123">
        <v>1955</v>
      </c>
      <c r="D7746" s="2">
        <v>133</v>
      </c>
      <c r="E7746" t="s">
        <v>47</v>
      </c>
      <c r="F7746">
        <v>2021</v>
      </c>
      <c r="G7746" t="s">
        <v>18</v>
      </c>
      <c r="H7746" s="21">
        <v>3.57</v>
      </c>
    </row>
    <row r="7747" spans="1:8">
      <c r="A7747">
        <v>4393</v>
      </c>
      <c r="B7747" t="s">
        <v>13</v>
      </c>
      <c r="C7747" s="123">
        <v>1955</v>
      </c>
      <c r="D7747" s="2">
        <v>133</v>
      </c>
      <c r="E7747" t="s">
        <v>47</v>
      </c>
      <c r="F7747">
        <v>2021</v>
      </c>
      <c r="G7747" t="s">
        <v>18</v>
      </c>
      <c r="H7747" s="21">
        <v>5.71</v>
      </c>
    </row>
    <row r="7748" spans="1:8">
      <c r="A7748">
        <v>4396</v>
      </c>
      <c r="B7748" t="s">
        <v>13</v>
      </c>
      <c r="C7748" s="123">
        <v>1955</v>
      </c>
      <c r="D7748" s="2">
        <v>133</v>
      </c>
      <c r="E7748" t="s">
        <v>47</v>
      </c>
      <c r="F7748">
        <v>2021</v>
      </c>
      <c r="G7748" t="s">
        <v>18</v>
      </c>
      <c r="H7748" s="21">
        <v>1.1499999999999999</v>
      </c>
    </row>
    <row r="7749" spans="1:8">
      <c r="A7749">
        <v>4419</v>
      </c>
      <c r="B7749" t="s">
        <v>13</v>
      </c>
      <c r="C7749" s="123">
        <v>1955</v>
      </c>
      <c r="D7749" s="2">
        <v>133</v>
      </c>
      <c r="E7749" t="s">
        <v>47</v>
      </c>
      <c r="F7749">
        <v>2021</v>
      </c>
      <c r="G7749" t="s">
        <v>18</v>
      </c>
      <c r="H7749" s="21">
        <v>2.63</v>
      </c>
    </row>
    <row r="7750" spans="1:8">
      <c r="A7750">
        <v>4435</v>
      </c>
      <c r="B7750" t="s">
        <v>13</v>
      </c>
      <c r="C7750" s="123">
        <v>1955</v>
      </c>
      <c r="D7750" s="2">
        <v>133</v>
      </c>
      <c r="E7750" t="s">
        <v>47</v>
      </c>
      <c r="F7750">
        <v>2021</v>
      </c>
      <c r="G7750" t="s">
        <v>18</v>
      </c>
      <c r="H7750" s="21">
        <v>6.87</v>
      </c>
    </row>
    <row r="7751" spans="1:8">
      <c r="A7751">
        <v>4454</v>
      </c>
      <c r="B7751" t="s">
        <v>13</v>
      </c>
      <c r="C7751" s="123">
        <v>1955</v>
      </c>
      <c r="D7751" s="2">
        <v>133</v>
      </c>
      <c r="E7751" t="s">
        <v>47</v>
      </c>
      <c r="F7751">
        <v>2021</v>
      </c>
      <c r="G7751" t="s">
        <v>18</v>
      </c>
      <c r="H7751" s="21">
        <v>2.84</v>
      </c>
    </row>
    <row r="7752" spans="1:8">
      <c r="A7752">
        <v>4457</v>
      </c>
      <c r="B7752" t="s">
        <v>13</v>
      </c>
      <c r="C7752" s="123">
        <v>1955</v>
      </c>
      <c r="D7752" s="2">
        <v>133</v>
      </c>
      <c r="E7752" t="s">
        <v>47</v>
      </c>
      <c r="F7752">
        <v>2021</v>
      </c>
      <c r="G7752" t="s">
        <v>18</v>
      </c>
      <c r="H7752" s="21">
        <v>0.77</v>
      </c>
    </row>
    <row r="7753" spans="1:8">
      <c r="A7753">
        <v>4492</v>
      </c>
      <c r="B7753" t="s">
        <v>13</v>
      </c>
      <c r="C7753" s="123">
        <v>1955</v>
      </c>
      <c r="D7753" s="2">
        <v>133</v>
      </c>
      <c r="E7753" t="s">
        <v>47</v>
      </c>
      <c r="F7753">
        <v>2021</v>
      </c>
      <c r="G7753" t="s">
        <v>18</v>
      </c>
      <c r="H7753" s="21">
        <v>4.7300000000000004</v>
      </c>
    </row>
    <row r="7754" spans="1:8">
      <c r="A7754">
        <v>4520</v>
      </c>
      <c r="B7754" t="s">
        <v>13</v>
      </c>
      <c r="C7754" s="123">
        <v>1955</v>
      </c>
      <c r="D7754" s="2">
        <v>133</v>
      </c>
      <c r="E7754" t="s">
        <v>47</v>
      </c>
      <c r="F7754">
        <v>2021</v>
      </c>
      <c r="G7754" t="s">
        <v>18</v>
      </c>
      <c r="H7754" s="21">
        <v>3.72</v>
      </c>
    </row>
    <row r="7755" spans="1:8">
      <c r="A7755">
        <v>4607</v>
      </c>
      <c r="B7755" t="s">
        <v>13</v>
      </c>
      <c r="C7755" s="123">
        <v>1955</v>
      </c>
      <c r="D7755" s="2">
        <v>144</v>
      </c>
      <c r="E7755" t="s">
        <v>47</v>
      </c>
      <c r="F7755">
        <v>2021</v>
      </c>
      <c r="G7755" t="s">
        <v>18</v>
      </c>
      <c r="H7755" s="21">
        <v>37.47</v>
      </c>
    </row>
    <row r="7756" spans="1:8">
      <c r="A7756">
        <v>4624</v>
      </c>
      <c r="B7756" t="s">
        <v>13</v>
      </c>
      <c r="C7756" s="123">
        <v>1955</v>
      </c>
      <c r="D7756" s="2">
        <v>144</v>
      </c>
      <c r="E7756" t="s">
        <v>47</v>
      </c>
      <c r="F7756">
        <v>2021</v>
      </c>
      <c r="G7756" t="s">
        <v>18</v>
      </c>
      <c r="H7756" s="21">
        <v>58.14</v>
      </c>
    </row>
    <row r="7757" spans="1:8">
      <c r="A7757">
        <v>4634</v>
      </c>
      <c r="B7757" t="s">
        <v>13</v>
      </c>
      <c r="C7757" s="123">
        <v>1955</v>
      </c>
      <c r="D7757" s="2">
        <v>144</v>
      </c>
      <c r="E7757" t="s">
        <v>47</v>
      </c>
      <c r="F7757">
        <v>2021</v>
      </c>
      <c r="G7757" t="s">
        <v>18</v>
      </c>
      <c r="H7757" s="21">
        <v>1.57</v>
      </c>
    </row>
    <row r="7758" spans="1:8">
      <c r="A7758">
        <v>4638</v>
      </c>
      <c r="B7758" t="s">
        <v>13</v>
      </c>
      <c r="C7758" s="123">
        <v>1955</v>
      </c>
      <c r="D7758" s="2">
        <v>144</v>
      </c>
      <c r="E7758" t="s">
        <v>47</v>
      </c>
      <c r="F7758">
        <v>2021</v>
      </c>
      <c r="G7758" t="s">
        <v>18</v>
      </c>
      <c r="H7758" s="21">
        <v>2.67</v>
      </c>
    </row>
    <row r="7759" spans="1:8">
      <c r="A7759">
        <v>4663</v>
      </c>
      <c r="B7759" t="s">
        <v>13</v>
      </c>
      <c r="C7759" s="123">
        <v>1955</v>
      </c>
      <c r="D7759" s="2">
        <v>144</v>
      </c>
      <c r="E7759" t="s">
        <v>47</v>
      </c>
      <c r="F7759">
        <v>2021</v>
      </c>
      <c r="G7759" t="s">
        <v>18</v>
      </c>
      <c r="H7759" s="21">
        <v>16.73</v>
      </c>
    </row>
    <row r="7760" spans="1:8">
      <c r="A7760">
        <v>4755</v>
      </c>
      <c r="B7760" t="s">
        <v>13</v>
      </c>
      <c r="C7760" s="123">
        <v>1955</v>
      </c>
      <c r="D7760" s="2">
        <v>144</v>
      </c>
      <c r="E7760" t="s">
        <v>47</v>
      </c>
      <c r="F7760">
        <v>2021</v>
      </c>
      <c r="G7760" t="s">
        <v>18</v>
      </c>
      <c r="H7760" s="21">
        <v>19.09</v>
      </c>
    </row>
    <row r="7761" spans="1:8">
      <c r="A7761">
        <v>4971</v>
      </c>
      <c r="B7761" t="s">
        <v>14</v>
      </c>
      <c r="C7761" s="123">
        <v>1955</v>
      </c>
      <c r="D7761" s="2">
        <v>133</v>
      </c>
      <c r="E7761" t="s">
        <v>47</v>
      </c>
      <c r="F7761">
        <v>2021</v>
      </c>
      <c r="G7761" t="s">
        <v>18</v>
      </c>
      <c r="H7761" s="21">
        <v>156.97999999999999</v>
      </c>
    </row>
    <row r="7762" spans="1:8">
      <c r="A7762">
        <v>4989</v>
      </c>
      <c r="B7762" t="s">
        <v>14</v>
      </c>
      <c r="C7762" s="123">
        <v>1955</v>
      </c>
      <c r="D7762" s="2">
        <v>133</v>
      </c>
      <c r="E7762" t="s">
        <v>47</v>
      </c>
      <c r="F7762">
        <v>2021</v>
      </c>
      <c r="G7762" t="s">
        <v>18</v>
      </c>
      <c r="H7762" s="21">
        <v>36.01</v>
      </c>
    </row>
    <row r="7763" spans="1:8">
      <c r="A7763">
        <v>5001</v>
      </c>
      <c r="B7763" t="s">
        <v>14</v>
      </c>
      <c r="C7763" s="123">
        <v>1955</v>
      </c>
      <c r="D7763" s="2">
        <v>133</v>
      </c>
      <c r="E7763" t="s">
        <v>47</v>
      </c>
      <c r="F7763">
        <v>2021</v>
      </c>
      <c r="G7763" t="s">
        <v>18</v>
      </c>
      <c r="H7763" s="21">
        <v>97.55</v>
      </c>
    </row>
    <row r="7764" spans="1:8">
      <c r="A7764">
        <v>5028</v>
      </c>
      <c r="B7764" t="s">
        <v>14</v>
      </c>
      <c r="C7764" s="123">
        <v>1955</v>
      </c>
      <c r="D7764" s="2">
        <v>133</v>
      </c>
      <c r="E7764" t="s">
        <v>47</v>
      </c>
      <c r="F7764">
        <v>2021</v>
      </c>
      <c r="G7764" t="s">
        <v>18</v>
      </c>
      <c r="H7764" s="21">
        <v>61.57</v>
      </c>
    </row>
    <row r="7765" spans="1:8">
      <c r="A7765">
        <v>5051</v>
      </c>
      <c r="B7765" t="s">
        <v>14</v>
      </c>
      <c r="C7765" s="123">
        <v>1955</v>
      </c>
      <c r="D7765" s="2">
        <v>133</v>
      </c>
      <c r="E7765" t="s">
        <v>47</v>
      </c>
      <c r="F7765">
        <v>2021</v>
      </c>
      <c r="G7765" t="s">
        <v>18</v>
      </c>
      <c r="H7765" s="21">
        <v>74.52</v>
      </c>
    </row>
    <row r="7766" spans="1:8">
      <c r="A7766">
        <v>5101</v>
      </c>
      <c r="B7766" t="s">
        <v>14</v>
      </c>
      <c r="C7766" s="123">
        <v>1955</v>
      </c>
      <c r="D7766" s="2">
        <v>133</v>
      </c>
      <c r="E7766" t="s">
        <v>47</v>
      </c>
      <c r="F7766">
        <v>2021</v>
      </c>
      <c r="G7766" t="s">
        <v>18</v>
      </c>
      <c r="H7766" s="21">
        <v>143.44</v>
      </c>
    </row>
    <row r="7767" spans="1:8">
      <c r="A7767">
        <v>5113</v>
      </c>
      <c r="B7767" t="s">
        <v>14</v>
      </c>
      <c r="C7767" s="123">
        <v>1955</v>
      </c>
      <c r="D7767" s="2">
        <v>133</v>
      </c>
      <c r="E7767" t="s">
        <v>47</v>
      </c>
      <c r="F7767">
        <v>2021</v>
      </c>
      <c r="G7767" t="s">
        <v>18</v>
      </c>
      <c r="H7767" s="21">
        <v>62.78</v>
      </c>
    </row>
    <row r="7768" spans="1:8">
      <c r="A7768">
        <v>5120</v>
      </c>
      <c r="B7768" t="s">
        <v>14</v>
      </c>
      <c r="C7768" s="123">
        <v>1955</v>
      </c>
      <c r="D7768" s="2">
        <v>133</v>
      </c>
      <c r="E7768" t="s">
        <v>47</v>
      </c>
      <c r="F7768">
        <v>2021</v>
      </c>
      <c r="G7768" t="s">
        <v>18</v>
      </c>
      <c r="H7768" s="21">
        <v>111.2</v>
      </c>
    </row>
    <row r="7769" spans="1:8">
      <c r="A7769">
        <v>5158</v>
      </c>
      <c r="B7769" t="s">
        <v>14</v>
      </c>
      <c r="C7769" s="123">
        <v>1955</v>
      </c>
      <c r="D7769" s="2">
        <v>133</v>
      </c>
      <c r="E7769" t="s">
        <v>47</v>
      </c>
      <c r="F7769">
        <v>2021</v>
      </c>
      <c r="G7769" t="s">
        <v>18</v>
      </c>
      <c r="H7769" s="21">
        <v>32.75</v>
      </c>
    </row>
    <row r="7770" spans="1:8">
      <c r="A7770">
        <v>5189</v>
      </c>
      <c r="B7770" t="s">
        <v>14</v>
      </c>
      <c r="C7770" s="123">
        <v>1955</v>
      </c>
      <c r="D7770" s="2">
        <v>133</v>
      </c>
      <c r="E7770" t="s">
        <v>47</v>
      </c>
      <c r="F7770">
        <v>2021</v>
      </c>
      <c r="G7770" t="s">
        <v>18</v>
      </c>
      <c r="H7770" s="21">
        <v>51.38</v>
      </c>
    </row>
    <row r="7771" spans="1:8">
      <c r="A7771">
        <v>5256</v>
      </c>
      <c r="B7771" t="s">
        <v>14</v>
      </c>
      <c r="C7771" s="123">
        <v>1955</v>
      </c>
      <c r="D7771" s="2">
        <v>133</v>
      </c>
      <c r="E7771" t="s">
        <v>47</v>
      </c>
      <c r="F7771">
        <v>2021</v>
      </c>
      <c r="G7771" t="s">
        <v>18</v>
      </c>
      <c r="H7771" s="21">
        <v>87.85</v>
      </c>
    </row>
    <row r="7772" spans="1:8">
      <c r="A7772">
        <v>5262</v>
      </c>
      <c r="B7772" t="s">
        <v>14</v>
      </c>
      <c r="C7772" s="123">
        <v>1955</v>
      </c>
      <c r="D7772" s="2">
        <v>133</v>
      </c>
      <c r="E7772" t="s">
        <v>47</v>
      </c>
      <c r="F7772">
        <v>2021</v>
      </c>
      <c r="G7772" t="s">
        <v>18</v>
      </c>
      <c r="H7772" s="21">
        <v>32.83</v>
      </c>
    </row>
    <row r="7773" spans="1:8">
      <c r="A7773">
        <v>5295</v>
      </c>
      <c r="B7773" t="s">
        <v>14</v>
      </c>
      <c r="C7773" s="123">
        <v>1955</v>
      </c>
      <c r="D7773" s="2">
        <v>144</v>
      </c>
      <c r="E7773" t="s">
        <v>47</v>
      </c>
      <c r="F7773">
        <v>2021</v>
      </c>
      <c r="G7773" t="s">
        <v>18</v>
      </c>
      <c r="H7773" s="21">
        <v>32.32</v>
      </c>
    </row>
    <row r="7774" spans="1:8">
      <c r="A7774">
        <v>5321</v>
      </c>
      <c r="B7774" t="s">
        <v>14</v>
      </c>
      <c r="C7774" s="123">
        <v>1955</v>
      </c>
      <c r="D7774" s="2">
        <v>144</v>
      </c>
      <c r="E7774" t="s">
        <v>47</v>
      </c>
      <c r="F7774">
        <v>2021</v>
      </c>
      <c r="G7774" t="s">
        <v>18</v>
      </c>
      <c r="H7774" s="21">
        <v>133.33000000000001</v>
      </c>
    </row>
    <row r="7775" spans="1:8">
      <c r="A7775">
        <v>5335</v>
      </c>
      <c r="B7775" t="s">
        <v>14</v>
      </c>
      <c r="C7775" s="123">
        <v>1955</v>
      </c>
      <c r="D7775" s="2">
        <v>144</v>
      </c>
      <c r="E7775" t="s">
        <v>47</v>
      </c>
      <c r="F7775">
        <v>2021</v>
      </c>
      <c r="G7775" t="s">
        <v>18</v>
      </c>
      <c r="H7775" s="21">
        <v>76.02</v>
      </c>
    </row>
    <row r="7776" spans="1:8">
      <c r="A7776">
        <v>5371</v>
      </c>
      <c r="B7776" t="s">
        <v>14</v>
      </c>
      <c r="C7776" s="123">
        <v>1955</v>
      </c>
      <c r="D7776" s="2">
        <v>144</v>
      </c>
      <c r="E7776" t="s">
        <v>47</v>
      </c>
      <c r="F7776">
        <v>2021</v>
      </c>
      <c r="G7776" t="s">
        <v>18</v>
      </c>
      <c r="H7776" s="21">
        <v>9.2799999999999994</v>
      </c>
    </row>
    <row r="7777" spans="1:8">
      <c r="A7777">
        <v>5388</v>
      </c>
      <c r="B7777" t="s">
        <v>14</v>
      </c>
      <c r="C7777" s="123">
        <v>1955</v>
      </c>
      <c r="D7777" s="2">
        <v>144</v>
      </c>
      <c r="E7777" t="s">
        <v>47</v>
      </c>
      <c r="F7777">
        <v>2021</v>
      </c>
      <c r="G7777" t="s">
        <v>18</v>
      </c>
      <c r="H7777" s="21">
        <v>53.69</v>
      </c>
    </row>
    <row r="7778" spans="1:8">
      <c r="A7778">
        <v>5418</v>
      </c>
      <c r="B7778" t="s">
        <v>14</v>
      </c>
      <c r="C7778" s="123">
        <v>1955</v>
      </c>
      <c r="D7778" s="2">
        <v>144</v>
      </c>
      <c r="E7778" t="s">
        <v>47</v>
      </c>
      <c r="F7778">
        <v>2021</v>
      </c>
      <c r="G7778" t="s">
        <v>18</v>
      </c>
      <c r="H7778" s="21">
        <v>35.299999999999997</v>
      </c>
    </row>
    <row r="7779" spans="1:8">
      <c r="A7779">
        <v>5425</v>
      </c>
      <c r="B7779" t="s">
        <v>14</v>
      </c>
      <c r="C7779" s="123">
        <v>1955</v>
      </c>
      <c r="D7779" s="2">
        <v>144</v>
      </c>
      <c r="E7779" t="s">
        <v>47</v>
      </c>
      <c r="F7779">
        <v>2021</v>
      </c>
      <c r="G7779" t="s">
        <v>18</v>
      </c>
      <c r="H7779" s="21">
        <v>158.99</v>
      </c>
    </row>
    <row r="7780" spans="1:8">
      <c r="A7780">
        <v>5464</v>
      </c>
      <c r="B7780" t="s">
        <v>14</v>
      </c>
      <c r="C7780" s="123">
        <v>1955</v>
      </c>
      <c r="D7780" s="2">
        <v>144</v>
      </c>
      <c r="E7780" t="s">
        <v>47</v>
      </c>
      <c r="F7780">
        <v>2021</v>
      </c>
      <c r="G7780" t="s">
        <v>18</v>
      </c>
      <c r="H7780" s="21">
        <v>111.9</v>
      </c>
    </row>
    <row r="7781" spans="1:8">
      <c r="A7781">
        <v>5513</v>
      </c>
      <c r="B7781" t="s">
        <v>14</v>
      </c>
      <c r="C7781" s="123">
        <v>1955</v>
      </c>
      <c r="D7781" s="2">
        <v>144</v>
      </c>
      <c r="E7781" t="s">
        <v>47</v>
      </c>
      <c r="F7781">
        <v>2021</v>
      </c>
      <c r="G7781" t="s">
        <v>18</v>
      </c>
      <c r="H7781" s="21">
        <v>93.77</v>
      </c>
    </row>
    <row r="7782" spans="1:8">
      <c r="A7782">
        <v>5601</v>
      </c>
      <c r="B7782" t="s">
        <v>14</v>
      </c>
      <c r="C7782" s="123">
        <v>1955</v>
      </c>
      <c r="D7782" s="2">
        <v>144</v>
      </c>
      <c r="E7782" t="s">
        <v>47</v>
      </c>
      <c r="F7782">
        <v>2021</v>
      </c>
      <c r="G7782" t="s">
        <v>18</v>
      </c>
      <c r="H7782" s="21">
        <v>11.44</v>
      </c>
    </row>
    <row r="7783" spans="1:8">
      <c r="A7783">
        <v>5609</v>
      </c>
      <c r="B7783" t="s">
        <v>14</v>
      </c>
      <c r="C7783" s="123">
        <v>1955</v>
      </c>
      <c r="D7783" s="2">
        <v>144</v>
      </c>
      <c r="E7783" t="s">
        <v>47</v>
      </c>
      <c r="F7783">
        <v>2021</v>
      </c>
      <c r="G7783" t="s">
        <v>18</v>
      </c>
      <c r="H7783" s="21">
        <v>33.950000000000003</v>
      </c>
    </row>
    <row r="7784" spans="1:8">
      <c r="A7784">
        <v>5665</v>
      </c>
      <c r="B7784" t="s">
        <v>14</v>
      </c>
      <c r="C7784" s="123">
        <v>1955</v>
      </c>
      <c r="D7784" s="2">
        <v>144</v>
      </c>
      <c r="E7784" t="s">
        <v>47</v>
      </c>
      <c r="F7784">
        <v>2021</v>
      </c>
      <c r="G7784" t="s">
        <v>18</v>
      </c>
      <c r="H7784" s="21">
        <v>69.03</v>
      </c>
    </row>
    <row r="7785" spans="1:8">
      <c r="A7785">
        <v>5760</v>
      </c>
      <c r="B7785" t="s">
        <v>15</v>
      </c>
      <c r="C7785" s="123">
        <v>1955</v>
      </c>
      <c r="D7785" s="2">
        <v>133</v>
      </c>
      <c r="E7785" t="s">
        <v>47</v>
      </c>
      <c r="F7785">
        <v>2021</v>
      </c>
      <c r="G7785" t="s">
        <v>18</v>
      </c>
      <c r="H7785" s="21">
        <v>12.31</v>
      </c>
    </row>
    <row r="7786" spans="1:8">
      <c r="A7786">
        <v>5780</v>
      </c>
      <c r="B7786" t="s">
        <v>15</v>
      </c>
      <c r="C7786" s="123">
        <v>1955</v>
      </c>
      <c r="D7786" s="2">
        <v>133</v>
      </c>
      <c r="E7786" t="s">
        <v>47</v>
      </c>
      <c r="F7786">
        <v>2021</v>
      </c>
      <c r="G7786" t="s">
        <v>18</v>
      </c>
      <c r="H7786" s="21">
        <v>9.98</v>
      </c>
    </row>
    <row r="7787" spans="1:8">
      <c r="A7787">
        <v>5787</v>
      </c>
      <c r="B7787" t="s">
        <v>15</v>
      </c>
      <c r="C7787" s="123">
        <v>1955</v>
      </c>
      <c r="D7787" s="2">
        <v>133</v>
      </c>
      <c r="E7787" t="s">
        <v>47</v>
      </c>
      <c r="F7787">
        <v>2021</v>
      </c>
      <c r="G7787" t="s">
        <v>18</v>
      </c>
      <c r="H7787" s="21">
        <v>20.79</v>
      </c>
    </row>
    <row r="7788" spans="1:8">
      <c r="A7788">
        <v>5789</v>
      </c>
      <c r="B7788" t="s">
        <v>15</v>
      </c>
      <c r="C7788" s="123">
        <v>1955</v>
      </c>
      <c r="D7788" s="2">
        <v>133</v>
      </c>
      <c r="E7788" t="s">
        <v>47</v>
      </c>
      <c r="F7788">
        <v>2021</v>
      </c>
      <c r="G7788" t="s">
        <v>18</v>
      </c>
      <c r="H7788" s="21">
        <v>18.760000000000002</v>
      </c>
    </row>
    <row r="7789" spans="1:8">
      <c r="A7789">
        <v>5806</v>
      </c>
      <c r="B7789" t="s">
        <v>15</v>
      </c>
      <c r="C7789" s="123">
        <v>1955</v>
      </c>
      <c r="D7789" s="2">
        <v>133</v>
      </c>
      <c r="E7789" t="s">
        <v>47</v>
      </c>
      <c r="F7789">
        <v>2021</v>
      </c>
      <c r="G7789" t="s">
        <v>18</v>
      </c>
      <c r="H7789" s="21">
        <v>17.32</v>
      </c>
    </row>
    <row r="7790" spans="1:8">
      <c r="A7790">
        <v>5840</v>
      </c>
      <c r="B7790" t="s">
        <v>15</v>
      </c>
      <c r="C7790" s="123">
        <v>1955</v>
      </c>
      <c r="D7790" s="2">
        <v>133</v>
      </c>
      <c r="E7790" t="s">
        <v>47</v>
      </c>
      <c r="F7790">
        <v>2021</v>
      </c>
      <c r="G7790" t="s">
        <v>18</v>
      </c>
      <c r="H7790" s="21">
        <v>16.04</v>
      </c>
    </row>
    <row r="7791" spans="1:8">
      <c r="A7791">
        <v>5841</v>
      </c>
      <c r="B7791" t="s">
        <v>15</v>
      </c>
      <c r="C7791" s="123">
        <v>1955</v>
      </c>
      <c r="D7791" s="2">
        <v>133</v>
      </c>
      <c r="E7791" t="s">
        <v>47</v>
      </c>
      <c r="F7791">
        <v>2021</v>
      </c>
      <c r="G7791" t="s">
        <v>18</v>
      </c>
      <c r="H7791" s="21">
        <v>17.399999999999999</v>
      </c>
    </row>
    <row r="7792" spans="1:8">
      <c r="A7792">
        <v>5851</v>
      </c>
      <c r="B7792" t="s">
        <v>15</v>
      </c>
      <c r="C7792" s="123">
        <v>1955</v>
      </c>
      <c r="D7792" s="2">
        <v>133</v>
      </c>
      <c r="E7792" t="s">
        <v>47</v>
      </c>
      <c r="F7792">
        <v>2021</v>
      </c>
      <c r="G7792" t="s">
        <v>18</v>
      </c>
      <c r="H7792" s="21">
        <v>12.02</v>
      </c>
    </row>
    <row r="7793" spans="1:8">
      <c r="A7793">
        <v>5880</v>
      </c>
      <c r="B7793" t="s">
        <v>15</v>
      </c>
      <c r="C7793" s="123">
        <v>1955</v>
      </c>
      <c r="D7793" s="2">
        <v>133</v>
      </c>
      <c r="E7793" t="s">
        <v>47</v>
      </c>
      <c r="F7793">
        <v>2021</v>
      </c>
      <c r="G7793" t="s">
        <v>18</v>
      </c>
      <c r="H7793" s="21">
        <v>15.45</v>
      </c>
    </row>
    <row r="7794" spans="1:8">
      <c r="A7794">
        <v>5885</v>
      </c>
      <c r="B7794" t="s">
        <v>15</v>
      </c>
      <c r="C7794" s="123">
        <v>1955</v>
      </c>
      <c r="D7794" s="2">
        <v>133</v>
      </c>
      <c r="E7794" t="s">
        <v>47</v>
      </c>
      <c r="F7794">
        <v>2021</v>
      </c>
      <c r="G7794" t="s">
        <v>18</v>
      </c>
      <c r="H7794" s="21">
        <v>32.57</v>
      </c>
    </row>
    <row r="7795" spans="1:8">
      <c r="A7795">
        <v>5928</v>
      </c>
      <c r="B7795" t="s">
        <v>15</v>
      </c>
      <c r="C7795" s="123">
        <v>1955</v>
      </c>
      <c r="D7795" s="2">
        <v>133</v>
      </c>
      <c r="E7795" t="s">
        <v>47</v>
      </c>
      <c r="F7795">
        <v>2021</v>
      </c>
      <c r="G7795" t="s">
        <v>18</v>
      </c>
      <c r="H7795" s="21">
        <v>11.88</v>
      </c>
    </row>
    <row r="7796" spans="1:8">
      <c r="A7796">
        <v>5957</v>
      </c>
      <c r="B7796" t="s">
        <v>15</v>
      </c>
      <c r="C7796" s="123">
        <v>1955</v>
      </c>
      <c r="D7796" s="2">
        <v>144</v>
      </c>
      <c r="E7796" t="s">
        <v>47</v>
      </c>
      <c r="F7796">
        <v>2021</v>
      </c>
      <c r="G7796" t="s">
        <v>18</v>
      </c>
      <c r="H7796" s="21">
        <v>33.15</v>
      </c>
    </row>
    <row r="7797" spans="1:8">
      <c r="A7797">
        <v>5974</v>
      </c>
      <c r="B7797" t="s">
        <v>15</v>
      </c>
      <c r="C7797" s="123">
        <v>1955</v>
      </c>
      <c r="D7797" s="2">
        <v>144</v>
      </c>
      <c r="E7797" t="s">
        <v>47</v>
      </c>
      <c r="F7797">
        <v>2021</v>
      </c>
      <c r="G7797" t="s">
        <v>18</v>
      </c>
      <c r="H7797" s="21">
        <v>14.68</v>
      </c>
    </row>
    <row r="7798" spans="1:8">
      <c r="A7798">
        <v>5979</v>
      </c>
      <c r="B7798" t="s">
        <v>15</v>
      </c>
      <c r="C7798" s="123">
        <v>1955</v>
      </c>
      <c r="D7798" s="2">
        <v>144</v>
      </c>
      <c r="E7798" t="s">
        <v>47</v>
      </c>
      <c r="F7798">
        <v>2021</v>
      </c>
      <c r="G7798" t="s">
        <v>18</v>
      </c>
      <c r="H7798" s="21">
        <v>11.75</v>
      </c>
    </row>
    <row r="7799" spans="1:8">
      <c r="A7799">
        <v>5983</v>
      </c>
      <c r="B7799" t="s">
        <v>15</v>
      </c>
      <c r="C7799" s="123">
        <v>1955</v>
      </c>
      <c r="D7799" s="2">
        <v>144</v>
      </c>
      <c r="E7799" t="s">
        <v>47</v>
      </c>
      <c r="F7799">
        <v>2021</v>
      </c>
      <c r="G7799" t="s">
        <v>18</v>
      </c>
      <c r="H7799" s="21">
        <v>40.74</v>
      </c>
    </row>
    <row r="7800" spans="1:8">
      <c r="A7800">
        <v>5994</v>
      </c>
      <c r="B7800" t="s">
        <v>15</v>
      </c>
      <c r="C7800" s="123">
        <v>1955</v>
      </c>
      <c r="D7800" s="2">
        <v>144</v>
      </c>
      <c r="E7800" t="s">
        <v>47</v>
      </c>
      <c r="F7800">
        <v>2021</v>
      </c>
      <c r="G7800" t="s">
        <v>18</v>
      </c>
      <c r="H7800" s="21">
        <v>5.76</v>
      </c>
    </row>
    <row r="7801" spans="1:8">
      <c r="A7801">
        <v>6016</v>
      </c>
      <c r="B7801" t="s">
        <v>15</v>
      </c>
      <c r="C7801" s="123">
        <v>1955</v>
      </c>
      <c r="D7801" s="2">
        <v>144</v>
      </c>
      <c r="E7801" t="s">
        <v>47</v>
      </c>
      <c r="F7801">
        <v>2021</v>
      </c>
      <c r="G7801" t="s">
        <v>18</v>
      </c>
      <c r="H7801" s="21">
        <v>15.72</v>
      </c>
    </row>
    <row r="7802" spans="1:8">
      <c r="A7802">
        <v>6079</v>
      </c>
      <c r="B7802" t="s">
        <v>15</v>
      </c>
      <c r="C7802" s="123">
        <v>1955</v>
      </c>
      <c r="D7802" s="2">
        <v>144</v>
      </c>
      <c r="E7802" t="s">
        <v>47</v>
      </c>
      <c r="F7802">
        <v>2021</v>
      </c>
      <c r="G7802" t="s">
        <v>18</v>
      </c>
      <c r="H7802" s="21">
        <v>-9.61</v>
      </c>
    </row>
    <row r="7803" spans="1:8">
      <c r="A7803">
        <v>6120</v>
      </c>
      <c r="B7803" t="s">
        <v>15</v>
      </c>
      <c r="C7803" s="123">
        <v>1955</v>
      </c>
      <c r="D7803" s="2">
        <v>144</v>
      </c>
      <c r="E7803" t="s">
        <v>47</v>
      </c>
      <c r="F7803">
        <v>2021</v>
      </c>
      <c r="G7803" t="s">
        <v>18</v>
      </c>
      <c r="H7803" s="21">
        <v>9.6300000000000008</v>
      </c>
    </row>
    <row r="7804" spans="1:8">
      <c r="A7804">
        <v>6124</v>
      </c>
      <c r="B7804" t="s">
        <v>15</v>
      </c>
      <c r="C7804" s="123">
        <v>1955</v>
      </c>
      <c r="D7804" s="2">
        <v>144</v>
      </c>
      <c r="E7804" t="s">
        <v>47</v>
      </c>
      <c r="F7804">
        <v>2021</v>
      </c>
      <c r="G7804" t="s">
        <v>18</v>
      </c>
      <c r="H7804" s="21">
        <v>-23.66</v>
      </c>
    </row>
    <row r="7805" spans="1:8">
      <c r="A7805">
        <v>6153</v>
      </c>
      <c r="B7805" t="s">
        <v>15</v>
      </c>
      <c r="C7805" s="123">
        <v>1955</v>
      </c>
      <c r="D7805" s="2">
        <v>144</v>
      </c>
      <c r="E7805" t="s">
        <v>47</v>
      </c>
      <c r="F7805">
        <v>2021</v>
      </c>
      <c r="G7805" t="s">
        <v>18</v>
      </c>
      <c r="H7805" s="21">
        <v>11.14</v>
      </c>
    </row>
    <row r="7806" spans="1:8">
      <c r="A7806">
        <v>6154</v>
      </c>
      <c r="B7806" t="s">
        <v>15</v>
      </c>
      <c r="C7806" s="123">
        <v>1955</v>
      </c>
      <c r="D7806" s="2">
        <v>144</v>
      </c>
      <c r="E7806" t="s">
        <v>47</v>
      </c>
      <c r="F7806">
        <v>2021</v>
      </c>
      <c r="G7806" t="s">
        <v>18</v>
      </c>
      <c r="H7806" s="21">
        <v>19.04</v>
      </c>
    </row>
    <row r="7807" spans="1:8">
      <c r="A7807">
        <v>6164</v>
      </c>
      <c r="B7807" t="s">
        <v>15</v>
      </c>
      <c r="C7807" s="123">
        <v>1955</v>
      </c>
      <c r="D7807" s="2">
        <v>144</v>
      </c>
      <c r="E7807" t="s">
        <v>47</v>
      </c>
      <c r="F7807">
        <v>2021</v>
      </c>
      <c r="G7807" t="s">
        <v>18</v>
      </c>
      <c r="H7807" s="21">
        <v>16.350000000000001</v>
      </c>
    </row>
    <row r="7808" spans="1:8">
      <c r="A7808">
        <v>6235</v>
      </c>
      <c r="B7808" t="s">
        <v>16</v>
      </c>
      <c r="C7808" s="123">
        <v>1955</v>
      </c>
      <c r="D7808" s="2">
        <v>133</v>
      </c>
      <c r="E7808" t="s">
        <v>47</v>
      </c>
      <c r="F7808">
        <v>2021</v>
      </c>
      <c r="G7808" t="s">
        <v>18</v>
      </c>
      <c r="H7808" s="21">
        <v>1.56</v>
      </c>
    </row>
    <row r="7809" spans="1:8">
      <c r="A7809">
        <v>6321</v>
      </c>
      <c r="B7809" t="s">
        <v>16</v>
      </c>
      <c r="C7809" s="123">
        <v>1955</v>
      </c>
      <c r="D7809" s="2">
        <v>133</v>
      </c>
      <c r="E7809" t="s">
        <v>47</v>
      </c>
      <c r="F7809">
        <v>2021</v>
      </c>
      <c r="G7809" t="s">
        <v>18</v>
      </c>
      <c r="H7809" s="21">
        <v>5.93</v>
      </c>
    </row>
    <row r="7810" spans="1:8">
      <c r="A7810">
        <v>6330</v>
      </c>
      <c r="B7810" t="s">
        <v>16</v>
      </c>
      <c r="C7810" s="123">
        <v>1955</v>
      </c>
      <c r="D7810" s="2">
        <v>133</v>
      </c>
      <c r="E7810" t="s">
        <v>47</v>
      </c>
      <c r="F7810">
        <v>2021</v>
      </c>
      <c r="G7810" t="s">
        <v>18</v>
      </c>
      <c r="H7810" s="21">
        <v>8.73</v>
      </c>
    </row>
    <row r="7811" spans="1:8">
      <c r="A7811">
        <v>6357</v>
      </c>
      <c r="B7811" t="s">
        <v>16</v>
      </c>
      <c r="C7811" s="123">
        <v>1955</v>
      </c>
      <c r="D7811" s="2">
        <v>133</v>
      </c>
      <c r="E7811" t="s">
        <v>47</v>
      </c>
      <c r="F7811">
        <v>2021</v>
      </c>
      <c r="G7811" t="s">
        <v>18</v>
      </c>
      <c r="H7811" s="21">
        <v>0.7</v>
      </c>
    </row>
    <row r="7812" spans="1:8">
      <c r="A7812">
        <v>6386</v>
      </c>
      <c r="B7812" t="s">
        <v>16</v>
      </c>
      <c r="C7812" s="123">
        <v>1955</v>
      </c>
      <c r="D7812" s="2">
        <v>144</v>
      </c>
      <c r="E7812" t="s">
        <v>47</v>
      </c>
      <c r="F7812">
        <v>2021</v>
      </c>
      <c r="G7812" t="s">
        <v>18</v>
      </c>
      <c r="H7812" s="21">
        <v>56.47</v>
      </c>
    </row>
    <row r="7813" spans="1:8">
      <c r="A7813">
        <v>6389</v>
      </c>
      <c r="B7813" t="s">
        <v>16</v>
      </c>
      <c r="C7813" s="123">
        <v>1955</v>
      </c>
      <c r="D7813" s="2">
        <v>144</v>
      </c>
      <c r="E7813" t="s">
        <v>47</v>
      </c>
      <c r="F7813">
        <v>2021</v>
      </c>
      <c r="G7813" t="s">
        <v>18</v>
      </c>
      <c r="H7813" s="21">
        <v>66.900000000000006</v>
      </c>
    </row>
    <row r="7814" spans="1:8">
      <c r="A7814">
        <v>6412</v>
      </c>
      <c r="B7814" t="s">
        <v>16</v>
      </c>
      <c r="C7814" s="123">
        <v>1955</v>
      </c>
      <c r="D7814" s="2">
        <v>144</v>
      </c>
      <c r="E7814" t="s">
        <v>47</v>
      </c>
      <c r="F7814">
        <v>2021</v>
      </c>
      <c r="G7814" t="s">
        <v>18</v>
      </c>
      <c r="H7814" s="21">
        <v>162.78</v>
      </c>
    </row>
    <row r="7815" spans="1:8">
      <c r="A7815">
        <v>6417</v>
      </c>
      <c r="B7815" t="s">
        <v>16</v>
      </c>
      <c r="C7815" s="123">
        <v>1955</v>
      </c>
      <c r="D7815" s="2">
        <v>144</v>
      </c>
      <c r="E7815" t="s">
        <v>47</v>
      </c>
      <c r="F7815">
        <v>2021</v>
      </c>
      <c r="G7815" t="s">
        <v>18</v>
      </c>
      <c r="H7815" s="21">
        <v>56.94</v>
      </c>
    </row>
    <row r="7816" spans="1:8">
      <c r="A7816">
        <v>6454</v>
      </c>
      <c r="B7816" t="s">
        <v>16</v>
      </c>
      <c r="C7816" s="123">
        <v>1955</v>
      </c>
      <c r="D7816" s="2">
        <v>144</v>
      </c>
      <c r="E7816" t="s">
        <v>47</v>
      </c>
      <c r="F7816">
        <v>2021</v>
      </c>
      <c r="G7816" t="s">
        <v>18</v>
      </c>
      <c r="H7816" s="21">
        <v>171.1</v>
      </c>
    </row>
    <row r="7817" spans="1:8">
      <c r="A7817">
        <v>6503</v>
      </c>
      <c r="B7817" t="s">
        <v>16</v>
      </c>
      <c r="C7817" s="123">
        <v>1955</v>
      </c>
      <c r="D7817" s="2">
        <v>144</v>
      </c>
      <c r="E7817" t="s">
        <v>47</v>
      </c>
      <c r="F7817">
        <v>2021</v>
      </c>
      <c r="G7817" t="s">
        <v>18</v>
      </c>
      <c r="H7817" s="21">
        <v>62.12</v>
      </c>
    </row>
    <row r="7818" spans="1:8">
      <c r="A7818">
        <v>6578</v>
      </c>
      <c r="B7818" t="s">
        <v>16</v>
      </c>
      <c r="C7818" s="123">
        <v>1955</v>
      </c>
      <c r="D7818" s="2">
        <v>144</v>
      </c>
      <c r="E7818" t="s">
        <v>47</v>
      </c>
      <c r="F7818">
        <v>2021</v>
      </c>
      <c r="G7818" t="s">
        <v>18</v>
      </c>
      <c r="H7818" s="21">
        <v>55.56</v>
      </c>
    </row>
    <row r="7819" spans="1:8">
      <c r="A7819">
        <v>6581</v>
      </c>
      <c r="B7819" t="s">
        <v>16</v>
      </c>
      <c r="C7819" s="123">
        <v>1955</v>
      </c>
      <c r="D7819" s="2">
        <v>144</v>
      </c>
      <c r="E7819" t="s">
        <v>47</v>
      </c>
      <c r="F7819">
        <v>2021</v>
      </c>
      <c r="G7819" t="s">
        <v>18</v>
      </c>
      <c r="H7819" s="21">
        <v>63.54</v>
      </c>
    </row>
    <row r="7820" spans="1:8">
      <c r="A7820">
        <v>6595</v>
      </c>
      <c r="B7820" t="s">
        <v>16</v>
      </c>
      <c r="C7820" s="123">
        <v>1955</v>
      </c>
      <c r="D7820" s="2">
        <v>144</v>
      </c>
      <c r="E7820" t="s">
        <v>47</v>
      </c>
      <c r="F7820">
        <v>2021</v>
      </c>
      <c r="G7820" t="s">
        <v>18</v>
      </c>
      <c r="H7820" s="21">
        <v>123.45</v>
      </c>
    </row>
    <row r="7821" spans="1:8">
      <c r="A7821">
        <v>6603</v>
      </c>
      <c r="B7821" t="s">
        <v>16</v>
      </c>
      <c r="C7821" s="123">
        <v>1955</v>
      </c>
      <c r="D7821" s="2">
        <v>144</v>
      </c>
      <c r="E7821" t="s">
        <v>47</v>
      </c>
      <c r="F7821">
        <v>2021</v>
      </c>
      <c r="G7821" t="s">
        <v>18</v>
      </c>
      <c r="H7821" s="21">
        <v>85.56</v>
      </c>
    </row>
    <row r="7822" spans="1:8">
      <c r="A7822">
        <v>6621</v>
      </c>
      <c r="B7822" t="s">
        <v>16</v>
      </c>
      <c r="C7822" s="123">
        <v>1955</v>
      </c>
      <c r="D7822" s="2">
        <v>144</v>
      </c>
      <c r="E7822" t="s">
        <v>47</v>
      </c>
      <c r="F7822">
        <v>2021</v>
      </c>
      <c r="G7822" t="s">
        <v>18</v>
      </c>
      <c r="H7822" s="21">
        <v>130.21</v>
      </c>
    </row>
    <row r="7823" spans="1:8">
      <c r="A7823">
        <v>6636</v>
      </c>
      <c r="B7823" t="s">
        <v>16</v>
      </c>
      <c r="C7823" s="123">
        <v>1955</v>
      </c>
      <c r="D7823" s="2">
        <v>144</v>
      </c>
      <c r="E7823" t="s">
        <v>47</v>
      </c>
      <c r="F7823">
        <v>2021</v>
      </c>
      <c r="G7823" t="s">
        <v>18</v>
      </c>
      <c r="H7823" s="21">
        <v>111.36</v>
      </c>
    </row>
    <row r="7824" spans="1:8">
      <c r="A7824">
        <v>6664</v>
      </c>
      <c r="B7824" t="s">
        <v>17</v>
      </c>
      <c r="C7824" s="123">
        <v>1955</v>
      </c>
      <c r="D7824" s="2">
        <v>133</v>
      </c>
      <c r="E7824" t="s">
        <v>47</v>
      </c>
      <c r="F7824">
        <v>2021</v>
      </c>
      <c r="G7824" t="s">
        <v>18</v>
      </c>
      <c r="H7824" s="21">
        <v>17.399999999999999</v>
      </c>
    </row>
    <row r="7825" spans="1:8">
      <c r="A7825">
        <v>6710</v>
      </c>
      <c r="B7825" t="s">
        <v>17</v>
      </c>
      <c r="C7825" s="123">
        <v>1955</v>
      </c>
      <c r="D7825" s="2">
        <v>133</v>
      </c>
      <c r="E7825" t="s">
        <v>47</v>
      </c>
      <c r="F7825">
        <v>2021</v>
      </c>
      <c r="G7825" t="s">
        <v>18</v>
      </c>
      <c r="H7825" s="21">
        <v>34.799999999999997</v>
      </c>
    </row>
    <row r="7826" spans="1:8">
      <c r="A7826">
        <v>6750</v>
      </c>
      <c r="B7826" t="s">
        <v>17</v>
      </c>
      <c r="C7826" s="123">
        <v>1955</v>
      </c>
      <c r="D7826" s="2">
        <v>133</v>
      </c>
      <c r="E7826" t="s">
        <v>47</v>
      </c>
      <c r="F7826">
        <v>2021</v>
      </c>
      <c r="G7826" t="s">
        <v>18</v>
      </c>
      <c r="H7826" s="21">
        <v>91.42</v>
      </c>
    </row>
    <row r="7827" spans="1:8">
      <c r="A7827">
        <v>6777</v>
      </c>
      <c r="B7827" t="s">
        <v>17</v>
      </c>
      <c r="C7827" s="123">
        <v>1955</v>
      </c>
      <c r="D7827" s="2">
        <v>133</v>
      </c>
      <c r="E7827" t="s">
        <v>47</v>
      </c>
      <c r="F7827">
        <v>2021</v>
      </c>
      <c r="G7827" t="s">
        <v>18</v>
      </c>
      <c r="H7827" s="21">
        <v>4.1399999999999997</v>
      </c>
    </row>
    <row r="7828" spans="1:8">
      <c r="A7828">
        <v>6854</v>
      </c>
      <c r="B7828" t="s">
        <v>17</v>
      </c>
      <c r="C7828" s="123">
        <v>1955</v>
      </c>
      <c r="D7828" s="2">
        <v>133</v>
      </c>
      <c r="E7828" t="s">
        <v>47</v>
      </c>
      <c r="F7828">
        <v>2021</v>
      </c>
      <c r="G7828" t="s">
        <v>18</v>
      </c>
      <c r="H7828" s="21">
        <v>11.78</v>
      </c>
    </row>
    <row r="7829" spans="1:8">
      <c r="A7829">
        <v>7003</v>
      </c>
      <c r="B7829" t="s">
        <v>17</v>
      </c>
      <c r="C7829" s="123">
        <v>1955</v>
      </c>
      <c r="D7829" s="2">
        <v>144</v>
      </c>
      <c r="E7829" t="s">
        <v>47</v>
      </c>
      <c r="F7829">
        <v>2021</v>
      </c>
      <c r="G7829" t="s">
        <v>18</v>
      </c>
      <c r="H7829" s="21">
        <v>89.54</v>
      </c>
    </row>
    <row r="7830" spans="1:8">
      <c r="A7830">
        <v>7077</v>
      </c>
      <c r="B7830" t="s">
        <v>17</v>
      </c>
      <c r="C7830" s="123">
        <v>1955</v>
      </c>
      <c r="D7830" s="2">
        <v>144</v>
      </c>
      <c r="E7830" t="s">
        <v>47</v>
      </c>
      <c r="F7830">
        <v>2021</v>
      </c>
      <c r="G7830" t="s">
        <v>18</v>
      </c>
      <c r="H7830" s="21">
        <v>174.47</v>
      </c>
    </row>
    <row r="7831" spans="1:8">
      <c r="A7831">
        <v>7128</v>
      </c>
      <c r="B7831" t="s">
        <v>17</v>
      </c>
      <c r="C7831" s="123">
        <v>1955</v>
      </c>
      <c r="D7831" s="2">
        <v>144</v>
      </c>
      <c r="E7831" t="s">
        <v>47</v>
      </c>
      <c r="F7831">
        <v>2021</v>
      </c>
      <c r="G7831" t="s">
        <v>18</v>
      </c>
      <c r="H7831" s="21">
        <v>490.76</v>
      </c>
    </row>
    <row r="7832" spans="1:8">
      <c r="A7832">
        <v>7145</v>
      </c>
      <c r="B7832" t="s">
        <v>17</v>
      </c>
      <c r="C7832" s="123">
        <v>1955</v>
      </c>
      <c r="D7832" s="2">
        <v>144</v>
      </c>
      <c r="E7832" t="s">
        <v>47</v>
      </c>
      <c r="F7832">
        <v>2021</v>
      </c>
      <c r="G7832" t="s">
        <v>18</v>
      </c>
      <c r="H7832" s="21">
        <v>109.87</v>
      </c>
    </row>
    <row r="7833" spans="1:8">
      <c r="A7833">
        <v>7171</v>
      </c>
      <c r="B7833" t="s">
        <v>17</v>
      </c>
      <c r="C7833" s="123">
        <v>1955</v>
      </c>
      <c r="D7833" s="2">
        <v>144</v>
      </c>
      <c r="E7833" t="s">
        <v>47</v>
      </c>
      <c r="F7833">
        <v>2021</v>
      </c>
      <c r="G7833" t="s">
        <v>18</v>
      </c>
      <c r="H7833" s="21">
        <v>32.049999999999997</v>
      </c>
    </row>
    <row r="7834" spans="1:8">
      <c r="A7834">
        <v>7215</v>
      </c>
      <c r="B7834" t="s">
        <v>17</v>
      </c>
      <c r="C7834" s="123">
        <v>1955</v>
      </c>
      <c r="D7834" s="2">
        <v>144</v>
      </c>
      <c r="E7834" t="s">
        <v>47</v>
      </c>
      <c r="F7834">
        <v>2021</v>
      </c>
      <c r="G7834" t="s">
        <v>18</v>
      </c>
      <c r="H7834" s="21">
        <v>107.63</v>
      </c>
    </row>
    <row r="7835" spans="1:8">
      <c r="A7835">
        <v>7237</v>
      </c>
      <c r="B7835" t="s">
        <v>17</v>
      </c>
      <c r="C7835" s="123">
        <v>1955</v>
      </c>
      <c r="D7835" s="2">
        <v>144</v>
      </c>
      <c r="E7835" t="s">
        <v>47</v>
      </c>
      <c r="F7835">
        <v>2021</v>
      </c>
      <c r="G7835" t="s">
        <v>18</v>
      </c>
      <c r="H7835" s="21">
        <v>97.94</v>
      </c>
    </row>
    <row r="7836" spans="1:8">
      <c r="A7836">
        <v>7247</v>
      </c>
      <c r="B7836" t="s">
        <v>17</v>
      </c>
      <c r="C7836" s="123">
        <v>1955</v>
      </c>
      <c r="D7836" s="2">
        <v>144</v>
      </c>
      <c r="E7836" t="s">
        <v>47</v>
      </c>
      <c r="F7836">
        <v>2021</v>
      </c>
      <c r="G7836" t="s">
        <v>18</v>
      </c>
      <c r="H7836" s="21">
        <v>27.89</v>
      </c>
    </row>
    <row r="7837" spans="1:8">
      <c r="A7837">
        <v>7298</v>
      </c>
      <c r="B7837" t="s">
        <v>17</v>
      </c>
      <c r="C7837" s="123">
        <v>1955</v>
      </c>
      <c r="D7837" s="2">
        <v>144</v>
      </c>
      <c r="E7837" t="s">
        <v>47</v>
      </c>
      <c r="F7837">
        <v>2021</v>
      </c>
      <c r="G7837" t="s">
        <v>18</v>
      </c>
      <c r="H7837" s="21">
        <v>31.13</v>
      </c>
    </row>
    <row r="7838" spans="1:8">
      <c r="A7838">
        <v>7915</v>
      </c>
      <c r="B7838" t="s">
        <v>6</v>
      </c>
      <c r="C7838" s="123">
        <v>1955</v>
      </c>
      <c r="D7838" s="2">
        <v>133</v>
      </c>
      <c r="E7838" t="s">
        <v>47</v>
      </c>
      <c r="F7838">
        <v>2023</v>
      </c>
      <c r="G7838" t="s">
        <v>18</v>
      </c>
      <c r="H7838" s="1">
        <v>16.29</v>
      </c>
    </row>
    <row r="7839" spans="1:8">
      <c r="A7839">
        <v>7916</v>
      </c>
      <c r="B7839" t="s">
        <v>6</v>
      </c>
      <c r="C7839" s="123">
        <v>1955</v>
      </c>
      <c r="D7839" s="2">
        <v>144</v>
      </c>
      <c r="E7839" t="s">
        <v>47</v>
      </c>
      <c r="F7839">
        <v>2023</v>
      </c>
      <c r="G7839" t="s">
        <v>18</v>
      </c>
      <c r="H7839" s="1">
        <v>203.81</v>
      </c>
    </row>
    <row r="7840" spans="1:8">
      <c r="A7840">
        <v>7973</v>
      </c>
      <c r="B7840" t="s">
        <v>7</v>
      </c>
      <c r="C7840" s="123">
        <v>1955</v>
      </c>
      <c r="D7840" s="2">
        <v>133</v>
      </c>
      <c r="E7840" t="s">
        <v>47</v>
      </c>
      <c r="F7840">
        <v>2023</v>
      </c>
      <c r="G7840" t="s">
        <v>18</v>
      </c>
      <c r="H7840" s="1">
        <v>326.99</v>
      </c>
    </row>
    <row r="7841" spans="1:8">
      <c r="A7841">
        <v>7974</v>
      </c>
      <c r="B7841" t="s">
        <v>7</v>
      </c>
      <c r="C7841" s="123">
        <v>1955</v>
      </c>
      <c r="D7841" s="2">
        <v>144</v>
      </c>
      <c r="E7841" t="s">
        <v>47</v>
      </c>
      <c r="F7841">
        <v>2023</v>
      </c>
      <c r="G7841" t="s">
        <v>18</v>
      </c>
      <c r="H7841" s="1">
        <v>895.87</v>
      </c>
    </row>
    <row r="7842" spans="1:8">
      <c r="A7842">
        <v>8036</v>
      </c>
      <c r="B7842" t="s">
        <v>8</v>
      </c>
      <c r="C7842" s="123">
        <v>1955</v>
      </c>
      <c r="D7842" s="2">
        <v>133</v>
      </c>
      <c r="E7842" t="s">
        <v>47</v>
      </c>
      <c r="F7842">
        <v>2023</v>
      </c>
      <c r="G7842" t="s">
        <v>18</v>
      </c>
      <c r="H7842" s="1">
        <v>161.85</v>
      </c>
    </row>
    <row r="7843" spans="1:8">
      <c r="A7843">
        <v>8037</v>
      </c>
      <c r="B7843" t="s">
        <v>8</v>
      </c>
      <c r="C7843" s="123">
        <v>1955</v>
      </c>
      <c r="D7843" s="2">
        <v>144</v>
      </c>
      <c r="E7843" t="s">
        <v>47</v>
      </c>
      <c r="F7843">
        <v>2023</v>
      </c>
      <c r="G7843" t="s">
        <v>18</v>
      </c>
      <c r="H7843" s="1">
        <v>110.61</v>
      </c>
    </row>
    <row r="7844" spans="1:8">
      <c r="A7844">
        <v>8092</v>
      </c>
      <c r="B7844" t="s">
        <v>9</v>
      </c>
      <c r="C7844" s="123">
        <v>1955</v>
      </c>
      <c r="D7844" s="2">
        <v>133</v>
      </c>
      <c r="E7844" t="s">
        <v>47</v>
      </c>
      <c r="F7844">
        <v>2023</v>
      </c>
      <c r="G7844" t="s">
        <v>18</v>
      </c>
      <c r="H7844" s="1">
        <v>52.800000000000004</v>
      </c>
    </row>
    <row r="7845" spans="1:8">
      <c r="A7845">
        <v>8093</v>
      </c>
      <c r="B7845" t="s">
        <v>9</v>
      </c>
      <c r="C7845" s="123">
        <v>1955</v>
      </c>
      <c r="D7845" s="2">
        <v>144</v>
      </c>
      <c r="E7845" t="s">
        <v>47</v>
      </c>
      <c r="F7845">
        <v>2023</v>
      </c>
      <c r="G7845" t="s">
        <v>18</v>
      </c>
      <c r="H7845" s="1">
        <v>5641.579999999999</v>
      </c>
    </row>
    <row r="7846" spans="1:8">
      <c r="A7846">
        <v>8142</v>
      </c>
      <c r="B7846" t="s">
        <v>10</v>
      </c>
      <c r="C7846" s="123">
        <v>1955</v>
      </c>
      <c r="D7846" s="2">
        <v>144</v>
      </c>
      <c r="E7846" t="s">
        <v>47</v>
      </c>
      <c r="F7846">
        <v>2023</v>
      </c>
      <c r="G7846" t="s">
        <v>18</v>
      </c>
      <c r="H7846" s="1">
        <v>105.49000000000001</v>
      </c>
    </row>
    <row r="7847" spans="1:8">
      <c r="A7847">
        <v>8185</v>
      </c>
      <c r="B7847" t="s">
        <v>11</v>
      </c>
      <c r="C7847" s="123">
        <v>1955</v>
      </c>
      <c r="D7847" s="2">
        <v>133</v>
      </c>
      <c r="E7847" t="s">
        <v>47</v>
      </c>
      <c r="F7847">
        <v>2023</v>
      </c>
      <c r="G7847" t="s">
        <v>18</v>
      </c>
      <c r="H7847" s="1">
        <v>45.490000000000009</v>
      </c>
    </row>
    <row r="7848" spans="1:8">
      <c r="A7848">
        <v>8186</v>
      </c>
      <c r="B7848" t="s">
        <v>11</v>
      </c>
      <c r="C7848" s="123">
        <v>1955</v>
      </c>
      <c r="D7848" s="2">
        <v>144</v>
      </c>
      <c r="E7848" t="s">
        <v>47</v>
      </c>
      <c r="F7848">
        <v>2023</v>
      </c>
      <c r="G7848" t="s">
        <v>18</v>
      </c>
      <c r="H7848" s="1">
        <v>290.19</v>
      </c>
    </row>
    <row r="7849" spans="1:8">
      <c r="A7849">
        <v>8227</v>
      </c>
      <c r="B7849" t="s">
        <v>12</v>
      </c>
      <c r="C7849" s="123">
        <v>1955</v>
      </c>
      <c r="D7849" s="2">
        <v>144</v>
      </c>
      <c r="E7849" t="s">
        <v>47</v>
      </c>
      <c r="F7849">
        <v>2023</v>
      </c>
      <c r="G7849" t="s">
        <v>18</v>
      </c>
      <c r="H7849" s="1">
        <v>46.69</v>
      </c>
    </row>
    <row r="7850" spans="1:8">
      <c r="A7850">
        <v>8267</v>
      </c>
      <c r="B7850" t="s">
        <v>13</v>
      </c>
      <c r="C7850" s="123">
        <v>1955</v>
      </c>
      <c r="D7850" s="2">
        <v>133</v>
      </c>
      <c r="E7850" t="s">
        <v>47</v>
      </c>
      <c r="F7850">
        <v>2023</v>
      </c>
      <c r="G7850" t="s">
        <v>18</v>
      </c>
      <c r="H7850" s="1">
        <v>27.410000000000004</v>
      </c>
    </row>
    <row r="7851" spans="1:8">
      <c r="A7851">
        <v>8268</v>
      </c>
      <c r="B7851" t="s">
        <v>13</v>
      </c>
      <c r="C7851" s="123">
        <v>1955</v>
      </c>
      <c r="D7851" s="2">
        <v>144</v>
      </c>
      <c r="E7851" t="s">
        <v>47</v>
      </c>
      <c r="F7851">
        <v>2023</v>
      </c>
      <c r="G7851" t="s">
        <v>18</v>
      </c>
      <c r="H7851" s="1">
        <v>113.55</v>
      </c>
    </row>
    <row r="7852" spans="1:8">
      <c r="A7852">
        <v>8330</v>
      </c>
      <c r="B7852" t="s">
        <v>14</v>
      </c>
      <c r="C7852" s="123">
        <v>1955</v>
      </c>
      <c r="D7852" s="2">
        <v>133</v>
      </c>
      <c r="E7852" t="s">
        <v>47</v>
      </c>
      <c r="F7852">
        <v>2023</v>
      </c>
      <c r="G7852" t="s">
        <v>18</v>
      </c>
      <c r="H7852" s="1">
        <v>703.43</v>
      </c>
    </row>
    <row r="7853" spans="1:8">
      <c r="A7853">
        <v>8331</v>
      </c>
      <c r="B7853" t="s">
        <v>14</v>
      </c>
      <c r="C7853" s="123">
        <v>1955</v>
      </c>
      <c r="D7853" s="2">
        <v>144</v>
      </c>
      <c r="E7853" t="s">
        <v>47</v>
      </c>
      <c r="F7853">
        <v>2023</v>
      </c>
      <c r="G7853" t="s">
        <v>18</v>
      </c>
      <c r="H7853" s="1">
        <v>1398.4499999999998</v>
      </c>
    </row>
    <row r="7854" spans="1:8">
      <c r="A7854">
        <v>8401</v>
      </c>
      <c r="B7854" t="s">
        <v>16</v>
      </c>
      <c r="C7854" s="123">
        <v>1955</v>
      </c>
      <c r="D7854" s="2">
        <v>144</v>
      </c>
      <c r="E7854" t="s">
        <v>47</v>
      </c>
      <c r="F7854">
        <v>2023</v>
      </c>
      <c r="G7854" t="s">
        <v>18</v>
      </c>
      <c r="H7854" s="1">
        <v>532.88</v>
      </c>
    </row>
    <row r="7855" spans="1:8">
      <c r="A7855">
        <v>8455</v>
      </c>
      <c r="B7855" t="s">
        <v>17</v>
      </c>
      <c r="C7855" s="123">
        <v>1955</v>
      </c>
      <c r="D7855" s="2">
        <v>133</v>
      </c>
      <c r="E7855" t="s">
        <v>47</v>
      </c>
      <c r="F7855">
        <v>2023</v>
      </c>
      <c r="G7855" t="s">
        <v>18</v>
      </c>
      <c r="H7855" s="1">
        <v>252.74000000000004</v>
      </c>
    </row>
    <row r="7856" spans="1:8">
      <c r="A7856">
        <v>8456</v>
      </c>
      <c r="B7856" t="s">
        <v>17</v>
      </c>
      <c r="C7856" s="123">
        <v>1955</v>
      </c>
      <c r="D7856" s="2">
        <v>144</v>
      </c>
      <c r="E7856" t="s">
        <v>47</v>
      </c>
      <c r="F7856">
        <v>2023</v>
      </c>
      <c r="G7856" t="s">
        <v>18</v>
      </c>
      <c r="H7856" s="1">
        <v>460.90000000000003</v>
      </c>
    </row>
    <row r="7857" spans="1:8">
      <c r="A7857">
        <v>2613</v>
      </c>
      <c r="B7857" t="s">
        <v>9</v>
      </c>
      <c r="C7857" s="123">
        <v>1956</v>
      </c>
      <c r="D7857" s="2">
        <v>144</v>
      </c>
      <c r="E7857" t="s">
        <v>138</v>
      </c>
      <c r="F7857">
        <v>2021</v>
      </c>
      <c r="G7857" t="s">
        <v>18</v>
      </c>
      <c r="H7857" s="21">
        <v>425.98</v>
      </c>
    </row>
    <row r="7858" spans="1:8">
      <c r="A7858">
        <v>2645</v>
      </c>
      <c r="B7858" t="s">
        <v>9</v>
      </c>
      <c r="C7858" s="123">
        <v>1956</v>
      </c>
      <c r="D7858" s="2">
        <v>144</v>
      </c>
      <c r="E7858" t="s">
        <v>138</v>
      </c>
      <c r="F7858">
        <v>2021</v>
      </c>
      <c r="G7858" t="s">
        <v>18</v>
      </c>
      <c r="H7858" s="21">
        <v>448.68</v>
      </c>
    </row>
    <row r="7859" spans="1:8">
      <c r="A7859">
        <v>2651</v>
      </c>
      <c r="B7859" t="s">
        <v>9</v>
      </c>
      <c r="C7859" s="123">
        <v>1956</v>
      </c>
      <c r="D7859" s="2">
        <v>144</v>
      </c>
      <c r="E7859" t="s">
        <v>138</v>
      </c>
      <c r="F7859">
        <v>2021</v>
      </c>
      <c r="G7859" t="s">
        <v>18</v>
      </c>
      <c r="H7859" s="21">
        <v>448.68</v>
      </c>
    </row>
    <row r="7860" spans="1:8">
      <c r="A7860">
        <v>2662</v>
      </c>
      <c r="B7860" t="s">
        <v>9</v>
      </c>
      <c r="C7860" s="123">
        <v>1956</v>
      </c>
      <c r="D7860" s="2">
        <v>144</v>
      </c>
      <c r="E7860" t="s">
        <v>138</v>
      </c>
      <c r="F7860">
        <v>2021</v>
      </c>
      <c r="G7860" t="s">
        <v>18</v>
      </c>
      <c r="H7860" s="21">
        <v>1234.6199999999999</v>
      </c>
    </row>
    <row r="7861" spans="1:8">
      <c r="A7861">
        <v>2728</v>
      </c>
      <c r="B7861" t="s">
        <v>9</v>
      </c>
      <c r="C7861" s="123">
        <v>1956</v>
      </c>
      <c r="D7861" s="2">
        <v>144</v>
      </c>
      <c r="E7861" t="s">
        <v>138</v>
      </c>
      <c r="F7861">
        <v>2021</v>
      </c>
      <c r="G7861" t="s">
        <v>18</v>
      </c>
      <c r="H7861" s="21">
        <v>55.41</v>
      </c>
    </row>
    <row r="7862" spans="1:8">
      <c r="A7862">
        <v>2740</v>
      </c>
      <c r="B7862" t="s">
        <v>9</v>
      </c>
      <c r="C7862" s="123">
        <v>1956</v>
      </c>
      <c r="D7862" s="2">
        <v>144</v>
      </c>
      <c r="E7862" t="s">
        <v>138</v>
      </c>
      <c r="F7862">
        <v>2021</v>
      </c>
      <c r="G7862" t="s">
        <v>18</v>
      </c>
      <c r="H7862" s="21">
        <v>448.68</v>
      </c>
    </row>
    <row r="7863" spans="1:8">
      <c r="A7863">
        <v>2748</v>
      </c>
      <c r="B7863" t="s">
        <v>9</v>
      </c>
      <c r="C7863" s="123">
        <v>1956</v>
      </c>
      <c r="D7863" s="2">
        <v>144</v>
      </c>
      <c r="E7863" t="s">
        <v>138</v>
      </c>
      <c r="F7863">
        <v>2021</v>
      </c>
      <c r="G7863" t="s">
        <v>18</v>
      </c>
      <c r="H7863" s="21">
        <v>2224.88</v>
      </c>
    </row>
    <row r="7864" spans="1:8">
      <c r="A7864">
        <v>2753</v>
      </c>
      <c r="B7864" t="s">
        <v>9</v>
      </c>
      <c r="C7864" s="123">
        <v>1956</v>
      </c>
      <c r="D7864" s="2">
        <v>144</v>
      </c>
      <c r="E7864" t="s">
        <v>138</v>
      </c>
      <c r="F7864">
        <v>2021</v>
      </c>
      <c r="G7864" t="s">
        <v>18</v>
      </c>
      <c r="H7864" s="21">
        <v>448.68</v>
      </c>
    </row>
    <row r="7865" spans="1:8">
      <c r="A7865">
        <v>2799</v>
      </c>
      <c r="B7865" t="s">
        <v>9</v>
      </c>
      <c r="C7865" s="123">
        <v>1956</v>
      </c>
      <c r="D7865" s="2">
        <v>144</v>
      </c>
      <c r="E7865" t="s">
        <v>138</v>
      </c>
      <c r="F7865">
        <v>2021</v>
      </c>
      <c r="G7865" t="s">
        <v>18</v>
      </c>
      <c r="H7865" s="21">
        <v>-924.24</v>
      </c>
    </row>
    <row r="7866" spans="1:8">
      <c r="A7866">
        <v>2884</v>
      </c>
      <c r="B7866" t="s">
        <v>9</v>
      </c>
      <c r="C7866" s="123">
        <v>1956</v>
      </c>
      <c r="D7866" s="2">
        <v>144</v>
      </c>
      <c r="E7866" t="s">
        <v>138</v>
      </c>
      <c r="F7866">
        <v>2021</v>
      </c>
      <c r="G7866" t="s">
        <v>18</v>
      </c>
      <c r="H7866" s="21">
        <v>448.68</v>
      </c>
    </row>
    <row r="7867" spans="1:8">
      <c r="A7867">
        <v>2915</v>
      </c>
      <c r="B7867" t="s">
        <v>9</v>
      </c>
      <c r="C7867" s="123">
        <v>1956</v>
      </c>
      <c r="D7867" s="2">
        <v>144</v>
      </c>
      <c r="E7867" t="s">
        <v>138</v>
      </c>
      <c r="F7867">
        <v>2021</v>
      </c>
      <c r="G7867" t="s">
        <v>18</v>
      </c>
      <c r="H7867" s="21">
        <v>2224.88</v>
      </c>
    </row>
    <row r="7868" spans="1:8">
      <c r="A7868">
        <v>2959</v>
      </c>
      <c r="B7868" t="s">
        <v>9</v>
      </c>
      <c r="C7868" s="123">
        <v>1956</v>
      </c>
      <c r="D7868" s="2">
        <v>144</v>
      </c>
      <c r="E7868" t="s">
        <v>138</v>
      </c>
      <c r="F7868">
        <v>2021</v>
      </c>
      <c r="G7868" t="s">
        <v>18</v>
      </c>
      <c r="H7868" s="21">
        <v>448.68</v>
      </c>
    </row>
    <row r="7869" spans="1:8">
      <c r="A7869">
        <v>3126</v>
      </c>
      <c r="B7869" t="s">
        <v>10</v>
      </c>
      <c r="C7869" s="123">
        <v>1956</v>
      </c>
      <c r="D7869" s="2">
        <v>144</v>
      </c>
      <c r="E7869" t="s">
        <v>138</v>
      </c>
      <c r="F7869">
        <v>2021</v>
      </c>
      <c r="G7869" t="s">
        <v>18</v>
      </c>
      <c r="H7869" s="21">
        <v>256.27999999999997</v>
      </c>
    </row>
    <row r="7870" spans="1:8">
      <c r="A7870">
        <v>3131</v>
      </c>
      <c r="B7870" t="s">
        <v>10</v>
      </c>
      <c r="C7870" s="123">
        <v>1956</v>
      </c>
      <c r="D7870" s="2">
        <v>144</v>
      </c>
      <c r="E7870" t="s">
        <v>138</v>
      </c>
      <c r="F7870">
        <v>2021</v>
      </c>
      <c r="G7870" t="s">
        <v>18</v>
      </c>
      <c r="H7870" s="21">
        <v>5.34</v>
      </c>
    </row>
    <row r="7871" spans="1:8">
      <c r="A7871">
        <v>3208</v>
      </c>
      <c r="B7871" t="s">
        <v>10</v>
      </c>
      <c r="C7871" s="123">
        <v>1956</v>
      </c>
      <c r="D7871" s="2">
        <v>144</v>
      </c>
      <c r="E7871" t="s">
        <v>138</v>
      </c>
      <c r="F7871">
        <v>2021</v>
      </c>
      <c r="G7871" t="s">
        <v>18</v>
      </c>
      <c r="H7871" s="21">
        <v>2.8</v>
      </c>
    </row>
    <row r="7872" spans="1:8">
      <c r="A7872">
        <v>3231</v>
      </c>
      <c r="B7872" t="s">
        <v>10</v>
      </c>
      <c r="C7872" s="123">
        <v>1956</v>
      </c>
      <c r="D7872" s="2">
        <v>144</v>
      </c>
      <c r="E7872" t="s">
        <v>138</v>
      </c>
      <c r="F7872">
        <v>2021</v>
      </c>
      <c r="G7872" t="s">
        <v>18</v>
      </c>
      <c r="H7872" s="21">
        <v>1.1399999999999999</v>
      </c>
    </row>
    <row r="7873" spans="1:8">
      <c r="A7873">
        <v>3281</v>
      </c>
      <c r="B7873" t="s">
        <v>10</v>
      </c>
      <c r="C7873" s="123">
        <v>1956</v>
      </c>
      <c r="D7873" s="2">
        <v>144</v>
      </c>
      <c r="E7873" t="s">
        <v>138</v>
      </c>
      <c r="F7873">
        <v>2021</v>
      </c>
      <c r="G7873" t="s">
        <v>18</v>
      </c>
      <c r="H7873" s="21">
        <v>57.75</v>
      </c>
    </row>
    <row r="7874" spans="1:8">
      <c r="A7874">
        <v>3494</v>
      </c>
      <c r="B7874" t="s">
        <v>11</v>
      </c>
      <c r="C7874" s="123">
        <v>1956</v>
      </c>
      <c r="D7874" s="2">
        <v>144</v>
      </c>
      <c r="E7874" t="s">
        <v>138</v>
      </c>
      <c r="F7874">
        <v>2021</v>
      </c>
      <c r="G7874" t="s">
        <v>18</v>
      </c>
      <c r="H7874" s="21">
        <v>-271.32</v>
      </c>
    </row>
    <row r="7875" spans="1:8">
      <c r="A7875">
        <v>3561</v>
      </c>
      <c r="B7875" t="s">
        <v>11</v>
      </c>
      <c r="C7875" s="123">
        <v>1956</v>
      </c>
      <c r="D7875" s="2">
        <v>144</v>
      </c>
      <c r="E7875" t="s">
        <v>138</v>
      </c>
      <c r="F7875">
        <v>2021</v>
      </c>
      <c r="G7875" t="s">
        <v>18</v>
      </c>
      <c r="H7875" s="21">
        <v>-19.62</v>
      </c>
    </row>
    <row r="7876" spans="1:8">
      <c r="A7876">
        <v>4055</v>
      </c>
      <c r="B7876" t="s">
        <v>12</v>
      </c>
      <c r="C7876" s="123">
        <v>1956</v>
      </c>
      <c r="D7876" s="2">
        <v>144</v>
      </c>
      <c r="E7876" t="s">
        <v>138</v>
      </c>
      <c r="F7876">
        <v>2021</v>
      </c>
      <c r="G7876" t="s">
        <v>18</v>
      </c>
      <c r="H7876" s="21">
        <v>598.45000000000005</v>
      </c>
    </row>
    <row r="7877" spans="1:8">
      <c r="A7877">
        <v>4105</v>
      </c>
      <c r="B7877" t="s">
        <v>12</v>
      </c>
      <c r="C7877" s="123">
        <v>1956</v>
      </c>
      <c r="D7877" s="2">
        <v>144</v>
      </c>
      <c r="E7877" t="s">
        <v>138</v>
      </c>
      <c r="F7877">
        <v>2021</v>
      </c>
      <c r="G7877" t="s">
        <v>18</v>
      </c>
      <c r="H7877" s="21">
        <v>598.41999999999996</v>
      </c>
    </row>
    <row r="7878" spans="1:8">
      <c r="A7878">
        <v>4306</v>
      </c>
      <c r="B7878" t="s">
        <v>13</v>
      </c>
      <c r="C7878" s="123">
        <v>1956</v>
      </c>
      <c r="D7878" s="2">
        <v>133</v>
      </c>
      <c r="E7878" t="s">
        <v>138</v>
      </c>
      <c r="F7878">
        <v>2021</v>
      </c>
      <c r="G7878" t="s">
        <v>18</v>
      </c>
      <c r="H7878" s="21">
        <v>91.82</v>
      </c>
    </row>
    <row r="7879" spans="1:8">
      <c r="A7879">
        <v>4307</v>
      </c>
      <c r="B7879" t="s">
        <v>13</v>
      </c>
      <c r="C7879" s="123">
        <v>1956</v>
      </c>
      <c r="D7879" s="2">
        <v>133</v>
      </c>
      <c r="E7879" t="s">
        <v>138</v>
      </c>
      <c r="F7879">
        <v>2021</v>
      </c>
      <c r="G7879" t="s">
        <v>18</v>
      </c>
      <c r="H7879" s="21">
        <v>155.66999999999999</v>
      </c>
    </row>
    <row r="7880" spans="1:8">
      <c r="A7880">
        <v>4338</v>
      </c>
      <c r="B7880" t="s">
        <v>13</v>
      </c>
      <c r="C7880" s="123">
        <v>1956</v>
      </c>
      <c r="D7880" s="2">
        <v>133</v>
      </c>
      <c r="E7880" t="s">
        <v>138</v>
      </c>
      <c r="F7880">
        <v>2021</v>
      </c>
      <c r="G7880" t="s">
        <v>18</v>
      </c>
      <c r="H7880" s="21">
        <v>155.63</v>
      </c>
    </row>
    <row r="7881" spans="1:8">
      <c r="A7881">
        <v>4367</v>
      </c>
      <c r="B7881" t="s">
        <v>13</v>
      </c>
      <c r="C7881" s="123">
        <v>1956</v>
      </c>
      <c r="D7881" s="2">
        <v>133</v>
      </c>
      <c r="E7881" t="s">
        <v>138</v>
      </c>
      <c r="F7881">
        <v>2021</v>
      </c>
      <c r="G7881" t="s">
        <v>18</v>
      </c>
      <c r="H7881" s="21">
        <v>210.12</v>
      </c>
    </row>
    <row r="7882" spans="1:8">
      <c r="A7882">
        <v>4407</v>
      </c>
      <c r="B7882" t="s">
        <v>13</v>
      </c>
      <c r="C7882" s="123">
        <v>1956</v>
      </c>
      <c r="D7882" s="2">
        <v>133</v>
      </c>
      <c r="E7882" t="s">
        <v>138</v>
      </c>
      <c r="F7882">
        <v>2021</v>
      </c>
      <c r="G7882" t="s">
        <v>18</v>
      </c>
      <c r="H7882" s="21">
        <v>221.77</v>
      </c>
    </row>
    <row r="7883" spans="1:8">
      <c r="A7883">
        <v>4423</v>
      </c>
      <c r="B7883" t="s">
        <v>13</v>
      </c>
      <c r="C7883" s="123">
        <v>1956</v>
      </c>
      <c r="D7883" s="2">
        <v>133</v>
      </c>
      <c r="E7883" t="s">
        <v>138</v>
      </c>
      <c r="F7883">
        <v>2021</v>
      </c>
      <c r="G7883" t="s">
        <v>18</v>
      </c>
      <c r="H7883" s="21">
        <v>112.96</v>
      </c>
    </row>
    <row r="7884" spans="1:8">
      <c r="A7884">
        <v>4431</v>
      </c>
      <c r="B7884" t="s">
        <v>13</v>
      </c>
      <c r="C7884" s="123">
        <v>1956</v>
      </c>
      <c r="D7884" s="2">
        <v>133</v>
      </c>
      <c r="E7884" t="s">
        <v>138</v>
      </c>
      <c r="F7884">
        <v>2021</v>
      </c>
      <c r="G7884" t="s">
        <v>18</v>
      </c>
      <c r="H7884" s="21">
        <v>334.97</v>
      </c>
    </row>
    <row r="7885" spans="1:8">
      <c r="A7885">
        <v>4460</v>
      </c>
      <c r="B7885" t="s">
        <v>13</v>
      </c>
      <c r="C7885" s="123">
        <v>1956</v>
      </c>
      <c r="D7885" s="2">
        <v>133</v>
      </c>
      <c r="E7885" t="s">
        <v>138</v>
      </c>
      <c r="F7885">
        <v>2021</v>
      </c>
      <c r="G7885" t="s">
        <v>18</v>
      </c>
      <c r="H7885" s="21">
        <v>334.06</v>
      </c>
    </row>
    <row r="7886" spans="1:8">
      <c r="A7886">
        <v>4484</v>
      </c>
      <c r="B7886" t="s">
        <v>13</v>
      </c>
      <c r="C7886" s="123">
        <v>1956</v>
      </c>
      <c r="D7886" s="2">
        <v>133</v>
      </c>
      <c r="E7886" t="s">
        <v>138</v>
      </c>
      <c r="F7886">
        <v>2021</v>
      </c>
      <c r="G7886" t="s">
        <v>18</v>
      </c>
      <c r="H7886" s="21">
        <v>231.92</v>
      </c>
    </row>
    <row r="7887" spans="1:8">
      <c r="A7887">
        <v>4525</v>
      </c>
      <c r="B7887" t="s">
        <v>13</v>
      </c>
      <c r="C7887" s="123">
        <v>1956</v>
      </c>
      <c r="D7887" s="2">
        <v>133</v>
      </c>
      <c r="E7887" t="s">
        <v>138</v>
      </c>
      <c r="F7887">
        <v>2021</v>
      </c>
      <c r="G7887" t="s">
        <v>18</v>
      </c>
      <c r="H7887" s="21">
        <v>485.24</v>
      </c>
    </row>
    <row r="7888" spans="1:8">
      <c r="A7888">
        <v>4775</v>
      </c>
      <c r="B7888" t="s">
        <v>13</v>
      </c>
      <c r="C7888" s="123">
        <v>1956</v>
      </c>
      <c r="D7888" s="2">
        <v>144</v>
      </c>
      <c r="E7888" t="s">
        <v>138</v>
      </c>
      <c r="F7888">
        <v>2021</v>
      </c>
      <c r="G7888" t="s">
        <v>18</v>
      </c>
      <c r="H7888" s="21">
        <v>388.91</v>
      </c>
    </row>
    <row r="7889" spans="1:8">
      <c r="A7889">
        <v>4836</v>
      </c>
      <c r="B7889" t="s">
        <v>13</v>
      </c>
      <c r="C7889" s="123">
        <v>1956</v>
      </c>
      <c r="D7889" s="2">
        <v>144</v>
      </c>
      <c r="E7889" t="s">
        <v>138</v>
      </c>
      <c r="F7889">
        <v>2021</v>
      </c>
      <c r="G7889" t="s">
        <v>18</v>
      </c>
      <c r="H7889" s="21">
        <v>566.66</v>
      </c>
    </row>
    <row r="7890" spans="1:8">
      <c r="A7890">
        <v>7917</v>
      </c>
      <c r="B7890" t="s">
        <v>6</v>
      </c>
      <c r="C7890" s="123">
        <v>1956</v>
      </c>
      <c r="D7890" s="2">
        <v>144</v>
      </c>
      <c r="E7890" t="s">
        <v>52</v>
      </c>
      <c r="F7890">
        <v>2023</v>
      </c>
      <c r="G7890" t="s">
        <v>18</v>
      </c>
      <c r="H7890" s="1">
        <v>3021.94</v>
      </c>
    </row>
    <row r="7891" spans="1:8">
      <c r="A7891">
        <v>7975</v>
      </c>
      <c r="B7891" t="s">
        <v>7</v>
      </c>
      <c r="C7891" s="123">
        <v>1956</v>
      </c>
      <c r="D7891" s="2">
        <v>133</v>
      </c>
      <c r="E7891" t="s">
        <v>52</v>
      </c>
      <c r="F7891">
        <v>2023</v>
      </c>
      <c r="G7891" t="s">
        <v>18</v>
      </c>
      <c r="H7891" s="1">
        <v>576.65</v>
      </c>
    </row>
    <row r="7892" spans="1:8">
      <c r="A7892">
        <v>7976</v>
      </c>
      <c r="B7892" t="s">
        <v>7</v>
      </c>
      <c r="C7892" s="123">
        <v>1956</v>
      </c>
      <c r="D7892" s="2">
        <v>144</v>
      </c>
      <c r="E7892" t="s">
        <v>52</v>
      </c>
      <c r="F7892">
        <v>2023</v>
      </c>
      <c r="G7892" t="s">
        <v>18</v>
      </c>
      <c r="H7892" s="1">
        <v>-400.81</v>
      </c>
    </row>
    <row r="7893" spans="1:8">
      <c r="A7893">
        <v>8094</v>
      </c>
      <c r="B7893" t="s">
        <v>9</v>
      </c>
      <c r="C7893" s="123">
        <v>1956</v>
      </c>
      <c r="D7893" s="2">
        <v>144</v>
      </c>
      <c r="E7893" t="s">
        <v>52</v>
      </c>
      <c r="F7893">
        <v>2023</v>
      </c>
      <c r="G7893" t="s">
        <v>18</v>
      </c>
      <c r="H7893" s="1">
        <v>5756.44</v>
      </c>
    </row>
    <row r="7894" spans="1:8">
      <c r="A7894">
        <v>8269</v>
      </c>
      <c r="B7894" t="s">
        <v>13</v>
      </c>
      <c r="C7894" s="123">
        <v>1956</v>
      </c>
      <c r="D7894" s="2">
        <v>133</v>
      </c>
      <c r="E7894" t="s">
        <v>52</v>
      </c>
      <c r="F7894">
        <v>2023</v>
      </c>
      <c r="G7894" t="s">
        <v>18</v>
      </c>
      <c r="H7894" s="1">
        <v>102.16</v>
      </c>
    </row>
    <row r="7895" spans="1:8">
      <c r="A7895">
        <v>8457</v>
      </c>
      <c r="B7895" t="s">
        <v>17</v>
      </c>
      <c r="C7895" s="123">
        <v>1956</v>
      </c>
      <c r="D7895" s="2">
        <v>133</v>
      </c>
      <c r="E7895" t="s">
        <v>52</v>
      </c>
      <c r="F7895">
        <v>2023</v>
      </c>
      <c r="G7895" t="s">
        <v>18</v>
      </c>
      <c r="H7895" s="1">
        <v>-251.34</v>
      </c>
    </row>
    <row r="7896" spans="1:8">
      <c r="A7896">
        <v>8458</v>
      </c>
      <c r="B7896" t="s">
        <v>17</v>
      </c>
      <c r="C7896" s="123">
        <v>1956</v>
      </c>
      <c r="D7896" s="2">
        <v>144</v>
      </c>
      <c r="E7896" t="s">
        <v>52</v>
      </c>
      <c r="F7896">
        <v>2023</v>
      </c>
      <c r="G7896" t="s">
        <v>18</v>
      </c>
      <c r="H7896" s="1">
        <v>-251.34</v>
      </c>
    </row>
    <row r="7897" spans="1:8">
      <c r="A7897">
        <v>2253</v>
      </c>
      <c r="B7897" t="s">
        <v>9</v>
      </c>
      <c r="C7897" s="123">
        <v>1957</v>
      </c>
      <c r="D7897" s="2">
        <v>133</v>
      </c>
      <c r="E7897" t="s">
        <v>24</v>
      </c>
      <c r="F7897">
        <v>2021</v>
      </c>
      <c r="G7897" t="s">
        <v>18</v>
      </c>
      <c r="H7897" s="21">
        <v>5.53</v>
      </c>
    </row>
    <row r="7898" spans="1:8">
      <c r="A7898">
        <v>2255</v>
      </c>
      <c r="B7898" t="s">
        <v>9</v>
      </c>
      <c r="C7898" s="123">
        <v>1957</v>
      </c>
      <c r="D7898" s="2">
        <v>133</v>
      </c>
      <c r="E7898" t="s">
        <v>24</v>
      </c>
      <c r="F7898">
        <v>2021</v>
      </c>
      <c r="G7898" t="s">
        <v>18</v>
      </c>
      <c r="H7898" s="21">
        <v>2.09</v>
      </c>
    </row>
    <row r="7899" spans="1:8">
      <c r="A7899">
        <v>2328</v>
      </c>
      <c r="B7899" t="s">
        <v>9</v>
      </c>
      <c r="C7899" s="123">
        <v>1957</v>
      </c>
      <c r="D7899" s="2">
        <v>133</v>
      </c>
      <c r="E7899" t="s">
        <v>24</v>
      </c>
      <c r="F7899">
        <v>2021</v>
      </c>
      <c r="G7899" t="s">
        <v>18</v>
      </c>
      <c r="H7899" s="21">
        <v>11.87</v>
      </c>
    </row>
    <row r="7900" spans="1:8">
      <c r="A7900">
        <v>2360</v>
      </c>
      <c r="B7900" t="s">
        <v>9</v>
      </c>
      <c r="C7900" s="123">
        <v>1957</v>
      </c>
      <c r="D7900" s="2">
        <v>133</v>
      </c>
      <c r="E7900" t="s">
        <v>24</v>
      </c>
      <c r="F7900">
        <v>2021</v>
      </c>
      <c r="G7900" t="s">
        <v>18</v>
      </c>
      <c r="H7900" s="21">
        <v>3.46</v>
      </c>
    </row>
    <row r="7901" spans="1:8">
      <c r="A7901">
        <v>2406</v>
      </c>
      <c r="B7901" t="s">
        <v>9</v>
      </c>
      <c r="C7901" s="123">
        <v>1957</v>
      </c>
      <c r="D7901" s="2">
        <v>133</v>
      </c>
      <c r="E7901" t="s">
        <v>24</v>
      </c>
      <c r="F7901">
        <v>2021</v>
      </c>
      <c r="G7901" t="s">
        <v>18</v>
      </c>
      <c r="H7901" s="21">
        <v>11.06</v>
      </c>
    </row>
    <row r="7902" spans="1:8">
      <c r="A7902">
        <v>2411</v>
      </c>
      <c r="B7902" t="s">
        <v>9</v>
      </c>
      <c r="C7902" s="123">
        <v>1957</v>
      </c>
      <c r="D7902" s="2">
        <v>133</v>
      </c>
      <c r="E7902" t="s">
        <v>24</v>
      </c>
      <c r="F7902">
        <v>2021</v>
      </c>
      <c r="G7902" t="s">
        <v>18</v>
      </c>
      <c r="H7902" s="21">
        <v>13.26</v>
      </c>
    </row>
    <row r="7903" spans="1:8">
      <c r="A7903">
        <v>2413</v>
      </c>
      <c r="B7903" t="s">
        <v>9</v>
      </c>
      <c r="C7903" s="123">
        <v>1957</v>
      </c>
      <c r="D7903" s="2">
        <v>133</v>
      </c>
      <c r="E7903" t="s">
        <v>24</v>
      </c>
      <c r="F7903">
        <v>2021</v>
      </c>
      <c r="G7903" t="s">
        <v>18</v>
      </c>
      <c r="H7903" s="21">
        <v>9.08</v>
      </c>
    </row>
    <row r="7904" spans="1:8">
      <c r="A7904">
        <v>2414</v>
      </c>
      <c r="B7904" t="s">
        <v>9</v>
      </c>
      <c r="C7904" s="123">
        <v>1957</v>
      </c>
      <c r="D7904" s="2">
        <v>133</v>
      </c>
      <c r="E7904" t="s">
        <v>24</v>
      </c>
      <c r="F7904">
        <v>2021</v>
      </c>
      <c r="G7904" t="s">
        <v>18</v>
      </c>
      <c r="H7904" s="21">
        <v>9</v>
      </c>
    </row>
    <row r="7905" spans="1:8">
      <c r="A7905">
        <v>2478</v>
      </c>
      <c r="B7905" t="s">
        <v>9</v>
      </c>
      <c r="C7905" s="123">
        <v>1957</v>
      </c>
      <c r="D7905" s="2">
        <v>133</v>
      </c>
      <c r="E7905" t="s">
        <v>24</v>
      </c>
      <c r="F7905">
        <v>2021</v>
      </c>
      <c r="G7905" t="s">
        <v>18</v>
      </c>
      <c r="H7905" s="21">
        <v>27.67</v>
      </c>
    </row>
    <row r="7906" spans="1:8">
      <c r="A7906">
        <v>2487</v>
      </c>
      <c r="B7906" t="s">
        <v>9</v>
      </c>
      <c r="C7906" s="123">
        <v>1957</v>
      </c>
      <c r="D7906" s="2">
        <v>133</v>
      </c>
      <c r="E7906" t="s">
        <v>24</v>
      </c>
      <c r="F7906">
        <v>2021</v>
      </c>
      <c r="G7906" t="s">
        <v>18</v>
      </c>
      <c r="H7906" s="21">
        <v>4.8899999999999997</v>
      </c>
    </row>
    <row r="7907" spans="1:8">
      <c r="A7907">
        <v>2523</v>
      </c>
      <c r="B7907" t="s">
        <v>9</v>
      </c>
      <c r="C7907" s="123">
        <v>1957</v>
      </c>
      <c r="D7907" s="2">
        <v>133</v>
      </c>
      <c r="E7907" t="s">
        <v>24</v>
      </c>
      <c r="F7907">
        <v>2021</v>
      </c>
      <c r="G7907" t="s">
        <v>18</v>
      </c>
      <c r="H7907" s="21">
        <v>5.59</v>
      </c>
    </row>
    <row r="7908" spans="1:8">
      <c r="A7908">
        <v>2557</v>
      </c>
      <c r="B7908" t="s">
        <v>9</v>
      </c>
      <c r="C7908" s="123">
        <v>1957</v>
      </c>
      <c r="D7908" s="2">
        <v>144</v>
      </c>
      <c r="E7908" t="s">
        <v>24</v>
      </c>
      <c r="F7908">
        <v>2021</v>
      </c>
      <c r="G7908" t="s">
        <v>18</v>
      </c>
      <c r="H7908" s="21">
        <v>1117.7</v>
      </c>
    </row>
    <row r="7909" spans="1:8">
      <c r="A7909">
        <v>2583</v>
      </c>
      <c r="B7909" t="s">
        <v>9</v>
      </c>
      <c r="C7909" s="123">
        <v>1957</v>
      </c>
      <c r="D7909" s="2">
        <v>144</v>
      </c>
      <c r="E7909" t="s">
        <v>24</v>
      </c>
      <c r="F7909">
        <v>2021</v>
      </c>
      <c r="G7909" t="s">
        <v>18</v>
      </c>
      <c r="H7909" s="21">
        <v>783.85</v>
      </c>
    </row>
    <row r="7910" spans="1:8">
      <c r="A7910">
        <v>2598</v>
      </c>
      <c r="B7910" t="s">
        <v>9</v>
      </c>
      <c r="C7910" s="123">
        <v>1957</v>
      </c>
      <c r="D7910" s="2">
        <v>144</v>
      </c>
      <c r="E7910" t="s">
        <v>24</v>
      </c>
      <c r="F7910">
        <v>2021</v>
      </c>
      <c r="G7910" t="s">
        <v>18</v>
      </c>
      <c r="H7910" s="21">
        <v>359.33</v>
      </c>
    </row>
    <row r="7911" spans="1:8">
      <c r="A7911">
        <v>2631</v>
      </c>
      <c r="B7911" t="s">
        <v>9</v>
      </c>
      <c r="C7911" s="123">
        <v>1957</v>
      </c>
      <c r="D7911" s="2">
        <v>144</v>
      </c>
      <c r="E7911" t="s">
        <v>24</v>
      </c>
      <c r="F7911">
        <v>2021</v>
      </c>
      <c r="G7911" t="s">
        <v>18</v>
      </c>
      <c r="H7911" s="21">
        <v>97.58</v>
      </c>
    </row>
    <row r="7912" spans="1:8">
      <c r="A7912">
        <v>2738</v>
      </c>
      <c r="B7912" t="s">
        <v>9</v>
      </c>
      <c r="C7912" s="123">
        <v>1957</v>
      </c>
      <c r="D7912" s="2">
        <v>144</v>
      </c>
      <c r="E7912" t="s">
        <v>24</v>
      </c>
      <c r="F7912">
        <v>2021</v>
      </c>
      <c r="G7912" t="s">
        <v>18</v>
      </c>
      <c r="H7912" s="21">
        <v>1204.43</v>
      </c>
    </row>
    <row r="7913" spans="1:8">
      <c r="A7913">
        <v>2784</v>
      </c>
      <c r="B7913" t="s">
        <v>9</v>
      </c>
      <c r="C7913" s="123">
        <v>1957</v>
      </c>
      <c r="D7913" s="2">
        <v>144</v>
      </c>
      <c r="E7913" t="s">
        <v>24</v>
      </c>
      <c r="F7913">
        <v>2021</v>
      </c>
      <c r="G7913" t="s">
        <v>18</v>
      </c>
      <c r="H7913" s="21">
        <v>1293.6099999999999</v>
      </c>
    </row>
    <row r="7914" spans="1:8">
      <c r="A7914">
        <v>2807</v>
      </c>
      <c r="B7914" t="s">
        <v>9</v>
      </c>
      <c r="C7914" s="123">
        <v>1957</v>
      </c>
      <c r="D7914" s="2">
        <v>144</v>
      </c>
      <c r="E7914" t="s">
        <v>24</v>
      </c>
      <c r="F7914">
        <v>2021</v>
      </c>
      <c r="G7914" t="s">
        <v>18</v>
      </c>
      <c r="H7914" s="21">
        <v>701.41</v>
      </c>
    </row>
    <row r="7915" spans="1:8">
      <c r="A7915">
        <v>2813</v>
      </c>
      <c r="B7915" t="s">
        <v>9</v>
      </c>
      <c r="C7915" s="123">
        <v>1957</v>
      </c>
      <c r="D7915" s="2">
        <v>144</v>
      </c>
      <c r="E7915" t="s">
        <v>24</v>
      </c>
      <c r="F7915">
        <v>2021</v>
      </c>
      <c r="G7915" t="s">
        <v>18</v>
      </c>
      <c r="H7915" s="21">
        <v>850.06</v>
      </c>
    </row>
    <row r="7916" spans="1:8">
      <c r="A7916">
        <v>2847</v>
      </c>
      <c r="B7916" t="s">
        <v>9</v>
      </c>
      <c r="C7916" s="123">
        <v>1957</v>
      </c>
      <c r="D7916" s="2">
        <v>144</v>
      </c>
      <c r="E7916" t="s">
        <v>24</v>
      </c>
      <c r="F7916">
        <v>2021</v>
      </c>
      <c r="G7916" t="s">
        <v>18</v>
      </c>
      <c r="H7916" s="21">
        <v>1069.04</v>
      </c>
    </row>
    <row r="7917" spans="1:8">
      <c r="A7917">
        <v>2859</v>
      </c>
      <c r="B7917" t="s">
        <v>9</v>
      </c>
      <c r="C7917" s="123">
        <v>1957</v>
      </c>
      <c r="D7917" s="2">
        <v>144</v>
      </c>
      <c r="E7917" t="s">
        <v>24</v>
      </c>
      <c r="F7917">
        <v>2021</v>
      </c>
      <c r="G7917" t="s">
        <v>18</v>
      </c>
      <c r="H7917" s="21">
        <v>103.73</v>
      </c>
    </row>
    <row r="7918" spans="1:8">
      <c r="A7918">
        <v>2899</v>
      </c>
      <c r="B7918" t="s">
        <v>9</v>
      </c>
      <c r="C7918" s="123">
        <v>1957</v>
      </c>
      <c r="D7918" s="2">
        <v>144</v>
      </c>
      <c r="E7918" t="s">
        <v>24</v>
      </c>
      <c r="F7918">
        <v>2021</v>
      </c>
      <c r="G7918" t="s">
        <v>18</v>
      </c>
      <c r="H7918" s="21">
        <v>138.74</v>
      </c>
    </row>
    <row r="7919" spans="1:8">
      <c r="A7919">
        <v>2908</v>
      </c>
      <c r="B7919" t="s">
        <v>9</v>
      </c>
      <c r="C7919" s="123">
        <v>1957</v>
      </c>
      <c r="D7919" s="2">
        <v>144</v>
      </c>
      <c r="E7919" t="s">
        <v>24</v>
      </c>
      <c r="F7919">
        <v>2021</v>
      </c>
      <c r="G7919" t="s">
        <v>18</v>
      </c>
      <c r="H7919" s="21">
        <v>1492.96</v>
      </c>
    </row>
    <row r="7920" spans="1:8">
      <c r="A7920">
        <v>2935</v>
      </c>
      <c r="B7920" t="s">
        <v>9</v>
      </c>
      <c r="C7920" s="123">
        <v>1957</v>
      </c>
      <c r="D7920" s="2">
        <v>144</v>
      </c>
      <c r="E7920" t="s">
        <v>24</v>
      </c>
      <c r="F7920">
        <v>2021</v>
      </c>
      <c r="G7920" t="s">
        <v>18</v>
      </c>
      <c r="H7920" s="21">
        <v>605.67999999999995</v>
      </c>
    </row>
    <row r="7921" spans="1:8">
      <c r="A7921">
        <v>3104</v>
      </c>
      <c r="B7921" t="s">
        <v>10</v>
      </c>
      <c r="C7921" s="123">
        <v>1957</v>
      </c>
      <c r="D7921" s="2">
        <v>144</v>
      </c>
      <c r="E7921" t="s">
        <v>24</v>
      </c>
      <c r="F7921">
        <v>2021</v>
      </c>
      <c r="G7921" t="s">
        <v>18</v>
      </c>
      <c r="H7921" s="21">
        <v>54.25</v>
      </c>
    </row>
    <row r="7922" spans="1:8">
      <c r="A7922">
        <v>3157</v>
      </c>
      <c r="B7922" t="s">
        <v>10</v>
      </c>
      <c r="C7922" s="123">
        <v>1957</v>
      </c>
      <c r="D7922" s="2">
        <v>144</v>
      </c>
      <c r="E7922" t="s">
        <v>24</v>
      </c>
      <c r="F7922">
        <v>2021</v>
      </c>
      <c r="G7922" t="s">
        <v>18</v>
      </c>
      <c r="H7922" s="21">
        <v>82.45</v>
      </c>
    </row>
    <row r="7923" spans="1:8">
      <c r="A7923">
        <v>3168</v>
      </c>
      <c r="B7923" t="s">
        <v>10</v>
      </c>
      <c r="C7923" s="123">
        <v>1957</v>
      </c>
      <c r="D7923" s="2">
        <v>144</v>
      </c>
      <c r="E7923" t="s">
        <v>24</v>
      </c>
      <c r="F7923">
        <v>2021</v>
      </c>
      <c r="G7923" t="s">
        <v>18</v>
      </c>
      <c r="H7923" s="21">
        <v>184.43</v>
      </c>
    </row>
    <row r="7924" spans="1:8">
      <c r="A7924">
        <v>3196</v>
      </c>
      <c r="B7924" t="s">
        <v>10</v>
      </c>
      <c r="C7924" s="123">
        <v>1957</v>
      </c>
      <c r="D7924" s="2">
        <v>144</v>
      </c>
      <c r="E7924" t="s">
        <v>24</v>
      </c>
      <c r="F7924">
        <v>2021</v>
      </c>
      <c r="G7924" t="s">
        <v>18</v>
      </c>
      <c r="H7924" s="21">
        <v>112.79</v>
      </c>
    </row>
    <row r="7925" spans="1:8">
      <c r="A7925">
        <v>3234</v>
      </c>
      <c r="B7925" t="s">
        <v>10</v>
      </c>
      <c r="C7925" s="123">
        <v>1957</v>
      </c>
      <c r="D7925" s="2">
        <v>144</v>
      </c>
      <c r="E7925" t="s">
        <v>24</v>
      </c>
      <c r="F7925">
        <v>2021</v>
      </c>
      <c r="G7925" t="s">
        <v>18</v>
      </c>
      <c r="H7925" s="21">
        <v>134.54</v>
      </c>
    </row>
    <row r="7926" spans="1:8">
      <c r="A7926">
        <v>3291</v>
      </c>
      <c r="B7926" t="s">
        <v>10</v>
      </c>
      <c r="C7926" s="123">
        <v>1957</v>
      </c>
      <c r="D7926" s="2">
        <v>144</v>
      </c>
      <c r="E7926" t="s">
        <v>24</v>
      </c>
      <c r="F7926">
        <v>2021</v>
      </c>
      <c r="G7926" t="s">
        <v>18</v>
      </c>
      <c r="H7926" s="21">
        <v>121.52</v>
      </c>
    </row>
    <row r="7927" spans="1:8">
      <c r="A7927">
        <v>3313</v>
      </c>
      <c r="B7927" t="s">
        <v>10</v>
      </c>
      <c r="C7927" s="123">
        <v>1957</v>
      </c>
      <c r="D7927" s="2">
        <v>144</v>
      </c>
      <c r="E7927" t="s">
        <v>24</v>
      </c>
      <c r="F7927">
        <v>2021</v>
      </c>
      <c r="G7927" t="s">
        <v>18</v>
      </c>
      <c r="H7927" s="21">
        <v>39.42</v>
      </c>
    </row>
    <row r="7928" spans="1:8">
      <c r="A7928">
        <v>3320</v>
      </c>
      <c r="B7928" t="s">
        <v>10</v>
      </c>
      <c r="C7928" s="123">
        <v>1957</v>
      </c>
      <c r="D7928" s="2">
        <v>144</v>
      </c>
      <c r="E7928" t="s">
        <v>24</v>
      </c>
      <c r="F7928">
        <v>2021</v>
      </c>
      <c r="G7928" t="s">
        <v>18</v>
      </c>
      <c r="H7928" s="21">
        <v>56.42</v>
      </c>
    </row>
    <row r="7929" spans="1:8">
      <c r="A7929">
        <v>4211</v>
      </c>
      <c r="B7929" t="s">
        <v>12</v>
      </c>
      <c r="C7929" s="123">
        <v>1957</v>
      </c>
      <c r="D7929" s="2">
        <v>144</v>
      </c>
      <c r="E7929" t="s">
        <v>24</v>
      </c>
      <c r="F7929">
        <v>2021</v>
      </c>
      <c r="G7929" t="s">
        <v>18</v>
      </c>
      <c r="H7929" s="21">
        <v>69.95</v>
      </c>
    </row>
    <row r="7930" spans="1:8">
      <c r="A7930">
        <v>4286</v>
      </c>
      <c r="B7930" t="s">
        <v>12</v>
      </c>
      <c r="C7930" s="123">
        <v>1957</v>
      </c>
      <c r="D7930" s="2">
        <v>144</v>
      </c>
      <c r="E7930" t="s">
        <v>24</v>
      </c>
      <c r="F7930">
        <v>2021</v>
      </c>
      <c r="G7930" t="s">
        <v>18</v>
      </c>
      <c r="H7930" s="21">
        <v>69.98</v>
      </c>
    </row>
    <row r="7931" spans="1:8">
      <c r="A7931">
        <v>5212</v>
      </c>
      <c r="B7931" t="s">
        <v>14</v>
      </c>
      <c r="C7931" s="123">
        <v>1957</v>
      </c>
      <c r="D7931" s="2">
        <v>133</v>
      </c>
      <c r="E7931" t="s">
        <v>24</v>
      </c>
      <c r="F7931">
        <v>2021</v>
      </c>
      <c r="G7931" t="s">
        <v>18</v>
      </c>
      <c r="H7931" s="21">
        <v>389.38</v>
      </c>
    </row>
    <row r="7932" spans="1:8">
      <c r="A7932">
        <v>5241</v>
      </c>
      <c r="B7932" t="s">
        <v>14</v>
      </c>
      <c r="C7932" s="123">
        <v>1957</v>
      </c>
      <c r="D7932" s="2">
        <v>133</v>
      </c>
      <c r="E7932" t="s">
        <v>24</v>
      </c>
      <c r="F7932">
        <v>2021</v>
      </c>
      <c r="G7932" t="s">
        <v>18</v>
      </c>
      <c r="H7932" s="21">
        <v>262.48</v>
      </c>
    </row>
    <row r="7933" spans="1:8">
      <c r="A7933">
        <v>5340</v>
      </c>
      <c r="B7933" t="s">
        <v>14</v>
      </c>
      <c r="C7933" s="123">
        <v>1957</v>
      </c>
      <c r="D7933" s="2">
        <v>144</v>
      </c>
      <c r="E7933" t="s">
        <v>24</v>
      </c>
      <c r="F7933">
        <v>2021</v>
      </c>
      <c r="G7933" t="s">
        <v>18</v>
      </c>
      <c r="H7933" s="21">
        <v>49.33</v>
      </c>
    </row>
    <row r="7934" spans="1:8">
      <c r="A7934">
        <v>5451</v>
      </c>
      <c r="B7934" t="s">
        <v>14</v>
      </c>
      <c r="C7934" s="123">
        <v>1957</v>
      </c>
      <c r="D7934" s="2">
        <v>144</v>
      </c>
      <c r="E7934" t="s">
        <v>24</v>
      </c>
      <c r="F7934">
        <v>2021</v>
      </c>
      <c r="G7934" t="s">
        <v>18</v>
      </c>
      <c r="H7934" s="21">
        <v>249.89</v>
      </c>
    </row>
    <row r="7935" spans="1:8">
      <c r="A7935">
        <v>5612</v>
      </c>
      <c r="B7935" t="s">
        <v>14</v>
      </c>
      <c r="C7935" s="123">
        <v>1957</v>
      </c>
      <c r="D7935" s="2">
        <v>144</v>
      </c>
      <c r="E7935" t="s">
        <v>24</v>
      </c>
      <c r="F7935">
        <v>2021</v>
      </c>
      <c r="G7935" t="s">
        <v>18</v>
      </c>
      <c r="H7935" s="21">
        <v>114.03</v>
      </c>
    </row>
    <row r="7936" spans="1:8">
      <c r="A7936">
        <v>5648</v>
      </c>
      <c r="B7936" t="s">
        <v>14</v>
      </c>
      <c r="C7936" s="123">
        <v>1957</v>
      </c>
      <c r="D7936" s="2">
        <v>144</v>
      </c>
      <c r="E7936" t="s">
        <v>24</v>
      </c>
      <c r="F7936">
        <v>2021</v>
      </c>
      <c r="G7936" t="s">
        <v>18</v>
      </c>
      <c r="H7936" s="21">
        <v>58.64</v>
      </c>
    </row>
    <row r="7937" spans="1:8">
      <c r="A7937">
        <v>5672</v>
      </c>
      <c r="B7937" t="s">
        <v>14</v>
      </c>
      <c r="C7937" s="123">
        <v>1957</v>
      </c>
      <c r="D7937" s="2">
        <v>144</v>
      </c>
      <c r="E7937" t="s">
        <v>24</v>
      </c>
      <c r="F7937">
        <v>2021</v>
      </c>
      <c r="G7937" t="s">
        <v>18</v>
      </c>
      <c r="H7937" s="21">
        <v>287.66000000000003</v>
      </c>
    </row>
    <row r="7938" spans="1:8">
      <c r="A7938">
        <v>5673</v>
      </c>
      <c r="B7938" t="s">
        <v>14</v>
      </c>
      <c r="C7938" s="123">
        <v>1957</v>
      </c>
      <c r="D7938" s="2">
        <v>144</v>
      </c>
      <c r="E7938" t="s">
        <v>24</v>
      </c>
      <c r="F7938">
        <v>2021</v>
      </c>
      <c r="G7938" t="s">
        <v>18</v>
      </c>
      <c r="H7938" s="21">
        <v>68.88</v>
      </c>
    </row>
    <row r="7939" spans="1:8">
      <c r="A7939">
        <v>7366</v>
      </c>
      <c r="B7939" t="s">
        <v>6</v>
      </c>
      <c r="C7939" s="123">
        <v>1957</v>
      </c>
      <c r="D7939" s="2" t="s">
        <v>223</v>
      </c>
      <c r="E7939" t="str">
        <f>VLOOKUP(C7939,C$2:E7938,3,FALSE)</f>
        <v>Retirement</v>
      </c>
      <c r="F7939">
        <v>2022</v>
      </c>
      <c r="G7939" t="s">
        <v>18</v>
      </c>
      <c r="H7939" s="1">
        <v>540.16</v>
      </c>
    </row>
    <row r="7940" spans="1:8">
      <c r="A7940">
        <v>7425</v>
      </c>
      <c r="B7940" t="s">
        <v>7</v>
      </c>
      <c r="C7940" s="123">
        <v>1957</v>
      </c>
      <c r="D7940" s="2" t="s">
        <v>224</v>
      </c>
      <c r="E7940" t="str">
        <f>VLOOKUP(C7940,C$2:E7939,3,FALSE)</f>
        <v>Retirement</v>
      </c>
      <c r="F7940">
        <v>2022</v>
      </c>
      <c r="G7940" t="s">
        <v>20</v>
      </c>
      <c r="H7940" s="1">
        <v>141.26</v>
      </c>
    </row>
    <row r="7941" spans="1:8">
      <c r="A7941">
        <v>7474</v>
      </c>
      <c r="B7941" t="s">
        <v>8</v>
      </c>
      <c r="C7941" s="123">
        <v>1957</v>
      </c>
      <c r="D7941" s="2" t="s">
        <v>223</v>
      </c>
      <c r="E7941" t="str">
        <f>VLOOKUP(C7941,C$2:E7940,3,FALSE)</f>
        <v>Retirement</v>
      </c>
      <c r="F7941">
        <v>2022</v>
      </c>
      <c r="G7941" t="s">
        <v>18</v>
      </c>
      <c r="H7941" s="1">
        <v>1669.04</v>
      </c>
    </row>
    <row r="7942" spans="1:8">
      <c r="A7942">
        <v>7517</v>
      </c>
      <c r="B7942" t="s">
        <v>9</v>
      </c>
      <c r="C7942" s="123">
        <v>1957</v>
      </c>
      <c r="D7942" s="2" t="s">
        <v>224</v>
      </c>
      <c r="E7942" t="str">
        <f>VLOOKUP(C7942,C$2:E7941,3,FALSE)</f>
        <v>Retirement</v>
      </c>
      <c r="F7942">
        <v>2022</v>
      </c>
      <c r="G7942" t="s">
        <v>18</v>
      </c>
      <c r="H7942" s="1">
        <v>9.69</v>
      </c>
    </row>
    <row r="7943" spans="1:8">
      <c r="A7943">
        <v>7518</v>
      </c>
      <c r="B7943" t="s">
        <v>9</v>
      </c>
      <c r="C7943" s="123">
        <v>1957</v>
      </c>
      <c r="D7943" s="2" t="s">
        <v>223</v>
      </c>
      <c r="E7943" t="str">
        <f>VLOOKUP(C7943,C$2:E7942,3,FALSE)</f>
        <v>Retirement</v>
      </c>
      <c r="F7943">
        <v>2022</v>
      </c>
      <c r="G7943" t="s">
        <v>18</v>
      </c>
      <c r="H7943" s="1">
        <v>11999.02</v>
      </c>
    </row>
    <row r="7944" spans="1:8">
      <c r="A7944">
        <v>7519</v>
      </c>
      <c r="B7944" t="s">
        <v>9</v>
      </c>
      <c r="C7944" s="123">
        <v>1957</v>
      </c>
      <c r="D7944" s="2" t="s">
        <v>223</v>
      </c>
      <c r="E7944" t="str">
        <f>VLOOKUP(C7944,C$2:E7943,3,FALSE)</f>
        <v>Retirement</v>
      </c>
      <c r="F7944">
        <v>2022</v>
      </c>
      <c r="G7944" t="s">
        <v>19</v>
      </c>
      <c r="H7944" s="1">
        <v>919.01</v>
      </c>
    </row>
    <row r="7945" spans="1:8">
      <c r="A7945">
        <v>7556</v>
      </c>
      <c r="B7945" t="s">
        <v>10</v>
      </c>
      <c r="C7945" s="123">
        <v>1957</v>
      </c>
      <c r="D7945" s="2" t="s">
        <v>223</v>
      </c>
      <c r="E7945" t="str">
        <f>VLOOKUP(C7945,C$2:E7944,3,FALSE)</f>
        <v>Retirement</v>
      </c>
      <c r="F7945">
        <v>2022</v>
      </c>
      <c r="G7945" t="s">
        <v>18</v>
      </c>
      <c r="H7945" s="1">
        <v>1501.79</v>
      </c>
    </row>
    <row r="7946" spans="1:8">
      <c r="A7946">
        <v>7706</v>
      </c>
      <c r="B7946" t="s">
        <v>14</v>
      </c>
      <c r="C7946" s="123">
        <v>1957</v>
      </c>
      <c r="D7946" s="2" t="s">
        <v>224</v>
      </c>
      <c r="E7946" t="str">
        <f>VLOOKUP(C7946,C$2:E7945,3,FALSE)</f>
        <v>Retirement</v>
      </c>
      <c r="F7946">
        <v>2022</v>
      </c>
      <c r="G7946" t="s">
        <v>18</v>
      </c>
      <c r="H7946" s="1">
        <v>1787.55</v>
      </c>
    </row>
    <row r="7947" spans="1:8">
      <c r="A7947">
        <v>7707</v>
      </c>
      <c r="B7947" t="s">
        <v>14</v>
      </c>
      <c r="C7947" s="123">
        <v>1957</v>
      </c>
      <c r="D7947" s="2" t="s">
        <v>223</v>
      </c>
      <c r="E7947" t="str">
        <f>VLOOKUP(C7947,C$2:E7946,3,FALSE)</f>
        <v>Retirement</v>
      </c>
      <c r="F7947">
        <v>2022</v>
      </c>
      <c r="G7947" t="s">
        <v>18</v>
      </c>
      <c r="H7947" s="1">
        <v>2234.1</v>
      </c>
    </row>
    <row r="7948" spans="1:8">
      <c r="A7948">
        <v>7789</v>
      </c>
      <c r="B7948" t="s">
        <v>15</v>
      </c>
      <c r="C7948" s="123">
        <v>1957</v>
      </c>
      <c r="D7948" s="2" t="s">
        <v>223</v>
      </c>
      <c r="E7948" t="str">
        <f>VLOOKUP(C7948,C$2:E7947,3,FALSE)</f>
        <v>Retirement</v>
      </c>
      <c r="F7948">
        <v>2022</v>
      </c>
      <c r="G7948" t="s">
        <v>18</v>
      </c>
      <c r="H7948" s="1">
        <v>17.82</v>
      </c>
    </row>
    <row r="7949" spans="1:8">
      <c r="A7949">
        <v>7790</v>
      </c>
      <c r="B7949" t="s">
        <v>15</v>
      </c>
      <c r="C7949" s="123">
        <v>1957</v>
      </c>
      <c r="D7949" s="2" t="s">
        <v>223</v>
      </c>
      <c r="E7949" t="str">
        <f>VLOOKUP(C7949,C$2:E7948,3,FALSE)</f>
        <v>Retirement</v>
      </c>
      <c r="F7949">
        <v>2022</v>
      </c>
      <c r="G7949" t="s">
        <v>19</v>
      </c>
      <c r="H7949" s="1">
        <v>423.58000000000004</v>
      </c>
    </row>
    <row r="7950" spans="1:8">
      <c r="A7950">
        <v>7846</v>
      </c>
      <c r="B7950" t="s">
        <v>17</v>
      </c>
      <c r="C7950" s="123">
        <v>1957</v>
      </c>
      <c r="D7950" s="2" t="s">
        <v>223</v>
      </c>
      <c r="E7950" t="str">
        <f>VLOOKUP(C7950,C$2:E7949,3,FALSE)</f>
        <v>Retirement</v>
      </c>
      <c r="F7950">
        <v>2022</v>
      </c>
      <c r="G7950" t="s">
        <v>18</v>
      </c>
      <c r="H7950" s="1">
        <v>2060.08</v>
      </c>
    </row>
    <row r="7951" spans="1:8">
      <c r="A7951">
        <v>7918</v>
      </c>
      <c r="B7951" t="s">
        <v>6</v>
      </c>
      <c r="C7951" s="123">
        <v>1957</v>
      </c>
      <c r="D7951" s="2">
        <v>144</v>
      </c>
      <c r="E7951" t="s">
        <v>24</v>
      </c>
      <c r="F7951">
        <v>2023</v>
      </c>
      <c r="G7951" t="s">
        <v>18</v>
      </c>
      <c r="H7951" s="1">
        <v>134.13999999999999</v>
      </c>
    </row>
    <row r="7952" spans="1:8">
      <c r="A7952">
        <v>7977</v>
      </c>
      <c r="B7952" t="s">
        <v>7</v>
      </c>
      <c r="C7952" s="123">
        <v>1957</v>
      </c>
      <c r="D7952" s="2">
        <v>133</v>
      </c>
      <c r="E7952" t="s">
        <v>24</v>
      </c>
      <c r="F7952">
        <v>2023</v>
      </c>
      <c r="G7952" t="s">
        <v>18</v>
      </c>
      <c r="H7952" s="1">
        <v>789.68999999999994</v>
      </c>
    </row>
    <row r="7953" spans="1:8">
      <c r="A7953">
        <v>7978</v>
      </c>
      <c r="B7953" t="s">
        <v>7</v>
      </c>
      <c r="C7953" s="123">
        <v>1957</v>
      </c>
      <c r="D7953" s="2">
        <v>144</v>
      </c>
      <c r="E7953" t="s">
        <v>24</v>
      </c>
      <c r="F7953">
        <v>2023</v>
      </c>
      <c r="G7953" t="s">
        <v>18</v>
      </c>
      <c r="H7953" s="1">
        <v>153.13999999999999</v>
      </c>
    </row>
    <row r="7954" spans="1:8">
      <c r="A7954">
        <v>8038</v>
      </c>
      <c r="B7954" t="s">
        <v>8</v>
      </c>
      <c r="C7954" s="123">
        <v>1957</v>
      </c>
      <c r="D7954" s="2">
        <v>144</v>
      </c>
      <c r="E7954" t="s">
        <v>24</v>
      </c>
      <c r="F7954">
        <v>2023</v>
      </c>
      <c r="G7954" t="s">
        <v>18</v>
      </c>
      <c r="H7954" s="1">
        <v>144.63999999999999</v>
      </c>
    </row>
    <row r="7955" spans="1:8">
      <c r="A7955">
        <v>8095</v>
      </c>
      <c r="B7955" t="s">
        <v>9</v>
      </c>
      <c r="C7955" s="123">
        <v>1957</v>
      </c>
      <c r="D7955" s="2">
        <v>144</v>
      </c>
      <c r="E7955" t="s">
        <v>24</v>
      </c>
      <c r="F7955">
        <v>2023</v>
      </c>
      <c r="G7955" t="s">
        <v>18</v>
      </c>
      <c r="H7955" s="1">
        <v>17781.429999999997</v>
      </c>
    </row>
    <row r="7956" spans="1:8">
      <c r="A7956">
        <v>8143</v>
      </c>
      <c r="B7956" t="s">
        <v>10</v>
      </c>
      <c r="C7956" s="123">
        <v>1957</v>
      </c>
      <c r="D7956" s="2">
        <v>144</v>
      </c>
      <c r="E7956" t="s">
        <v>24</v>
      </c>
      <c r="F7956">
        <v>2023</v>
      </c>
      <c r="G7956" t="s">
        <v>18</v>
      </c>
      <c r="H7956" s="1">
        <v>624.59</v>
      </c>
    </row>
    <row r="7957" spans="1:8">
      <c r="A7957">
        <v>8270</v>
      </c>
      <c r="B7957" t="s">
        <v>13</v>
      </c>
      <c r="C7957" s="123">
        <v>1957</v>
      </c>
      <c r="D7957" s="2">
        <v>144</v>
      </c>
      <c r="E7957" t="s">
        <v>24</v>
      </c>
      <c r="F7957">
        <v>2023</v>
      </c>
      <c r="G7957" t="s">
        <v>18</v>
      </c>
      <c r="H7957" s="1">
        <v>132.93</v>
      </c>
    </row>
    <row r="7958" spans="1:8">
      <c r="A7958">
        <v>8332</v>
      </c>
      <c r="B7958" t="s">
        <v>14</v>
      </c>
      <c r="C7958" s="123">
        <v>1957</v>
      </c>
      <c r="D7958" s="2">
        <v>133</v>
      </c>
      <c r="E7958" t="s">
        <v>24</v>
      </c>
      <c r="F7958">
        <v>2023</v>
      </c>
      <c r="G7958" t="s">
        <v>18</v>
      </c>
      <c r="H7958" s="1">
        <v>2022.2499999999998</v>
      </c>
    </row>
    <row r="7959" spans="1:8">
      <c r="A7959">
        <v>8402</v>
      </c>
      <c r="B7959" t="s">
        <v>16</v>
      </c>
      <c r="C7959" s="123">
        <v>1957</v>
      </c>
      <c r="D7959" s="2">
        <v>144</v>
      </c>
      <c r="E7959" t="s">
        <v>24</v>
      </c>
      <c r="F7959">
        <v>2023</v>
      </c>
      <c r="G7959" t="s">
        <v>18</v>
      </c>
      <c r="H7959" s="1">
        <v>801.5</v>
      </c>
    </row>
    <row r="7960" spans="1:8">
      <c r="A7960">
        <v>8459</v>
      </c>
      <c r="B7960" t="s">
        <v>17</v>
      </c>
      <c r="C7960" s="123">
        <v>1957</v>
      </c>
      <c r="D7960" s="2">
        <v>144</v>
      </c>
      <c r="E7960" t="s">
        <v>24</v>
      </c>
      <c r="F7960">
        <v>2023</v>
      </c>
      <c r="G7960" t="s">
        <v>18</v>
      </c>
      <c r="H7960" s="1">
        <v>627.06000000000006</v>
      </c>
    </row>
    <row r="7961" spans="1:8">
      <c r="A7961">
        <v>2646</v>
      </c>
      <c r="B7961" t="s">
        <v>9</v>
      </c>
      <c r="C7961" s="123">
        <v>1958</v>
      </c>
      <c r="D7961" s="2">
        <v>144</v>
      </c>
      <c r="E7961" t="s">
        <v>138</v>
      </c>
      <c r="F7961">
        <v>2021</v>
      </c>
      <c r="G7961" t="s">
        <v>18</v>
      </c>
      <c r="H7961" s="21">
        <v>166.66</v>
      </c>
    </row>
    <row r="7962" spans="1:8">
      <c r="A7962">
        <v>2957</v>
      </c>
      <c r="B7962" t="s">
        <v>9</v>
      </c>
      <c r="C7962" s="123">
        <v>1958</v>
      </c>
      <c r="D7962" s="2">
        <v>144</v>
      </c>
      <c r="E7962" t="s">
        <v>138</v>
      </c>
      <c r="F7962">
        <v>2021</v>
      </c>
      <c r="G7962" t="s">
        <v>18</v>
      </c>
      <c r="H7962" s="21">
        <v>166.66</v>
      </c>
    </row>
    <row r="7963" spans="1:8">
      <c r="A7963">
        <v>7708</v>
      </c>
      <c r="B7963" t="s">
        <v>14</v>
      </c>
      <c r="C7963" s="123">
        <v>1958</v>
      </c>
      <c r="D7963" s="2" t="s">
        <v>224</v>
      </c>
      <c r="E7963" t="str">
        <f>VLOOKUP(C7963,C$2:E7962,3,FALSE)</f>
        <v>Health insurance</v>
      </c>
      <c r="F7963">
        <v>2022</v>
      </c>
      <c r="G7963" t="s">
        <v>18</v>
      </c>
      <c r="H7963" s="1">
        <v>416.65</v>
      </c>
    </row>
    <row r="7964" spans="1:8">
      <c r="A7964">
        <v>7709</v>
      </c>
      <c r="B7964" t="s">
        <v>14</v>
      </c>
      <c r="C7964" s="123">
        <v>1958</v>
      </c>
      <c r="D7964" s="2" t="s">
        <v>223</v>
      </c>
      <c r="E7964" t="str">
        <f>VLOOKUP(C7964,C$2:E7963,3,FALSE)</f>
        <v>Health insurance</v>
      </c>
      <c r="F7964">
        <v>2022</v>
      </c>
      <c r="G7964" t="s">
        <v>18</v>
      </c>
      <c r="H7964" s="1">
        <v>166.62</v>
      </c>
    </row>
    <row r="7965" spans="1:8">
      <c r="A7965">
        <v>7847</v>
      </c>
      <c r="B7965" t="s">
        <v>17</v>
      </c>
      <c r="C7965" s="123">
        <v>1958</v>
      </c>
      <c r="D7965" s="2" t="s">
        <v>223</v>
      </c>
      <c r="E7965" t="str">
        <f>VLOOKUP(C7965,C$2:E7964,3,FALSE)</f>
        <v>Health insurance</v>
      </c>
      <c r="F7965">
        <v>2022</v>
      </c>
      <c r="G7965" t="s">
        <v>18</v>
      </c>
      <c r="H7965" s="1">
        <v>1444.0099999999998</v>
      </c>
    </row>
    <row r="7966" spans="1:8">
      <c r="A7966">
        <v>8096</v>
      </c>
      <c r="B7966" t="s">
        <v>9</v>
      </c>
      <c r="C7966" s="123">
        <v>1958</v>
      </c>
      <c r="D7966" s="2">
        <v>144</v>
      </c>
      <c r="E7966" t="s">
        <v>52</v>
      </c>
      <c r="F7966">
        <v>2023</v>
      </c>
      <c r="G7966" t="s">
        <v>18</v>
      </c>
      <c r="H7966" s="1">
        <v>1999.9199999999998</v>
      </c>
    </row>
    <row r="7967" spans="1:8">
      <c r="A7967">
        <v>8460</v>
      </c>
      <c r="B7967" t="s">
        <v>17</v>
      </c>
      <c r="C7967" s="123">
        <v>1958</v>
      </c>
      <c r="D7967" s="2">
        <v>144</v>
      </c>
      <c r="E7967" t="s">
        <v>52</v>
      </c>
      <c r="F7967">
        <v>2023</v>
      </c>
      <c r="G7967" t="s">
        <v>18</v>
      </c>
      <c r="H7967" s="1">
        <v>-83.32999999999997</v>
      </c>
    </row>
    <row r="7968" spans="1:8">
      <c r="A7968">
        <v>7979</v>
      </c>
      <c r="B7968" t="s">
        <v>7</v>
      </c>
      <c r="C7968" s="123">
        <v>1968</v>
      </c>
      <c r="D7968" s="2">
        <v>144</v>
      </c>
      <c r="E7968" t="s">
        <v>378</v>
      </c>
      <c r="F7968">
        <v>2023</v>
      </c>
      <c r="G7968" t="s">
        <v>18</v>
      </c>
      <c r="H7968" s="1">
        <v>-66</v>
      </c>
    </row>
    <row r="7969" spans="1:8">
      <c r="A7969">
        <v>8097</v>
      </c>
      <c r="B7969" t="s">
        <v>9</v>
      </c>
      <c r="C7969" s="123">
        <v>1968</v>
      </c>
      <c r="D7969" s="2">
        <v>144</v>
      </c>
      <c r="E7969" t="s">
        <v>378</v>
      </c>
      <c r="F7969">
        <v>2023</v>
      </c>
      <c r="G7969" t="s">
        <v>18</v>
      </c>
      <c r="H7969" s="1">
        <v>13124.439999999999</v>
      </c>
    </row>
    <row r="7970" spans="1:8">
      <c r="A7970">
        <v>14</v>
      </c>
      <c r="B7970" t="s">
        <v>6</v>
      </c>
      <c r="C7970" s="123">
        <v>1969</v>
      </c>
      <c r="D7970" s="2">
        <v>133</v>
      </c>
      <c r="E7970" t="s">
        <v>48</v>
      </c>
      <c r="F7970">
        <v>2021</v>
      </c>
      <c r="G7970" t="s">
        <v>46</v>
      </c>
      <c r="H7970" s="21">
        <v>182.71</v>
      </c>
    </row>
    <row r="7971" spans="1:8">
      <c r="A7971">
        <v>17</v>
      </c>
      <c r="B7971" t="s">
        <v>6</v>
      </c>
      <c r="C7971" s="123">
        <v>1969</v>
      </c>
      <c r="D7971" s="2">
        <v>133</v>
      </c>
      <c r="E7971" t="s">
        <v>48</v>
      </c>
      <c r="F7971">
        <v>2021</v>
      </c>
      <c r="G7971" t="s">
        <v>46</v>
      </c>
      <c r="H7971" s="21">
        <v>274.07</v>
      </c>
    </row>
    <row r="7972" spans="1:8">
      <c r="A7972">
        <v>21</v>
      </c>
      <c r="B7972" t="s">
        <v>6</v>
      </c>
      <c r="C7972" s="123">
        <v>1969</v>
      </c>
      <c r="D7972" s="2">
        <v>133</v>
      </c>
      <c r="E7972" t="s">
        <v>48</v>
      </c>
      <c r="F7972">
        <v>2021</v>
      </c>
      <c r="G7972" t="s">
        <v>46</v>
      </c>
      <c r="H7972" s="21">
        <v>182.71</v>
      </c>
    </row>
    <row r="7973" spans="1:8">
      <c r="A7973">
        <v>28</v>
      </c>
      <c r="B7973" t="s">
        <v>6</v>
      </c>
      <c r="C7973" s="123">
        <v>1969</v>
      </c>
      <c r="D7973" s="2">
        <v>133</v>
      </c>
      <c r="E7973" t="s">
        <v>48</v>
      </c>
      <c r="F7973">
        <v>2021</v>
      </c>
      <c r="G7973" t="s">
        <v>46</v>
      </c>
      <c r="H7973" s="21">
        <v>711.51</v>
      </c>
    </row>
    <row r="7974" spans="1:8">
      <c r="A7974">
        <v>48</v>
      </c>
      <c r="B7974" t="s">
        <v>6</v>
      </c>
      <c r="C7974" s="123">
        <v>1969</v>
      </c>
      <c r="D7974" s="2">
        <v>133</v>
      </c>
      <c r="E7974" t="s">
        <v>48</v>
      </c>
      <c r="F7974">
        <v>2021</v>
      </c>
      <c r="G7974" t="s">
        <v>46</v>
      </c>
      <c r="H7974" s="21">
        <v>500.42</v>
      </c>
    </row>
    <row r="7975" spans="1:8">
      <c r="A7975">
        <v>62</v>
      </c>
      <c r="B7975" t="s">
        <v>6</v>
      </c>
      <c r="C7975" s="123">
        <v>1969</v>
      </c>
      <c r="D7975" s="2">
        <v>133</v>
      </c>
      <c r="E7975" t="s">
        <v>48</v>
      </c>
      <c r="F7975">
        <v>2021</v>
      </c>
      <c r="G7975" t="s">
        <v>46</v>
      </c>
      <c r="H7975" s="21">
        <v>194.53</v>
      </c>
    </row>
    <row r="7976" spans="1:8">
      <c r="A7976">
        <v>93</v>
      </c>
      <c r="B7976" t="s">
        <v>6</v>
      </c>
      <c r="C7976" s="123">
        <v>1969</v>
      </c>
      <c r="D7976" s="2">
        <v>133</v>
      </c>
      <c r="E7976" t="s">
        <v>48</v>
      </c>
      <c r="F7976">
        <v>2021</v>
      </c>
      <c r="G7976" t="s">
        <v>46</v>
      </c>
      <c r="H7976" s="21">
        <v>230.73</v>
      </c>
    </row>
    <row r="7977" spans="1:8">
      <c r="A7977">
        <v>131</v>
      </c>
      <c r="B7977" t="s">
        <v>6</v>
      </c>
      <c r="C7977" s="123">
        <v>1969</v>
      </c>
      <c r="D7977" s="2">
        <v>133</v>
      </c>
      <c r="E7977" t="s">
        <v>48</v>
      </c>
      <c r="F7977">
        <v>2021</v>
      </c>
      <c r="G7977" t="s">
        <v>46</v>
      </c>
      <c r="H7977" s="21">
        <v>200.61</v>
      </c>
    </row>
    <row r="7978" spans="1:8">
      <c r="A7978">
        <v>133</v>
      </c>
      <c r="B7978" t="s">
        <v>6</v>
      </c>
      <c r="C7978" s="123">
        <v>1969</v>
      </c>
      <c r="D7978" s="2">
        <v>133</v>
      </c>
      <c r="E7978" t="s">
        <v>48</v>
      </c>
      <c r="F7978">
        <v>2021</v>
      </c>
      <c r="G7978" t="s">
        <v>46</v>
      </c>
      <c r="H7978" s="21">
        <v>613.23</v>
      </c>
    </row>
    <row r="7979" spans="1:8">
      <c r="A7979">
        <v>170</v>
      </c>
      <c r="B7979" t="s">
        <v>6</v>
      </c>
      <c r="C7979" s="123">
        <v>1969</v>
      </c>
      <c r="D7979" s="2">
        <v>133</v>
      </c>
      <c r="E7979" t="s">
        <v>48</v>
      </c>
      <c r="F7979">
        <v>2021</v>
      </c>
      <c r="G7979" t="s">
        <v>46</v>
      </c>
      <c r="H7979" s="21">
        <v>224.26</v>
      </c>
    </row>
    <row r="7980" spans="1:8">
      <c r="A7980">
        <v>192</v>
      </c>
      <c r="B7980" t="s">
        <v>6</v>
      </c>
      <c r="C7980" s="123">
        <v>1969</v>
      </c>
      <c r="D7980" s="2">
        <v>133</v>
      </c>
      <c r="E7980" t="s">
        <v>48</v>
      </c>
      <c r="F7980">
        <v>2021</v>
      </c>
      <c r="G7980" t="s">
        <v>46</v>
      </c>
      <c r="H7980" s="21">
        <v>182.71</v>
      </c>
    </row>
    <row r="7981" spans="1:8">
      <c r="A7981">
        <v>199</v>
      </c>
      <c r="B7981" t="s">
        <v>6</v>
      </c>
      <c r="C7981" s="123">
        <v>1969</v>
      </c>
      <c r="D7981" s="2">
        <v>133</v>
      </c>
      <c r="E7981" t="s">
        <v>48</v>
      </c>
      <c r="F7981">
        <v>2021</v>
      </c>
      <c r="G7981" t="s">
        <v>46</v>
      </c>
      <c r="H7981" s="21">
        <v>274.29000000000002</v>
      </c>
    </row>
    <row r="7982" spans="1:8">
      <c r="A7982">
        <v>237</v>
      </c>
      <c r="B7982" t="s">
        <v>6</v>
      </c>
      <c r="C7982" s="123">
        <v>1969</v>
      </c>
      <c r="D7982" s="2">
        <v>144</v>
      </c>
      <c r="E7982" t="s">
        <v>48</v>
      </c>
      <c r="F7982">
        <v>2021</v>
      </c>
      <c r="G7982" t="s">
        <v>46</v>
      </c>
      <c r="H7982" s="21">
        <v>16.73</v>
      </c>
    </row>
    <row r="7983" spans="1:8">
      <c r="A7983">
        <v>256</v>
      </c>
      <c r="B7983" t="s">
        <v>6</v>
      </c>
      <c r="C7983" s="123">
        <v>1969</v>
      </c>
      <c r="D7983" s="2">
        <v>144</v>
      </c>
      <c r="E7983" t="s">
        <v>48</v>
      </c>
      <c r="F7983">
        <v>2021</v>
      </c>
      <c r="G7983" t="s">
        <v>46</v>
      </c>
      <c r="H7983" s="21">
        <v>2406.4699999999998</v>
      </c>
    </row>
    <row r="7984" spans="1:8">
      <c r="A7984">
        <v>281</v>
      </c>
      <c r="B7984" t="s">
        <v>6</v>
      </c>
      <c r="C7984" s="123">
        <v>1969</v>
      </c>
      <c r="D7984" s="2">
        <v>144</v>
      </c>
      <c r="E7984" t="s">
        <v>48</v>
      </c>
      <c r="F7984">
        <v>2021</v>
      </c>
      <c r="G7984" t="s">
        <v>46</v>
      </c>
      <c r="H7984" s="21">
        <v>10.6</v>
      </c>
    </row>
    <row r="7985" spans="1:8">
      <c r="A7985">
        <v>299</v>
      </c>
      <c r="B7985" t="s">
        <v>6</v>
      </c>
      <c r="C7985" s="123">
        <v>1969</v>
      </c>
      <c r="D7985" s="2">
        <v>144</v>
      </c>
      <c r="E7985" t="s">
        <v>48</v>
      </c>
      <c r="F7985">
        <v>2021</v>
      </c>
      <c r="G7985" t="s">
        <v>46</v>
      </c>
      <c r="H7985" s="21">
        <v>96.91</v>
      </c>
    </row>
    <row r="7986" spans="1:8">
      <c r="A7986">
        <v>389</v>
      </c>
      <c r="B7986" t="s">
        <v>6</v>
      </c>
      <c r="C7986" s="123">
        <v>1969</v>
      </c>
      <c r="D7986" s="2">
        <v>144</v>
      </c>
      <c r="E7986" t="s">
        <v>48</v>
      </c>
      <c r="F7986">
        <v>2021</v>
      </c>
      <c r="G7986" t="s">
        <v>46</v>
      </c>
      <c r="H7986" s="21">
        <v>214.6</v>
      </c>
    </row>
    <row r="7987" spans="1:8">
      <c r="A7987">
        <v>395</v>
      </c>
      <c r="B7987" t="s">
        <v>6</v>
      </c>
      <c r="C7987" s="123">
        <v>1969</v>
      </c>
      <c r="D7987" s="2">
        <v>144</v>
      </c>
      <c r="E7987" t="s">
        <v>48</v>
      </c>
      <c r="F7987">
        <v>2021</v>
      </c>
      <c r="G7987" t="s">
        <v>46</v>
      </c>
      <c r="H7987" s="21">
        <v>54.65</v>
      </c>
    </row>
    <row r="7988" spans="1:8">
      <c r="A7988">
        <v>398</v>
      </c>
      <c r="B7988" t="s">
        <v>6</v>
      </c>
      <c r="C7988" s="123">
        <v>1969</v>
      </c>
      <c r="D7988" s="2">
        <v>144</v>
      </c>
      <c r="E7988" t="s">
        <v>48</v>
      </c>
      <c r="F7988">
        <v>2021</v>
      </c>
      <c r="G7988" t="s">
        <v>46</v>
      </c>
      <c r="H7988" s="21">
        <v>37.549999999999997</v>
      </c>
    </row>
    <row r="7989" spans="1:8">
      <c r="A7989">
        <v>518</v>
      </c>
      <c r="B7989" t="s">
        <v>6</v>
      </c>
      <c r="C7989" s="123">
        <v>1969</v>
      </c>
      <c r="D7989" s="2">
        <v>144</v>
      </c>
      <c r="E7989" t="s">
        <v>48</v>
      </c>
      <c r="F7989">
        <v>2021</v>
      </c>
      <c r="G7989" t="s">
        <v>46</v>
      </c>
      <c r="H7989" s="21">
        <v>0.95</v>
      </c>
    </row>
    <row r="7990" spans="1:8">
      <c r="A7990">
        <v>534</v>
      </c>
      <c r="B7990" t="s">
        <v>6</v>
      </c>
      <c r="C7990" s="123">
        <v>1969</v>
      </c>
      <c r="D7990" s="2">
        <v>144</v>
      </c>
      <c r="E7990" t="s">
        <v>48</v>
      </c>
      <c r="F7990">
        <v>2021</v>
      </c>
      <c r="G7990" t="s">
        <v>46</v>
      </c>
      <c r="H7990" s="21">
        <v>1945.97</v>
      </c>
    </row>
    <row r="7991" spans="1:8">
      <c r="A7991">
        <v>565</v>
      </c>
      <c r="B7991" t="s">
        <v>6</v>
      </c>
      <c r="C7991" s="123">
        <v>1969</v>
      </c>
      <c r="D7991" s="2">
        <v>144</v>
      </c>
      <c r="E7991" t="s">
        <v>48</v>
      </c>
      <c r="F7991">
        <v>2021</v>
      </c>
      <c r="G7991" t="s">
        <v>46</v>
      </c>
      <c r="H7991" s="21">
        <v>1433.83</v>
      </c>
    </row>
    <row r="7992" spans="1:8">
      <c r="A7992">
        <v>642</v>
      </c>
      <c r="B7992" t="s">
        <v>7</v>
      </c>
      <c r="C7992" s="123">
        <v>1969</v>
      </c>
      <c r="D7992" s="2">
        <v>133</v>
      </c>
      <c r="E7992" t="s">
        <v>48</v>
      </c>
      <c r="F7992">
        <v>2021</v>
      </c>
      <c r="G7992" t="s">
        <v>46</v>
      </c>
      <c r="H7992" s="21">
        <v>330.33</v>
      </c>
    </row>
    <row r="7993" spans="1:8">
      <c r="A7993">
        <v>663</v>
      </c>
      <c r="B7993" t="s">
        <v>7</v>
      </c>
      <c r="C7993" s="123">
        <v>1969</v>
      </c>
      <c r="D7993" s="2">
        <v>133</v>
      </c>
      <c r="E7993" t="s">
        <v>48</v>
      </c>
      <c r="F7993">
        <v>2021</v>
      </c>
      <c r="G7993" t="s">
        <v>46</v>
      </c>
      <c r="H7993" s="21">
        <v>216.27</v>
      </c>
    </row>
    <row r="7994" spans="1:8">
      <c r="A7994">
        <v>664</v>
      </c>
      <c r="B7994" t="s">
        <v>7</v>
      </c>
      <c r="C7994" s="123">
        <v>1969</v>
      </c>
      <c r="D7994" s="2">
        <v>133</v>
      </c>
      <c r="E7994" t="s">
        <v>48</v>
      </c>
      <c r="F7994">
        <v>2021</v>
      </c>
      <c r="G7994" t="s">
        <v>46</v>
      </c>
      <c r="H7994" s="21">
        <v>24.21</v>
      </c>
    </row>
    <row r="7995" spans="1:8">
      <c r="A7995">
        <v>666</v>
      </c>
      <c r="B7995" t="s">
        <v>7</v>
      </c>
      <c r="C7995" s="123">
        <v>1969</v>
      </c>
      <c r="D7995" s="2">
        <v>133</v>
      </c>
      <c r="E7995" t="s">
        <v>48</v>
      </c>
      <c r="F7995">
        <v>2021</v>
      </c>
      <c r="G7995" t="s">
        <v>46</v>
      </c>
      <c r="H7995" s="21">
        <v>90.77</v>
      </c>
    </row>
    <row r="7996" spans="1:8">
      <c r="A7996">
        <v>669</v>
      </c>
      <c r="B7996" t="s">
        <v>7</v>
      </c>
      <c r="C7996" s="123">
        <v>1969</v>
      </c>
      <c r="D7996" s="2">
        <v>133</v>
      </c>
      <c r="E7996" t="s">
        <v>48</v>
      </c>
      <c r="F7996">
        <v>2021</v>
      </c>
      <c r="G7996" t="s">
        <v>46</v>
      </c>
      <c r="H7996" s="21">
        <v>1198.45</v>
      </c>
    </row>
    <row r="7997" spans="1:8">
      <c r="A7997">
        <v>767</v>
      </c>
      <c r="B7997" t="s">
        <v>7</v>
      </c>
      <c r="C7997" s="123">
        <v>1969</v>
      </c>
      <c r="D7997" s="2">
        <v>133</v>
      </c>
      <c r="E7997" t="s">
        <v>48</v>
      </c>
      <c r="F7997">
        <v>2021</v>
      </c>
      <c r="G7997" t="s">
        <v>46</v>
      </c>
      <c r="H7997" s="21">
        <v>-24.21</v>
      </c>
    </row>
    <row r="7998" spans="1:8">
      <c r="A7998">
        <v>908</v>
      </c>
      <c r="B7998" t="s">
        <v>7</v>
      </c>
      <c r="C7998" s="123">
        <v>1969</v>
      </c>
      <c r="D7998" s="2">
        <v>133</v>
      </c>
      <c r="E7998" t="s">
        <v>48</v>
      </c>
      <c r="F7998">
        <v>2021</v>
      </c>
      <c r="G7998" t="s">
        <v>46</v>
      </c>
      <c r="H7998" s="21">
        <v>15.5</v>
      </c>
    </row>
    <row r="7999" spans="1:8">
      <c r="A7999">
        <v>929</v>
      </c>
      <c r="B7999" t="s">
        <v>7</v>
      </c>
      <c r="C7999" s="123">
        <v>1969</v>
      </c>
      <c r="D7999" s="2">
        <v>133</v>
      </c>
      <c r="E7999" t="s">
        <v>48</v>
      </c>
      <c r="F7999">
        <v>2021</v>
      </c>
      <c r="G7999" t="s">
        <v>46</v>
      </c>
      <c r="H7999" s="21">
        <v>1000.45</v>
      </c>
    </row>
    <row r="8000" spans="1:8">
      <c r="A8000">
        <v>1004</v>
      </c>
      <c r="B8000" t="s">
        <v>7</v>
      </c>
      <c r="C8000" s="123">
        <v>1969</v>
      </c>
      <c r="D8000" s="2">
        <v>144</v>
      </c>
      <c r="E8000" t="s">
        <v>48</v>
      </c>
      <c r="F8000">
        <v>2021</v>
      </c>
      <c r="G8000" t="s">
        <v>46</v>
      </c>
      <c r="H8000" s="21">
        <v>-27.68</v>
      </c>
    </row>
    <row r="8001" spans="1:8">
      <c r="A8001">
        <v>1219</v>
      </c>
      <c r="B8001" t="s">
        <v>7</v>
      </c>
      <c r="C8001" s="123">
        <v>1969</v>
      </c>
      <c r="D8001" s="2">
        <v>144</v>
      </c>
      <c r="E8001" t="s">
        <v>48</v>
      </c>
      <c r="F8001">
        <v>2021</v>
      </c>
      <c r="G8001" t="s">
        <v>46</v>
      </c>
      <c r="H8001" s="21">
        <v>144.31</v>
      </c>
    </row>
    <row r="8002" spans="1:8">
      <c r="A8002">
        <v>1251</v>
      </c>
      <c r="B8002" t="s">
        <v>7</v>
      </c>
      <c r="C8002" s="123">
        <v>1969</v>
      </c>
      <c r="D8002" s="2">
        <v>144</v>
      </c>
      <c r="E8002" t="s">
        <v>48</v>
      </c>
      <c r="F8002">
        <v>2021</v>
      </c>
      <c r="G8002" t="s">
        <v>46</v>
      </c>
      <c r="H8002" s="21">
        <v>203.27</v>
      </c>
    </row>
    <row r="8003" spans="1:8">
      <c r="A8003">
        <v>1263</v>
      </c>
      <c r="B8003" t="s">
        <v>7</v>
      </c>
      <c r="C8003" s="123">
        <v>1969</v>
      </c>
      <c r="D8003" s="2">
        <v>144</v>
      </c>
      <c r="E8003" t="s">
        <v>48</v>
      </c>
      <c r="F8003">
        <v>2021</v>
      </c>
      <c r="G8003" t="s">
        <v>46</v>
      </c>
      <c r="H8003" s="21">
        <v>274.83</v>
      </c>
    </row>
    <row r="8004" spans="1:8">
      <c r="A8004">
        <v>1303</v>
      </c>
      <c r="B8004" t="s">
        <v>7</v>
      </c>
      <c r="C8004" s="123">
        <v>1969</v>
      </c>
      <c r="D8004" s="2">
        <v>144</v>
      </c>
      <c r="E8004" t="s">
        <v>48</v>
      </c>
      <c r="F8004">
        <v>2021</v>
      </c>
      <c r="G8004" t="s">
        <v>46</v>
      </c>
      <c r="H8004" s="21">
        <v>120.22</v>
      </c>
    </row>
    <row r="8005" spans="1:8">
      <c r="A8005">
        <v>1308</v>
      </c>
      <c r="B8005" t="s">
        <v>7</v>
      </c>
      <c r="C8005" s="123">
        <v>1969</v>
      </c>
      <c r="D8005" s="2">
        <v>144</v>
      </c>
      <c r="E8005" t="s">
        <v>48</v>
      </c>
      <c r="F8005">
        <v>2021</v>
      </c>
      <c r="G8005" t="s">
        <v>46</v>
      </c>
      <c r="H8005" s="21">
        <v>1552.55</v>
      </c>
    </row>
    <row r="8006" spans="1:8">
      <c r="A8006">
        <v>1346</v>
      </c>
      <c r="B8006" t="s">
        <v>7</v>
      </c>
      <c r="C8006" s="123">
        <v>1969</v>
      </c>
      <c r="D8006" s="2">
        <v>144</v>
      </c>
      <c r="E8006" t="s">
        <v>48</v>
      </c>
      <c r="F8006">
        <v>2021</v>
      </c>
      <c r="G8006" t="s">
        <v>46</v>
      </c>
      <c r="H8006" s="21">
        <v>179.93</v>
      </c>
    </row>
    <row r="8007" spans="1:8">
      <c r="A8007">
        <v>1384</v>
      </c>
      <c r="B8007" t="s">
        <v>7</v>
      </c>
      <c r="C8007" s="123">
        <v>1969</v>
      </c>
      <c r="D8007" s="2">
        <v>144</v>
      </c>
      <c r="E8007" t="s">
        <v>48</v>
      </c>
      <c r="F8007">
        <v>2021</v>
      </c>
      <c r="G8007" t="s">
        <v>46</v>
      </c>
      <c r="H8007" s="21">
        <v>497.89</v>
      </c>
    </row>
    <row r="8008" spans="1:8">
      <c r="A8008">
        <v>1388</v>
      </c>
      <c r="B8008" t="s">
        <v>7</v>
      </c>
      <c r="C8008" s="123">
        <v>1969</v>
      </c>
      <c r="D8008" s="2">
        <v>144</v>
      </c>
      <c r="E8008" t="s">
        <v>48</v>
      </c>
      <c r="F8008">
        <v>2021</v>
      </c>
      <c r="G8008" t="s">
        <v>46</v>
      </c>
      <c r="H8008" s="21">
        <v>72.31</v>
      </c>
    </row>
    <row r="8009" spans="1:8">
      <c r="A8009">
        <v>1429</v>
      </c>
      <c r="B8009" t="s">
        <v>7</v>
      </c>
      <c r="C8009" s="123">
        <v>1969</v>
      </c>
      <c r="D8009" s="2">
        <v>144</v>
      </c>
      <c r="E8009" t="s">
        <v>48</v>
      </c>
      <c r="F8009">
        <v>2021</v>
      </c>
      <c r="G8009" t="s">
        <v>46</v>
      </c>
      <c r="H8009" s="21">
        <v>1756.86</v>
      </c>
    </row>
    <row r="8010" spans="1:8">
      <c r="A8010">
        <v>1435</v>
      </c>
      <c r="B8010" t="s">
        <v>7</v>
      </c>
      <c r="C8010" s="123">
        <v>1969</v>
      </c>
      <c r="D8010" s="2">
        <v>144</v>
      </c>
      <c r="E8010" t="s">
        <v>48</v>
      </c>
      <c r="F8010">
        <v>2021</v>
      </c>
      <c r="G8010" t="s">
        <v>46</v>
      </c>
      <c r="H8010" s="21">
        <v>1077.5999999999999</v>
      </c>
    </row>
    <row r="8011" spans="1:8">
      <c r="A8011">
        <v>1440</v>
      </c>
      <c r="B8011" t="s">
        <v>7</v>
      </c>
      <c r="C8011" s="123">
        <v>1969</v>
      </c>
      <c r="D8011" s="2">
        <v>144</v>
      </c>
      <c r="E8011" t="s">
        <v>48</v>
      </c>
      <c r="F8011">
        <v>2021</v>
      </c>
      <c r="G8011" t="s">
        <v>46</v>
      </c>
      <c r="H8011" s="21">
        <v>93.78</v>
      </c>
    </row>
    <row r="8012" spans="1:8">
      <c r="A8012">
        <v>1535</v>
      </c>
      <c r="B8012" t="s">
        <v>8</v>
      </c>
      <c r="C8012" s="123">
        <v>1969</v>
      </c>
      <c r="D8012" s="2">
        <v>133</v>
      </c>
      <c r="E8012" t="s">
        <v>48</v>
      </c>
      <c r="F8012">
        <v>2021</v>
      </c>
      <c r="G8012" t="s">
        <v>46</v>
      </c>
      <c r="H8012" s="21">
        <v>29.73</v>
      </c>
    </row>
    <row r="8013" spans="1:8">
      <c r="A8013">
        <v>1553</v>
      </c>
      <c r="B8013" t="s">
        <v>8</v>
      </c>
      <c r="C8013" s="123">
        <v>1969</v>
      </c>
      <c r="D8013" s="2">
        <v>133</v>
      </c>
      <c r="E8013" t="s">
        <v>48</v>
      </c>
      <c r="F8013">
        <v>2021</v>
      </c>
      <c r="G8013" t="s">
        <v>46</v>
      </c>
      <c r="H8013" s="21">
        <v>58.95</v>
      </c>
    </row>
    <row r="8014" spans="1:8">
      <c r="A8014">
        <v>1575</v>
      </c>
      <c r="B8014" t="s">
        <v>8</v>
      </c>
      <c r="C8014" s="123">
        <v>1969</v>
      </c>
      <c r="D8014" s="2">
        <v>133</v>
      </c>
      <c r="E8014" t="s">
        <v>48</v>
      </c>
      <c r="F8014">
        <v>2021</v>
      </c>
      <c r="G8014" t="s">
        <v>46</v>
      </c>
      <c r="H8014" s="21">
        <v>270.33</v>
      </c>
    </row>
    <row r="8015" spans="1:8">
      <c r="A8015">
        <v>1623</v>
      </c>
      <c r="B8015" t="s">
        <v>8</v>
      </c>
      <c r="C8015" s="123">
        <v>1969</v>
      </c>
      <c r="D8015" s="2">
        <v>133</v>
      </c>
      <c r="E8015" t="s">
        <v>48</v>
      </c>
      <c r="F8015">
        <v>2021</v>
      </c>
      <c r="G8015" t="s">
        <v>46</v>
      </c>
      <c r="H8015" s="21">
        <v>16.71</v>
      </c>
    </row>
    <row r="8016" spans="1:8">
      <c r="A8016">
        <v>1707</v>
      </c>
      <c r="B8016" t="s">
        <v>8</v>
      </c>
      <c r="C8016" s="123">
        <v>1969</v>
      </c>
      <c r="D8016" s="2">
        <v>133</v>
      </c>
      <c r="E8016" t="s">
        <v>48</v>
      </c>
      <c r="F8016">
        <v>2021</v>
      </c>
      <c r="G8016" t="s">
        <v>46</v>
      </c>
      <c r="H8016" s="21">
        <v>485.16</v>
      </c>
    </row>
    <row r="8017" spans="1:8">
      <c r="A8017">
        <v>1718</v>
      </c>
      <c r="B8017" t="s">
        <v>8</v>
      </c>
      <c r="C8017" s="123">
        <v>1969</v>
      </c>
      <c r="D8017" s="2">
        <v>133</v>
      </c>
      <c r="E8017" t="s">
        <v>48</v>
      </c>
      <c r="F8017">
        <v>2021</v>
      </c>
      <c r="G8017" t="s">
        <v>46</v>
      </c>
      <c r="H8017" s="21">
        <v>111.45</v>
      </c>
    </row>
    <row r="8018" spans="1:8">
      <c r="A8018">
        <v>1733</v>
      </c>
      <c r="B8018" t="s">
        <v>8</v>
      </c>
      <c r="C8018" s="123">
        <v>1969</v>
      </c>
      <c r="D8018" s="2">
        <v>144</v>
      </c>
      <c r="E8018" t="s">
        <v>48</v>
      </c>
      <c r="F8018">
        <v>2021</v>
      </c>
      <c r="G8018" t="s">
        <v>46</v>
      </c>
      <c r="H8018" s="21">
        <v>108.95</v>
      </c>
    </row>
    <row r="8019" spans="1:8">
      <c r="A8019">
        <v>1928</v>
      </c>
      <c r="B8019" t="s">
        <v>8</v>
      </c>
      <c r="C8019" s="123">
        <v>1969</v>
      </c>
      <c r="D8019" s="2">
        <v>144</v>
      </c>
      <c r="E8019" t="s">
        <v>48</v>
      </c>
      <c r="F8019">
        <v>2021</v>
      </c>
      <c r="G8019" t="s">
        <v>46</v>
      </c>
      <c r="H8019" s="21">
        <v>381.64</v>
      </c>
    </row>
    <row r="8020" spans="1:8">
      <c r="A8020">
        <v>1932</v>
      </c>
      <c r="B8020" t="s">
        <v>8</v>
      </c>
      <c r="C8020" s="123">
        <v>1969</v>
      </c>
      <c r="D8020" s="2">
        <v>144</v>
      </c>
      <c r="E8020" t="s">
        <v>48</v>
      </c>
      <c r="F8020">
        <v>2021</v>
      </c>
      <c r="G8020" t="s">
        <v>46</v>
      </c>
      <c r="H8020" s="21">
        <v>1429.08</v>
      </c>
    </row>
    <row r="8021" spans="1:8">
      <c r="A8021">
        <v>1983</v>
      </c>
      <c r="B8021" t="s">
        <v>8</v>
      </c>
      <c r="C8021" s="123">
        <v>1969</v>
      </c>
      <c r="D8021" s="2">
        <v>144</v>
      </c>
      <c r="E8021" t="s">
        <v>48</v>
      </c>
      <c r="F8021">
        <v>2021</v>
      </c>
      <c r="G8021" t="s">
        <v>46</v>
      </c>
      <c r="H8021" s="21">
        <v>88.12</v>
      </c>
    </row>
    <row r="8022" spans="1:8">
      <c r="A8022">
        <v>1990</v>
      </c>
      <c r="B8022" t="s">
        <v>8</v>
      </c>
      <c r="C8022" s="123">
        <v>1969</v>
      </c>
      <c r="D8022" s="2">
        <v>144</v>
      </c>
      <c r="E8022" t="s">
        <v>48</v>
      </c>
      <c r="F8022">
        <v>2021</v>
      </c>
      <c r="G8022" t="s">
        <v>46</v>
      </c>
      <c r="H8022" s="21">
        <v>510.83</v>
      </c>
    </row>
    <row r="8023" spans="1:8">
      <c r="A8023">
        <v>1994</v>
      </c>
      <c r="B8023" t="s">
        <v>8</v>
      </c>
      <c r="C8023" s="123">
        <v>1969</v>
      </c>
      <c r="D8023" s="2">
        <v>144</v>
      </c>
      <c r="E8023" t="s">
        <v>48</v>
      </c>
      <c r="F8023">
        <v>2021</v>
      </c>
      <c r="G8023" t="s">
        <v>46</v>
      </c>
      <c r="H8023" s="21">
        <v>-19.420000000000002</v>
      </c>
    </row>
    <row r="8024" spans="1:8">
      <c r="A8024">
        <v>2060</v>
      </c>
      <c r="B8024" t="s">
        <v>8</v>
      </c>
      <c r="C8024" s="123">
        <v>1969</v>
      </c>
      <c r="D8024" s="2">
        <v>144</v>
      </c>
      <c r="E8024" t="s">
        <v>48</v>
      </c>
      <c r="F8024">
        <v>2021</v>
      </c>
      <c r="G8024" t="s">
        <v>46</v>
      </c>
      <c r="H8024" s="21">
        <v>2.92</v>
      </c>
    </row>
    <row r="8025" spans="1:8">
      <c r="A8025">
        <v>2091</v>
      </c>
      <c r="B8025" t="s">
        <v>8</v>
      </c>
      <c r="C8025" s="123">
        <v>1969</v>
      </c>
      <c r="D8025" s="2">
        <v>144</v>
      </c>
      <c r="E8025" t="s">
        <v>48</v>
      </c>
      <c r="F8025">
        <v>2021</v>
      </c>
      <c r="G8025" t="s">
        <v>46</v>
      </c>
      <c r="H8025" s="21">
        <v>121.93</v>
      </c>
    </row>
    <row r="8026" spans="1:8">
      <c r="A8026">
        <v>2176</v>
      </c>
      <c r="B8026" t="s">
        <v>8</v>
      </c>
      <c r="C8026" s="123">
        <v>1969</v>
      </c>
      <c r="D8026" s="2">
        <v>144</v>
      </c>
      <c r="E8026" t="s">
        <v>48</v>
      </c>
      <c r="F8026">
        <v>2021</v>
      </c>
      <c r="G8026" t="s">
        <v>46</v>
      </c>
      <c r="H8026" s="21">
        <v>1551.75</v>
      </c>
    </row>
    <row r="8027" spans="1:8">
      <c r="A8027">
        <v>2227</v>
      </c>
      <c r="B8027" t="s">
        <v>8</v>
      </c>
      <c r="C8027" s="123">
        <v>1969</v>
      </c>
      <c r="D8027" s="2">
        <v>144</v>
      </c>
      <c r="E8027" t="s">
        <v>48</v>
      </c>
      <c r="F8027">
        <v>2021</v>
      </c>
      <c r="G8027" t="s">
        <v>46</v>
      </c>
      <c r="H8027" s="21">
        <v>876.35</v>
      </c>
    </row>
    <row r="8028" spans="1:8">
      <c r="A8028">
        <v>2243</v>
      </c>
      <c r="B8028" t="s">
        <v>9</v>
      </c>
      <c r="C8028" s="123">
        <v>1969</v>
      </c>
      <c r="D8028" s="2">
        <v>133</v>
      </c>
      <c r="E8028" t="s">
        <v>48</v>
      </c>
      <c r="F8028">
        <v>2021</v>
      </c>
      <c r="G8028" t="s">
        <v>46</v>
      </c>
      <c r="H8028" s="21">
        <v>266.17</v>
      </c>
    </row>
    <row r="8029" spans="1:8">
      <c r="A8029">
        <v>2275</v>
      </c>
      <c r="B8029" t="s">
        <v>9</v>
      </c>
      <c r="C8029" s="123">
        <v>1969</v>
      </c>
      <c r="D8029" s="2">
        <v>133</v>
      </c>
      <c r="E8029" t="s">
        <v>48</v>
      </c>
      <c r="F8029">
        <v>2021</v>
      </c>
      <c r="G8029" t="s">
        <v>46</v>
      </c>
      <c r="H8029" s="21">
        <v>1624.65</v>
      </c>
    </row>
    <row r="8030" spans="1:8">
      <c r="A8030">
        <v>2300</v>
      </c>
      <c r="B8030" t="s">
        <v>9</v>
      </c>
      <c r="C8030" s="123">
        <v>1969</v>
      </c>
      <c r="D8030" s="2">
        <v>133</v>
      </c>
      <c r="E8030" t="s">
        <v>48</v>
      </c>
      <c r="F8030">
        <v>2021</v>
      </c>
      <c r="G8030" t="s">
        <v>46</v>
      </c>
      <c r="H8030" s="21">
        <v>26.17</v>
      </c>
    </row>
    <row r="8031" spans="1:8">
      <c r="A8031">
        <v>2356</v>
      </c>
      <c r="B8031" t="s">
        <v>9</v>
      </c>
      <c r="C8031" s="123">
        <v>1969</v>
      </c>
      <c r="D8031" s="2">
        <v>133</v>
      </c>
      <c r="E8031" t="s">
        <v>48</v>
      </c>
      <c r="F8031">
        <v>2021</v>
      </c>
      <c r="G8031" t="s">
        <v>46</v>
      </c>
      <c r="H8031" s="21">
        <v>15.63</v>
      </c>
    </row>
    <row r="8032" spans="1:8">
      <c r="A8032">
        <v>2358</v>
      </c>
      <c r="B8032" t="s">
        <v>9</v>
      </c>
      <c r="C8032" s="123">
        <v>1969</v>
      </c>
      <c r="D8032" s="2">
        <v>133</v>
      </c>
      <c r="E8032" t="s">
        <v>48</v>
      </c>
      <c r="F8032">
        <v>2021</v>
      </c>
      <c r="G8032" t="s">
        <v>46</v>
      </c>
      <c r="H8032" s="21">
        <v>845.72</v>
      </c>
    </row>
    <row r="8033" spans="1:8">
      <c r="A8033">
        <v>2374</v>
      </c>
      <c r="B8033" t="s">
        <v>9</v>
      </c>
      <c r="C8033" s="123">
        <v>1969</v>
      </c>
      <c r="D8033" s="2">
        <v>133</v>
      </c>
      <c r="E8033" t="s">
        <v>48</v>
      </c>
      <c r="F8033">
        <v>2021</v>
      </c>
      <c r="G8033" t="s">
        <v>46</v>
      </c>
      <c r="H8033" s="21">
        <v>90.04</v>
      </c>
    </row>
    <row r="8034" spans="1:8">
      <c r="A8034">
        <v>2383</v>
      </c>
      <c r="B8034" t="s">
        <v>9</v>
      </c>
      <c r="C8034" s="123">
        <v>1969</v>
      </c>
      <c r="D8034" s="2">
        <v>133</v>
      </c>
      <c r="E8034" t="s">
        <v>48</v>
      </c>
      <c r="F8034">
        <v>2021</v>
      </c>
      <c r="G8034" t="s">
        <v>46</v>
      </c>
      <c r="H8034" s="21">
        <v>2582.1999999999998</v>
      </c>
    </row>
    <row r="8035" spans="1:8">
      <c r="A8035">
        <v>2531</v>
      </c>
      <c r="B8035" t="s">
        <v>9</v>
      </c>
      <c r="C8035" s="123">
        <v>1969</v>
      </c>
      <c r="D8035" s="2">
        <v>133</v>
      </c>
      <c r="E8035" t="s">
        <v>48</v>
      </c>
      <c r="F8035">
        <v>2021</v>
      </c>
      <c r="G8035" t="s">
        <v>46</v>
      </c>
      <c r="H8035" s="21">
        <v>1585.46</v>
      </c>
    </row>
    <row r="8036" spans="1:8">
      <c r="A8036">
        <v>2599</v>
      </c>
      <c r="B8036" t="s">
        <v>9</v>
      </c>
      <c r="C8036" s="123">
        <v>1969</v>
      </c>
      <c r="D8036" s="2">
        <v>144</v>
      </c>
      <c r="E8036" t="s">
        <v>48</v>
      </c>
      <c r="F8036">
        <v>2021</v>
      </c>
      <c r="G8036" t="s">
        <v>46</v>
      </c>
      <c r="H8036" s="21">
        <v>46.28</v>
      </c>
    </row>
    <row r="8037" spans="1:8">
      <c r="A8037">
        <v>2615</v>
      </c>
      <c r="B8037" t="s">
        <v>9</v>
      </c>
      <c r="C8037" s="123">
        <v>1969</v>
      </c>
      <c r="D8037" s="2">
        <v>144</v>
      </c>
      <c r="E8037" t="s">
        <v>48</v>
      </c>
      <c r="F8037">
        <v>2021</v>
      </c>
      <c r="G8037" t="s">
        <v>46</v>
      </c>
      <c r="H8037" s="21">
        <v>38.56</v>
      </c>
    </row>
    <row r="8038" spans="1:8">
      <c r="A8038">
        <v>2626</v>
      </c>
      <c r="B8038" t="s">
        <v>9</v>
      </c>
      <c r="C8038" s="123">
        <v>1969</v>
      </c>
      <c r="D8038" s="2">
        <v>144</v>
      </c>
      <c r="E8038" t="s">
        <v>48</v>
      </c>
      <c r="F8038">
        <v>2021</v>
      </c>
      <c r="G8038" t="s">
        <v>46</v>
      </c>
      <c r="H8038" s="21">
        <v>569.89</v>
      </c>
    </row>
    <row r="8039" spans="1:8">
      <c r="A8039">
        <v>2652</v>
      </c>
      <c r="B8039" t="s">
        <v>9</v>
      </c>
      <c r="C8039" s="123">
        <v>1969</v>
      </c>
      <c r="D8039" s="2">
        <v>144</v>
      </c>
      <c r="E8039" t="s">
        <v>48</v>
      </c>
      <c r="F8039">
        <v>2021</v>
      </c>
      <c r="G8039" t="s">
        <v>46</v>
      </c>
      <c r="H8039" s="21">
        <v>124.06</v>
      </c>
    </row>
    <row r="8040" spans="1:8">
      <c r="A8040">
        <v>2674</v>
      </c>
      <c r="B8040" t="s">
        <v>9</v>
      </c>
      <c r="C8040" s="123">
        <v>1969</v>
      </c>
      <c r="D8040" s="2">
        <v>144</v>
      </c>
      <c r="E8040" t="s">
        <v>48</v>
      </c>
      <c r="F8040">
        <v>2021</v>
      </c>
      <c r="G8040" t="s">
        <v>46</v>
      </c>
      <c r="H8040" s="21">
        <v>6.98</v>
      </c>
    </row>
    <row r="8041" spans="1:8">
      <c r="A8041">
        <v>2721</v>
      </c>
      <c r="B8041" t="s">
        <v>9</v>
      </c>
      <c r="C8041" s="123">
        <v>1969</v>
      </c>
      <c r="D8041" s="2">
        <v>144</v>
      </c>
      <c r="E8041" t="s">
        <v>48</v>
      </c>
      <c r="F8041">
        <v>2021</v>
      </c>
      <c r="G8041" t="s">
        <v>46</v>
      </c>
      <c r="H8041" s="21">
        <v>396.33</v>
      </c>
    </row>
    <row r="8042" spans="1:8">
      <c r="A8042">
        <v>2761</v>
      </c>
      <c r="B8042" t="s">
        <v>9</v>
      </c>
      <c r="C8042" s="123">
        <v>1969</v>
      </c>
      <c r="D8042" s="2">
        <v>144</v>
      </c>
      <c r="E8042" t="s">
        <v>48</v>
      </c>
      <c r="F8042">
        <v>2021</v>
      </c>
      <c r="G8042" t="s">
        <v>46</v>
      </c>
      <c r="H8042" s="21">
        <v>510.31</v>
      </c>
    </row>
    <row r="8043" spans="1:8">
      <c r="A8043">
        <v>2798</v>
      </c>
      <c r="B8043" t="s">
        <v>9</v>
      </c>
      <c r="C8043" s="123">
        <v>1969</v>
      </c>
      <c r="D8043" s="2">
        <v>144</v>
      </c>
      <c r="E8043" t="s">
        <v>48</v>
      </c>
      <c r="F8043">
        <v>2021</v>
      </c>
      <c r="G8043" t="s">
        <v>46</v>
      </c>
      <c r="H8043" s="21">
        <v>22.32</v>
      </c>
    </row>
    <row r="8044" spans="1:8">
      <c r="A8044">
        <v>2824</v>
      </c>
      <c r="B8044" t="s">
        <v>9</v>
      </c>
      <c r="C8044" s="123">
        <v>1969</v>
      </c>
      <c r="D8044" s="2">
        <v>144</v>
      </c>
      <c r="E8044" t="s">
        <v>48</v>
      </c>
      <c r="F8044">
        <v>2021</v>
      </c>
      <c r="G8044" t="s">
        <v>46</v>
      </c>
      <c r="H8044" s="21">
        <v>8.02</v>
      </c>
    </row>
    <row r="8045" spans="1:8">
      <c r="A8045">
        <v>2843</v>
      </c>
      <c r="B8045" t="s">
        <v>9</v>
      </c>
      <c r="C8045" s="123">
        <v>1969</v>
      </c>
      <c r="D8045" s="2">
        <v>144</v>
      </c>
      <c r="E8045" t="s">
        <v>48</v>
      </c>
      <c r="F8045">
        <v>2021</v>
      </c>
      <c r="G8045" t="s">
        <v>46</v>
      </c>
      <c r="H8045" s="21">
        <v>580.37</v>
      </c>
    </row>
    <row r="8046" spans="1:8">
      <c r="A8046">
        <v>3020</v>
      </c>
      <c r="B8046" t="s">
        <v>10</v>
      </c>
      <c r="C8046" s="123">
        <v>1969</v>
      </c>
      <c r="D8046" s="2">
        <v>133</v>
      </c>
      <c r="E8046" t="s">
        <v>48</v>
      </c>
      <c r="F8046">
        <v>2021</v>
      </c>
      <c r="G8046" t="s">
        <v>46</v>
      </c>
      <c r="H8046" s="21">
        <v>31</v>
      </c>
    </row>
    <row r="8047" spans="1:8">
      <c r="A8047">
        <v>3041</v>
      </c>
      <c r="B8047" t="s">
        <v>10</v>
      </c>
      <c r="C8047" s="123">
        <v>1969</v>
      </c>
      <c r="D8047" s="2">
        <v>133</v>
      </c>
      <c r="E8047" t="s">
        <v>48</v>
      </c>
      <c r="F8047">
        <v>2021</v>
      </c>
      <c r="G8047" t="s">
        <v>46</v>
      </c>
      <c r="H8047" s="21">
        <v>8.69</v>
      </c>
    </row>
    <row r="8048" spans="1:8">
      <c r="A8048">
        <v>3042</v>
      </c>
      <c r="B8048" t="s">
        <v>10</v>
      </c>
      <c r="C8048" s="123">
        <v>1969</v>
      </c>
      <c r="D8048" s="2">
        <v>133</v>
      </c>
      <c r="E8048" t="s">
        <v>48</v>
      </c>
      <c r="F8048">
        <v>2021</v>
      </c>
      <c r="G8048" t="s">
        <v>46</v>
      </c>
      <c r="H8048" s="21">
        <v>5.43</v>
      </c>
    </row>
    <row r="8049" spans="1:8">
      <c r="A8049">
        <v>3123</v>
      </c>
      <c r="B8049" t="s">
        <v>10</v>
      </c>
      <c r="C8049" s="123">
        <v>1969</v>
      </c>
      <c r="D8049" s="2">
        <v>144</v>
      </c>
      <c r="E8049" t="s">
        <v>48</v>
      </c>
      <c r="F8049">
        <v>2021</v>
      </c>
      <c r="G8049" t="s">
        <v>46</v>
      </c>
      <c r="H8049" s="21">
        <v>68.92</v>
      </c>
    </row>
    <row r="8050" spans="1:8">
      <c r="A8050">
        <v>3222</v>
      </c>
      <c r="B8050" t="s">
        <v>10</v>
      </c>
      <c r="C8050" s="123">
        <v>1969</v>
      </c>
      <c r="D8050" s="2">
        <v>144</v>
      </c>
      <c r="E8050" t="s">
        <v>48</v>
      </c>
      <c r="F8050">
        <v>2021</v>
      </c>
      <c r="G8050" t="s">
        <v>46</v>
      </c>
      <c r="H8050" s="21">
        <v>49.92</v>
      </c>
    </row>
    <row r="8051" spans="1:8">
      <c r="A8051">
        <v>3310</v>
      </c>
      <c r="B8051" t="s">
        <v>10</v>
      </c>
      <c r="C8051" s="123">
        <v>1969</v>
      </c>
      <c r="D8051" s="2">
        <v>144</v>
      </c>
      <c r="E8051" t="s">
        <v>48</v>
      </c>
      <c r="F8051">
        <v>2021</v>
      </c>
      <c r="G8051" t="s">
        <v>46</v>
      </c>
      <c r="H8051" s="21">
        <v>57.66</v>
      </c>
    </row>
    <row r="8052" spans="1:8">
      <c r="A8052">
        <v>3352</v>
      </c>
      <c r="B8052" t="s">
        <v>11</v>
      </c>
      <c r="C8052" s="123">
        <v>1969</v>
      </c>
      <c r="D8052" s="2">
        <v>133</v>
      </c>
      <c r="E8052" t="s">
        <v>48</v>
      </c>
      <c r="F8052">
        <v>2021</v>
      </c>
      <c r="G8052" t="s">
        <v>46</v>
      </c>
      <c r="H8052" s="21">
        <v>31.78</v>
      </c>
    </row>
    <row r="8053" spans="1:8">
      <c r="A8053">
        <v>3368</v>
      </c>
      <c r="B8053" t="s">
        <v>11</v>
      </c>
      <c r="C8053" s="123">
        <v>1969</v>
      </c>
      <c r="D8053" s="2">
        <v>133</v>
      </c>
      <c r="E8053" t="s">
        <v>48</v>
      </c>
      <c r="F8053">
        <v>2021</v>
      </c>
      <c r="G8053" t="s">
        <v>46</v>
      </c>
      <c r="H8053" s="21">
        <v>261.68</v>
      </c>
    </row>
    <row r="8054" spans="1:8">
      <c r="A8054">
        <v>3381</v>
      </c>
      <c r="B8054" t="s">
        <v>11</v>
      </c>
      <c r="C8054" s="123">
        <v>1969</v>
      </c>
      <c r="D8054" s="2">
        <v>133</v>
      </c>
      <c r="E8054" t="s">
        <v>48</v>
      </c>
      <c r="F8054">
        <v>2021</v>
      </c>
      <c r="G8054" t="s">
        <v>46</v>
      </c>
      <c r="H8054" s="21">
        <v>60.22</v>
      </c>
    </row>
    <row r="8055" spans="1:8">
      <c r="A8055">
        <v>3408</v>
      </c>
      <c r="B8055" t="s">
        <v>11</v>
      </c>
      <c r="C8055" s="123">
        <v>1969</v>
      </c>
      <c r="D8055" s="2">
        <v>133</v>
      </c>
      <c r="E8055" t="s">
        <v>48</v>
      </c>
      <c r="F8055">
        <v>2021</v>
      </c>
      <c r="G8055" t="s">
        <v>46</v>
      </c>
      <c r="H8055" s="21">
        <v>28.09</v>
      </c>
    </row>
    <row r="8056" spans="1:8">
      <c r="A8056">
        <v>3468</v>
      </c>
      <c r="B8056" t="s">
        <v>11</v>
      </c>
      <c r="C8056" s="123">
        <v>1969</v>
      </c>
      <c r="D8056" s="2">
        <v>144</v>
      </c>
      <c r="E8056" t="s">
        <v>48</v>
      </c>
      <c r="F8056">
        <v>2021</v>
      </c>
      <c r="G8056" t="s">
        <v>46</v>
      </c>
      <c r="H8056" s="21">
        <v>359.91</v>
      </c>
    </row>
    <row r="8057" spans="1:8">
      <c r="A8057">
        <v>3575</v>
      </c>
      <c r="B8057" t="s">
        <v>11</v>
      </c>
      <c r="C8057" s="123">
        <v>1969</v>
      </c>
      <c r="D8057" s="2">
        <v>144</v>
      </c>
      <c r="E8057" t="s">
        <v>48</v>
      </c>
      <c r="F8057">
        <v>2021</v>
      </c>
      <c r="G8057" t="s">
        <v>46</v>
      </c>
      <c r="H8057" s="21">
        <v>0.62</v>
      </c>
    </row>
    <row r="8058" spans="1:8">
      <c r="A8058">
        <v>3652</v>
      </c>
      <c r="B8058" t="s">
        <v>11</v>
      </c>
      <c r="C8058" s="123">
        <v>1969</v>
      </c>
      <c r="D8058" s="2">
        <v>144</v>
      </c>
      <c r="E8058" t="s">
        <v>48</v>
      </c>
      <c r="F8058">
        <v>2021</v>
      </c>
      <c r="G8058" t="s">
        <v>46</v>
      </c>
      <c r="H8058" s="21">
        <v>215.76</v>
      </c>
    </row>
    <row r="8059" spans="1:8">
      <c r="A8059">
        <v>3672</v>
      </c>
      <c r="B8059" t="s">
        <v>11</v>
      </c>
      <c r="C8059" s="123">
        <v>1969</v>
      </c>
      <c r="D8059" s="2">
        <v>144</v>
      </c>
      <c r="E8059" t="s">
        <v>48</v>
      </c>
      <c r="F8059">
        <v>2021</v>
      </c>
      <c r="G8059" t="s">
        <v>46</v>
      </c>
      <c r="H8059" s="21">
        <v>232.51</v>
      </c>
    </row>
    <row r="8060" spans="1:8">
      <c r="A8060">
        <v>3787</v>
      </c>
      <c r="B8060" t="s">
        <v>11</v>
      </c>
      <c r="C8060" s="123">
        <v>1969</v>
      </c>
      <c r="D8060" s="2">
        <v>144</v>
      </c>
      <c r="E8060" t="s">
        <v>48</v>
      </c>
      <c r="F8060">
        <v>2021</v>
      </c>
      <c r="G8060" t="s">
        <v>46</v>
      </c>
      <c r="H8060" s="21">
        <v>235.66</v>
      </c>
    </row>
    <row r="8061" spans="1:8">
      <c r="A8061">
        <v>3812</v>
      </c>
      <c r="B8061" t="s">
        <v>12</v>
      </c>
      <c r="C8061" s="123">
        <v>1969</v>
      </c>
      <c r="D8061" s="2">
        <v>133</v>
      </c>
      <c r="E8061" t="s">
        <v>48</v>
      </c>
      <c r="F8061">
        <v>2021</v>
      </c>
      <c r="G8061" t="s">
        <v>46</v>
      </c>
      <c r="H8061" s="21">
        <v>74.400000000000006</v>
      </c>
    </row>
    <row r="8062" spans="1:8">
      <c r="A8062">
        <v>3823</v>
      </c>
      <c r="B8062" t="s">
        <v>12</v>
      </c>
      <c r="C8062" s="123">
        <v>1969</v>
      </c>
      <c r="D8062" s="2">
        <v>133</v>
      </c>
      <c r="E8062" t="s">
        <v>48</v>
      </c>
      <c r="F8062">
        <v>2021</v>
      </c>
      <c r="G8062" t="s">
        <v>46</v>
      </c>
      <c r="H8062" s="21">
        <v>8.3699999999999992</v>
      </c>
    </row>
    <row r="8063" spans="1:8">
      <c r="A8063">
        <v>3843</v>
      </c>
      <c r="B8063" t="s">
        <v>12</v>
      </c>
      <c r="C8063" s="123">
        <v>1969</v>
      </c>
      <c r="D8063" s="2">
        <v>133</v>
      </c>
      <c r="E8063" t="s">
        <v>48</v>
      </c>
      <c r="F8063">
        <v>2021</v>
      </c>
      <c r="G8063" t="s">
        <v>46</v>
      </c>
      <c r="H8063" s="21">
        <v>-8.3699999999999992</v>
      </c>
    </row>
    <row r="8064" spans="1:8">
      <c r="A8064">
        <v>3933</v>
      </c>
      <c r="B8064" t="s">
        <v>12</v>
      </c>
      <c r="C8064" s="123">
        <v>1969</v>
      </c>
      <c r="D8064" s="2">
        <v>133</v>
      </c>
      <c r="E8064" t="s">
        <v>48</v>
      </c>
      <c r="F8064">
        <v>2021</v>
      </c>
      <c r="G8064" t="s">
        <v>46</v>
      </c>
      <c r="H8064" s="21">
        <v>10.039999999999999</v>
      </c>
    </row>
    <row r="8065" spans="1:8">
      <c r="A8065">
        <v>3941</v>
      </c>
      <c r="B8065" t="s">
        <v>12</v>
      </c>
      <c r="C8065" s="123">
        <v>1969</v>
      </c>
      <c r="D8065" s="2">
        <v>133</v>
      </c>
      <c r="E8065" t="s">
        <v>48</v>
      </c>
      <c r="F8065">
        <v>2021</v>
      </c>
      <c r="G8065" t="s">
        <v>46</v>
      </c>
      <c r="H8065" s="21">
        <v>130.19999999999999</v>
      </c>
    </row>
    <row r="8066" spans="1:8">
      <c r="A8066">
        <v>3974</v>
      </c>
      <c r="B8066" t="s">
        <v>12</v>
      </c>
      <c r="C8066" s="123">
        <v>1969</v>
      </c>
      <c r="D8066" s="2">
        <v>133</v>
      </c>
      <c r="E8066" t="s">
        <v>48</v>
      </c>
      <c r="F8066">
        <v>2021</v>
      </c>
      <c r="G8066" t="s">
        <v>46</v>
      </c>
      <c r="H8066" s="21">
        <v>74.400000000000006</v>
      </c>
    </row>
    <row r="8067" spans="1:8">
      <c r="A8067">
        <v>3988</v>
      </c>
      <c r="B8067" t="s">
        <v>12</v>
      </c>
      <c r="C8067" s="123">
        <v>1969</v>
      </c>
      <c r="D8067" s="2">
        <v>144</v>
      </c>
      <c r="E8067" t="s">
        <v>48</v>
      </c>
      <c r="F8067">
        <v>2021</v>
      </c>
      <c r="G8067" t="s">
        <v>46</v>
      </c>
      <c r="H8067" s="21">
        <v>167.03</v>
      </c>
    </row>
    <row r="8068" spans="1:8">
      <c r="A8068">
        <v>4008</v>
      </c>
      <c r="B8068" t="s">
        <v>12</v>
      </c>
      <c r="C8068" s="123">
        <v>1969</v>
      </c>
      <c r="D8068" s="2">
        <v>144</v>
      </c>
      <c r="E8068" t="s">
        <v>48</v>
      </c>
      <c r="F8068">
        <v>2021</v>
      </c>
      <c r="G8068" t="s">
        <v>46</v>
      </c>
      <c r="H8068" s="21">
        <v>982.37</v>
      </c>
    </row>
    <row r="8069" spans="1:8">
      <c r="A8069">
        <v>4023</v>
      </c>
      <c r="B8069" t="s">
        <v>12</v>
      </c>
      <c r="C8069" s="123">
        <v>1969</v>
      </c>
      <c r="D8069" s="2">
        <v>144</v>
      </c>
      <c r="E8069" t="s">
        <v>48</v>
      </c>
      <c r="F8069">
        <v>2021</v>
      </c>
      <c r="G8069" t="s">
        <v>46</v>
      </c>
      <c r="H8069" s="21">
        <v>1297.8800000000001</v>
      </c>
    </row>
    <row r="8070" spans="1:8">
      <c r="A8070">
        <v>4091</v>
      </c>
      <c r="B8070" t="s">
        <v>12</v>
      </c>
      <c r="C8070" s="123">
        <v>1969</v>
      </c>
      <c r="D8070" s="2">
        <v>144</v>
      </c>
      <c r="E8070" t="s">
        <v>48</v>
      </c>
      <c r="F8070">
        <v>2021</v>
      </c>
      <c r="G8070" t="s">
        <v>46</v>
      </c>
      <c r="H8070" s="21">
        <v>285.82</v>
      </c>
    </row>
    <row r="8071" spans="1:8">
      <c r="A8071">
        <v>4108</v>
      </c>
      <c r="B8071" t="s">
        <v>12</v>
      </c>
      <c r="C8071" s="123">
        <v>1969</v>
      </c>
      <c r="D8071" s="2">
        <v>144</v>
      </c>
      <c r="E8071" t="s">
        <v>48</v>
      </c>
      <c r="F8071">
        <v>2021</v>
      </c>
      <c r="G8071" t="s">
        <v>46</v>
      </c>
      <c r="H8071" s="21">
        <v>164.61</v>
      </c>
    </row>
    <row r="8072" spans="1:8">
      <c r="A8072">
        <v>4127</v>
      </c>
      <c r="B8072" t="s">
        <v>12</v>
      </c>
      <c r="C8072" s="123">
        <v>1969</v>
      </c>
      <c r="D8072" s="2">
        <v>144</v>
      </c>
      <c r="E8072" t="s">
        <v>48</v>
      </c>
      <c r="F8072">
        <v>2021</v>
      </c>
      <c r="G8072" t="s">
        <v>46</v>
      </c>
      <c r="H8072" s="21">
        <v>1223.2</v>
      </c>
    </row>
    <row r="8073" spans="1:8">
      <c r="A8073">
        <v>4188</v>
      </c>
      <c r="B8073" t="s">
        <v>12</v>
      </c>
      <c r="C8073" s="123">
        <v>1969</v>
      </c>
      <c r="D8073" s="2">
        <v>144</v>
      </c>
      <c r="E8073" t="s">
        <v>48</v>
      </c>
      <c r="F8073">
        <v>2021</v>
      </c>
      <c r="G8073" t="s">
        <v>46</v>
      </c>
      <c r="H8073" s="21">
        <v>92.2</v>
      </c>
    </row>
    <row r="8074" spans="1:8">
      <c r="A8074">
        <v>4191</v>
      </c>
      <c r="B8074" t="s">
        <v>12</v>
      </c>
      <c r="C8074" s="123">
        <v>1969</v>
      </c>
      <c r="D8074" s="2">
        <v>144</v>
      </c>
      <c r="E8074" t="s">
        <v>48</v>
      </c>
      <c r="F8074">
        <v>2021</v>
      </c>
      <c r="G8074" t="s">
        <v>46</v>
      </c>
      <c r="H8074" s="21">
        <v>11.28</v>
      </c>
    </row>
    <row r="8075" spans="1:8">
      <c r="A8075">
        <v>4194</v>
      </c>
      <c r="B8075" t="s">
        <v>12</v>
      </c>
      <c r="C8075" s="123">
        <v>1969</v>
      </c>
      <c r="D8075" s="2">
        <v>144</v>
      </c>
      <c r="E8075" t="s">
        <v>48</v>
      </c>
      <c r="F8075">
        <v>2021</v>
      </c>
      <c r="G8075" t="s">
        <v>46</v>
      </c>
      <c r="H8075" s="21">
        <v>1881.51</v>
      </c>
    </row>
    <row r="8076" spans="1:8">
      <c r="A8076">
        <v>4217</v>
      </c>
      <c r="B8076" t="s">
        <v>12</v>
      </c>
      <c r="C8076" s="123">
        <v>1969</v>
      </c>
      <c r="D8076" s="2">
        <v>144</v>
      </c>
      <c r="E8076" t="s">
        <v>48</v>
      </c>
      <c r="F8076">
        <v>2021</v>
      </c>
      <c r="G8076" t="s">
        <v>46</v>
      </c>
      <c r="H8076" s="21">
        <v>95.74</v>
      </c>
    </row>
    <row r="8077" spans="1:8">
      <c r="A8077">
        <v>4233</v>
      </c>
      <c r="B8077" t="s">
        <v>12</v>
      </c>
      <c r="C8077" s="123">
        <v>1969</v>
      </c>
      <c r="D8077" s="2">
        <v>144</v>
      </c>
      <c r="E8077" t="s">
        <v>48</v>
      </c>
      <c r="F8077">
        <v>2021</v>
      </c>
      <c r="G8077" t="s">
        <v>46</v>
      </c>
      <c r="H8077" s="21">
        <v>253.52</v>
      </c>
    </row>
    <row r="8078" spans="1:8">
      <c r="A8078">
        <v>4269</v>
      </c>
      <c r="B8078" t="s">
        <v>12</v>
      </c>
      <c r="C8078" s="123">
        <v>1969</v>
      </c>
      <c r="D8078" s="2">
        <v>144</v>
      </c>
      <c r="E8078" t="s">
        <v>48</v>
      </c>
      <c r="F8078">
        <v>2021</v>
      </c>
      <c r="G8078" t="s">
        <v>46</v>
      </c>
      <c r="H8078" s="21">
        <v>80.59</v>
      </c>
    </row>
    <row r="8079" spans="1:8">
      <c r="A8079">
        <v>4321</v>
      </c>
      <c r="B8079" t="s">
        <v>13</v>
      </c>
      <c r="C8079" s="123">
        <v>1969</v>
      </c>
      <c r="D8079" s="2">
        <v>133</v>
      </c>
      <c r="E8079" t="s">
        <v>48</v>
      </c>
      <c r="F8079">
        <v>2021</v>
      </c>
      <c r="G8079" t="s">
        <v>46</v>
      </c>
      <c r="H8079" s="21">
        <v>39.950000000000003</v>
      </c>
    </row>
    <row r="8080" spans="1:8">
      <c r="A8080">
        <v>4322</v>
      </c>
      <c r="B8080" t="s">
        <v>13</v>
      </c>
      <c r="C8080" s="123">
        <v>1969</v>
      </c>
      <c r="D8080" s="2">
        <v>133</v>
      </c>
      <c r="E8080" t="s">
        <v>48</v>
      </c>
      <c r="F8080">
        <v>2021</v>
      </c>
      <c r="G8080" t="s">
        <v>46</v>
      </c>
      <c r="H8080" s="21">
        <v>15.07</v>
      </c>
    </row>
    <row r="8081" spans="1:8">
      <c r="A8081">
        <v>4362</v>
      </c>
      <c r="B8081" t="s">
        <v>13</v>
      </c>
      <c r="C8081" s="123">
        <v>1969</v>
      </c>
      <c r="D8081" s="2">
        <v>133</v>
      </c>
      <c r="E8081" t="s">
        <v>48</v>
      </c>
      <c r="F8081">
        <v>2021</v>
      </c>
      <c r="G8081" t="s">
        <v>46</v>
      </c>
      <c r="H8081" s="21">
        <v>32.92</v>
      </c>
    </row>
    <row r="8082" spans="1:8">
      <c r="A8082">
        <v>4365</v>
      </c>
      <c r="B8082" t="s">
        <v>13</v>
      </c>
      <c r="C8082" s="123">
        <v>1969</v>
      </c>
      <c r="D8082" s="2">
        <v>133</v>
      </c>
      <c r="E8082" t="s">
        <v>48</v>
      </c>
      <c r="F8082">
        <v>2021</v>
      </c>
      <c r="G8082" t="s">
        <v>46</v>
      </c>
      <c r="H8082" s="21">
        <v>52.74</v>
      </c>
    </row>
    <row r="8083" spans="1:8">
      <c r="A8083">
        <v>4415</v>
      </c>
      <c r="B8083" t="s">
        <v>13</v>
      </c>
      <c r="C8083" s="123">
        <v>1969</v>
      </c>
      <c r="D8083" s="2">
        <v>133</v>
      </c>
      <c r="E8083" t="s">
        <v>48</v>
      </c>
      <c r="F8083">
        <v>2021</v>
      </c>
      <c r="G8083" t="s">
        <v>46</v>
      </c>
      <c r="H8083" s="21">
        <v>6.7</v>
      </c>
    </row>
    <row r="8084" spans="1:8">
      <c r="A8084">
        <v>4434</v>
      </c>
      <c r="B8084" t="s">
        <v>13</v>
      </c>
      <c r="C8084" s="123">
        <v>1969</v>
      </c>
      <c r="D8084" s="2">
        <v>133</v>
      </c>
      <c r="E8084" t="s">
        <v>48</v>
      </c>
      <c r="F8084">
        <v>2021</v>
      </c>
      <c r="G8084" t="s">
        <v>46</v>
      </c>
      <c r="H8084" s="21">
        <v>27.83</v>
      </c>
    </row>
    <row r="8085" spans="1:8">
      <c r="A8085">
        <v>4443</v>
      </c>
      <c r="B8085" t="s">
        <v>13</v>
      </c>
      <c r="C8085" s="123">
        <v>1969</v>
      </c>
      <c r="D8085" s="2">
        <v>133</v>
      </c>
      <c r="E8085" t="s">
        <v>48</v>
      </c>
      <c r="F8085">
        <v>2021</v>
      </c>
      <c r="G8085" t="s">
        <v>46</v>
      </c>
      <c r="H8085" s="21">
        <v>-15.07</v>
      </c>
    </row>
    <row r="8086" spans="1:8">
      <c r="A8086">
        <v>4476</v>
      </c>
      <c r="B8086" t="s">
        <v>13</v>
      </c>
      <c r="C8086" s="123">
        <v>1969</v>
      </c>
      <c r="D8086" s="2">
        <v>133</v>
      </c>
      <c r="E8086" t="s">
        <v>48</v>
      </c>
      <c r="F8086">
        <v>2021</v>
      </c>
      <c r="G8086" t="s">
        <v>46</v>
      </c>
      <c r="H8086" s="21">
        <v>25.3</v>
      </c>
    </row>
    <row r="8087" spans="1:8">
      <c r="A8087">
        <v>4478</v>
      </c>
      <c r="B8087" t="s">
        <v>13</v>
      </c>
      <c r="C8087" s="123">
        <v>1969</v>
      </c>
      <c r="D8087" s="2">
        <v>133</v>
      </c>
      <c r="E8087" t="s">
        <v>48</v>
      </c>
      <c r="F8087">
        <v>2021</v>
      </c>
      <c r="G8087" t="s">
        <v>46</v>
      </c>
      <c r="H8087" s="21">
        <v>23.53</v>
      </c>
    </row>
    <row r="8088" spans="1:8">
      <c r="A8088">
        <v>4482</v>
      </c>
      <c r="B8088" t="s">
        <v>13</v>
      </c>
      <c r="C8088" s="123">
        <v>1969</v>
      </c>
      <c r="D8088" s="2">
        <v>133</v>
      </c>
      <c r="E8088" t="s">
        <v>48</v>
      </c>
      <c r="F8088">
        <v>2021</v>
      </c>
      <c r="G8088" t="s">
        <v>46</v>
      </c>
      <c r="H8088" s="21">
        <v>36.68</v>
      </c>
    </row>
    <row r="8089" spans="1:8">
      <c r="A8089">
        <v>4534</v>
      </c>
      <c r="B8089" t="s">
        <v>13</v>
      </c>
      <c r="C8089" s="123">
        <v>1969</v>
      </c>
      <c r="D8089" s="2">
        <v>133</v>
      </c>
      <c r="E8089" t="s">
        <v>48</v>
      </c>
      <c r="F8089">
        <v>2021</v>
      </c>
      <c r="G8089" t="s">
        <v>46</v>
      </c>
      <c r="H8089" s="21">
        <v>66.41</v>
      </c>
    </row>
    <row r="8090" spans="1:8">
      <c r="A8090">
        <v>4559</v>
      </c>
      <c r="B8090" t="s">
        <v>13</v>
      </c>
      <c r="C8090" s="123">
        <v>1969</v>
      </c>
      <c r="D8090" s="2">
        <v>144</v>
      </c>
      <c r="E8090" t="s">
        <v>48</v>
      </c>
      <c r="F8090">
        <v>2021</v>
      </c>
      <c r="G8090" t="s">
        <v>46</v>
      </c>
      <c r="H8090" s="21">
        <v>1.67</v>
      </c>
    </row>
    <row r="8091" spans="1:8">
      <c r="A8091">
        <v>4720</v>
      </c>
      <c r="B8091" t="s">
        <v>13</v>
      </c>
      <c r="C8091" s="123">
        <v>1969</v>
      </c>
      <c r="D8091" s="2">
        <v>144</v>
      </c>
      <c r="E8091" t="s">
        <v>48</v>
      </c>
      <c r="F8091">
        <v>2021</v>
      </c>
      <c r="G8091" t="s">
        <v>46</v>
      </c>
      <c r="H8091" s="21">
        <v>33.06</v>
      </c>
    </row>
    <row r="8092" spans="1:8">
      <c r="A8092">
        <v>4847</v>
      </c>
      <c r="B8092" t="s">
        <v>13</v>
      </c>
      <c r="C8092" s="123">
        <v>1969</v>
      </c>
      <c r="D8092" s="2">
        <v>144</v>
      </c>
      <c r="E8092" t="s">
        <v>48</v>
      </c>
      <c r="F8092">
        <v>2021</v>
      </c>
      <c r="G8092" t="s">
        <v>46</v>
      </c>
      <c r="H8092" s="21">
        <v>33.01</v>
      </c>
    </row>
    <row r="8093" spans="1:8">
      <c r="A8093">
        <v>4902</v>
      </c>
      <c r="B8093" t="s">
        <v>13</v>
      </c>
      <c r="C8093" s="123">
        <v>1969</v>
      </c>
      <c r="D8093" s="2">
        <v>144</v>
      </c>
      <c r="E8093" t="s">
        <v>48</v>
      </c>
      <c r="F8093">
        <v>2021</v>
      </c>
      <c r="G8093" t="s">
        <v>46</v>
      </c>
      <c r="H8093" s="21">
        <v>223.61</v>
      </c>
    </row>
    <row r="8094" spans="1:8">
      <c r="A8094">
        <v>4918</v>
      </c>
      <c r="B8094" t="s">
        <v>13</v>
      </c>
      <c r="C8094" s="123">
        <v>1969</v>
      </c>
      <c r="D8094" s="2">
        <v>144</v>
      </c>
      <c r="E8094" t="s">
        <v>48</v>
      </c>
      <c r="F8094">
        <v>2021</v>
      </c>
      <c r="G8094" t="s">
        <v>46</v>
      </c>
      <c r="H8094" s="21">
        <v>39.65</v>
      </c>
    </row>
    <row r="8095" spans="1:8">
      <c r="A8095">
        <v>4928</v>
      </c>
      <c r="B8095" t="s">
        <v>13</v>
      </c>
      <c r="C8095" s="123">
        <v>1969</v>
      </c>
      <c r="D8095" s="2">
        <v>144</v>
      </c>
      <c r="E8095" t="s">
        <v>48</v>
      </c>
      <c r="F8095">
        <v>2021</v>
      </c>
      <c r="G8095" t="s">
        <v>46</v>
      </c>
      <c r="H8095" s="21">
        <v>24.88</v>
      </c>
    </row>
    <row r="8096" spans="1:8">
      <c r="A8096">
        <v>4965</v>
      </c>
      <c r="B8096" t="s">
        <v>13</v>
      </c>
      <c r="C8096" s="123">
        <v>1969</v>
      </c>
      <c r="D8096" s="2">
        <v>144</v>
      </c>
      <c r="E8096" t="s">
        <v>48</v>
      </c>
      <c r="F8096">
        <v>2021</v>
      </c>
      <c r="G8096" t="s">
        <v>46</v>
      </c>
      <c r="H8096" s="21">
        <v>146.47999999999999</v>
      </c>
    </row>
    <row r="8097" spans="1:8">
      <c r="A8097">
        <v>4973</v>
      </c>
      <c r="B8097" t="s">
        <v>14</v>
      </c>
      <c r="C8097" s="123">
        <v>1969</v>
      </c>
      <c r="D8097" s="2">
        <v>133</v>
      </c>
      <c r="E8097" t="s">
        <v>48</v>
      </c>
      <c r="F8097">
        <v>2021</v>
      </c>
      <c r="G8097" t="s">
        <v>46</v>
      </c>
      <c r="H8097" s="21">
        <v>4.34</v>
      </c>
    </row>
    <row r="8098" spans="1:8">
      <c r="A8098">
        <v>4997</v>
      </c>
      <c r="B8098" t="s">
        <v>14</v>
      </c>
      <c r="C8098" s="123">
        <v>1969</v>
      </c>
      <c r="D8098" s="2">
        <v>133</v>
      </c>
      <c r="E8098" t="s">
        <v>48</v>
      </c>
      <c r="F8098">
        <v>2021</v>
      </c>
      <c r="G8098" t="s">
        <v>46</v>
      </c>
      <c r="H8098" s="21">
        <v>1900.36</v>
      </c>
    </row>
    <row r="8099" spans="1:8">
      <c r="A8099">
        <v>5013</v>
      </c>
      <c r="B8099" t="s">
        <v>14</v>
      </c>
      <c r="C8099" s="123">
        <v>1969</v>
      </c>
      <c r="D8099" s="2">
        <v>133</v>
      </c>
      <c r="E8099" t="s">
        <v>48</v>
      </c>
      <c r="F8099">
        <v>2021</v>
      </c>
      <c r="G8099" t="s">
        <v>46</v>
      </c>
      <c r="H8099" s="21">
        <v>5.21</v>
      </c>
    </row>
    <row r="8100" spans="1:8">
      <c r="A8100">
        <v>5085</v>
      </c>
      <c r="B8100" t="s">
        <v>14</v>
      </c>
      <c r="C8100" s="123">
        <v>1969</v>
      </c>
      <c r="D8100" s="2">
        <v>133</v>
      </c>
      <c r="E8100" t="s">
        <v>48</v>
      </c>
      <c r="F8100">
        <v>2021</v>
      </c>
      <c r="G8100" t="s">
        <v>46</v>
      </c>
      <c r="H8100" s="21">
        <v>6.29</v>
      </c>
    </row>
    <row r="8101" spans="1:8">
      <c r="A8101">
        <v>5114</v>
      </c>
      <c r="B8101" t="s">
        <v>14</v>
      </c>
      <c r="C8101" s="123">
        <v>1969</v>
      </c>
      <c r="D8101" s="2">
        <v>133</v>
      </c>
      <c r="E8101" t="s">
        <v>48</v>
      </c>
      <c r="F8101">
        <v>2021</v>
      </c>
      <c r="G8101" t="s">
        <v>46</v>
      </c>
      <c r="H8101" s="21">
        <v>501.07</v>
      </c>
    </row>
    <row r="8102" spans="1:8">
      <c r="A8102">
        <v>5220</v>
      </c>
      <c r="B8102" t="s">
        <v>14</v>
      </c>
      <c r="C8102" s="123">
        <v>1969</v>
      </c>
      <c r="D8102" s="2">
        <v>133</v>
      </c>
      <c r="E8102" t="s">
        <v>48</v>
      </c>
      <c r="F8102">
        <v>2021</v>
      </c>
      <c r="G8102" t="s">
        <v>46</v>
      </c>
      <c r="H8102" s="21">
        <v>215.61</v>
      </c>
    </row>
    <row r="8103" spans="1:8">
      <c r="A8103">
        <v>5232</v>
      </c>
      <c r="B8103" t="s">
        <v>14</v>
      </c>
      <c r="C8103" s="123">
        <v>1969</v>
      </c>
      <c r="D8103" s="2">
        <v>133</v>
      </c>
      <c r="E8103" t="s">
        <v>48</v>
      </c>
      <c r="F8103">
        <v>2021</v>
      </c>
      <c r="G8103" t="s">
        <v>46</v>
      </c>
      <c r="H8103" s="21">
        <v>94.78</v>
      </c>
    </row>
    <row r="8104" spans="1:8">
      <c r="A8104">
        <v>5331</v>
      </c>
      <c r="B8104" t="s">
        <v>14</v>
      </c>
      <c r="C8104" s="123">
        <v>1969</v>
      </c>
      <c r="D8104" s="2">
        <v>144</v>
      </c>
      <c r="E8104" t="s">
        <v>48</v>
      </c>
      <c r="F8104">
        <v>2021</v>
      </c>
      <c r="G8104" t="s">
        <v>46</v>
      </c>
      <c r="H8104" s="21">
        <v>350.02</v>
      </c>
    </row>
    <row r="8105" spans="1:8">
      <c r="A8105">
        <v>5342</v>
      </c>
      <c r="B8105" t="s">
        <v>14</v>
      </c>
      <c r="C8105" s="123">
        <v>1969</v>
      </c>
      <c r="D8105" s="2">
        <v>144</v>
      </c>
      <c r="E8105" t="s">
        <v>48</v>
      </c>
      <c r="F8105">
        <v>2021</v>
      </c>
      <c r="G8105" t="s">
        <v>46</v>
      </c>
      <c r="H8105" s="21">
        <v>378.37</v>
      </c>
    </row>
    <row r="8106" spans="1:8">
      <c r="A8106">
        <v>5405</v>
      </c>
      <c r="B8106" t="s">
        <v>14</v>
      </c>
      <c r="C8106" s="123">
        <v>1969</v>
      </c>
      <c r="D8106" s="2">
        <v>144</v>
      </c>
      <c r="E8106" t="s">
        <v>48</v>
      </c>
      <c r="F8106">
        <v>2021</v>
      </c>
      <c r="G8106" t="s">
        <v>46</v>
      </c>
      <c r="H8106" s="21">
        <v>751.11</v>
      </c>
    </row>
    <row r="8107" spans="1:8">
      <c r="A8107">
        <v>5472</v>
      </c>
      <c r="B8107" t="s">
        <v>14</v>
      </c>
      <c r="C8107" s="123">
        <v>1969</v>
      </c>
      <c r="D8107" s="2">
        <v>144</v>
      </c>
      <c r="E8107" t="s">
        <v>48</v>
      </c>
      <c r="F8107">
        <v>2021</v>
      </c>
      <c r="G8107" t="s">
        <v>46</v>
      </c>
      <c r="H8107" s="21">
        <v>151.33000000000001</v>
      </c>
    </row>
    <row r="8108" spans="1:8">
      <c r="A8108">
        <v>5535</v>
      </c>
      <c r="B8108" t="s">
        <v>14</v>
      </c>
      <c r="C8108" s="123">
        <v>1969</v>
      </c>
      <c r="D8108" s="2">
        <v>144</v>
      </c>
      <c r="E8108" t="s">
        <v>48</v>
      </c>
      <c r="F8108">
        <v>2021</v>
      </c>
      <c r="G8108" t="s">
        <v>46</v>
      </c>
      <c r="H8108" s="21">
        <v>1402.96</v>
      </c>
    </row>
    <row r="8109" spans="1:8">
      <c r="A8109">
        <v>5559</v>
      </c>
      <c r="B8109" t="s">
        <v>14</v>
      </c>
      <c r="C8109" s="123">
        <v>1969</v>
      </c>
      <c r="D8109" s="2">
        <v>144</v>
      </c>
      <c r="E8109" t="s">
        <v>48</v>
      </c>
      <c r="F8109">
        <v>2021</v>
      </c>
      <c r="G8109" t="s">
        <v>46</v>
      </c>
      <c r="H8109" s="21">
        <v>1181.3</v>
      </c>
    </row>
    <row r="8110" spans="1:8">
      <c r="A8110">
        <v>5587</v>
      </c>
      <c r="B8110" t="s">
        <v>14</v>
      </c>
      <c r="C8110" s="123">
        <v>1969</v>
      </c>
      <c r="D8110" s="2">
        <v>144</v>
      </c>
      <c r="E8110" t="s">
        <v>48</v>
      </c>
      <c r="F8110">
        <v>2021</v>
      </c>
      <c r="G8110" t="s">
        <v>46</v>
      </c>
      <c r="H8110" s="21">
        <v>278.93</v>
      </c>
    </row>
    <row r="8111" spans="1:8">
      <c r="A8111">
        <v>5594</v>
      </c>
      <c r="B8111" t="s">
        <v>14</v>
      </c>
      <c r="C8111" s="123">
        <v>1969</v>
      </c>
      <c r="D8111" s="2">
        <v>144</v>
      </c>
      <c r="E8111" t="s">
        <v>48</v>
      </c>
      <c r="F8111">
        <v>2021</v>
      </c>
      <c r="G8111" t="s">
        <v>46</v>
      </c>
      <c r="H8111" s="21">
        <v>10.92</v>
      </c>
    </row>
    <row r="8112" spans="1:8">
      <c r="A8112">
        <v>5598</v>
      </c>
      <c r="B8112" t="s">
        <v>14</v>
      </c>
      <c r="C8112" s="123">
        <v>1969</v>
      </c>
      <c r="D8112" s="2">
        <v>144</v>
      </c>
      <c r="E8112" t="s">
        <v>48</v>
      </c>
      <c r="F8112">
        <v>2021</v>
      </c>
      <c r="G8112" t="s">
        <v>46</v>
      </c>
      <c r="H8112" s="21">
        <v>14.41</v>
      </c>
    </row>
    <row r="8113" spans="1:8">
      <c r="A8113">
        <v>5625</v>
      </c>
      <c r="B8113" t="s">
        <v>14</v>
      </c>
      <c r="C8113" s="123">
        <v>1969</v>
      </c>
      <c r="D8113" s="2">
        <v>144</v>
      </c>
      <c r="E8113" t="s">
        <v>48</v>
      </c>
      <c r="F8113">
        <v>2021</v>
      </c>
      <c r="G8113" t="s">
        <v>46</v>
      </c>
      <c r="H8113" s="21">
        <v>37.67</v>
      </c>
    </row>
    <row r="8114" spans="1:8">
      <c r="A8114">
        <v>5640</v>
      </c>
      <c r="B8114" t="s">
        <v>14</v>
      </c>
      <c r="C8114" s="123">
        <v>1969</v>
      </c>
      <c r="D8114" s="2">
        <v>144</v>
      </c>
      <c r="E8114" t="s">
        <v>48</v>
      </c>
      <c r="F8114">
        <v>2021</v>
      </c>
      <c r="G8114" t="s">
        <v>46</v>
      </c>
      <c r="H8114" s="21">
        <v>63.75</v>
      </c>
    </row>
    <row r="8115" spans="1:8">
      <c r="A8115">
        <v>5661</v>
      </c>
      <c r="B8115" t="s">
        <v>14</v>
      </c>
      <c r="C8115" s="123">
        <v>1969</v>
      </c>
      <c r="D8115" s="2">
        <v>144</v>
      </c>
      <c r="E8115" t="s">
        <v>48</v>
      </c>
      <c r="F8115">
        <v>2021</v>
      </c>
      <c r="G8115" t="s">
        <v>46</v>
      </c>
      <c r="H8115" s="21">
        <v>20.8</v>
      </c>
    </row>
    <row r="8116" spans="1:8">
      <c r="A8116">
        <v>5731</v>
      </c>
      <c r="B8116" t="s">
        <v>14</v>
      </c>
      <c r="C8116" s="123">
        <v>1969</v>
      </c>
      <c r="D8116" s="2">
        <v>144</v>
      </c>
      <c r="E8116" t="s">
        <v>48</v>
      </c>
      <c r="F8116">
        <v>2021</v>
      </c>
      <c r="G8116" t="s">
        <v>46</v>
      </c>
      <c r="H8116" s="21">
        <v>72.23</v>
      </c>
    </row>
    <row r="8117" spans="1:8">
      <c r="A8117">
        <v>5888</v>
      </c>
      <c r="B8117" t="s">
        <v>15</v>
      </c>
      <c r="C8117" s="123">
        <v>1969</v>
      </c>
      <c r="D8117" s="2">
        <v>133</v>
      </c>
      <c r="E8117" t="s">
        <v>48</v>
      </c>
      <c r="F8117">
        <v>2021</v>
      </c>
      <c r="G8117" t="s">
        <v>46</v>
      </c>
      <c r="H8117" s="21">
        <v>22.71</v>
      </c>
    </row>
    <row r="8118" spans="1:8">
      <c r="A8118">
        <v>5908</v>
      </c>
      <c r="B8118" t="s">
        <v>15</v>
      </c>
      <c r="C8118" s="123">
        <v>1969</v>
      </c>
      <c r="D8118" s="2">
        <v>133</v>
      </c>
      <c r="E8118" t="s">
        <v>48</v>
      </c>
      <c r="F8118">
        <v>2021</v>
      </c>
      <c r="G8118" t="s">
        <v>46</v>
      </c>
      <c r="H8118" s="21">
        <v>5.27</v>
      </c>
    </row>
    <row r="8119" spans="1:8">
      <c r="A8119">
        <v>5921</v>
      </c>
      <c r="B8119" t="s">
        <v>15</v>
      </c>
      <c r="C8119" s="123">
        <v>1969</v>
      </c>
      <c r="D8119" s="2">
        <v>133</v>
      </c>
      <c r="E8119" t="s">
        <v>48</v>
      </c>
      <c r="F8119">
        <v>2021</v>
      </c>
      <c r="G8119" t="s">
        <v>46</v>
      </c>
      <c r="H8119" s="21">
        <v>42.16</v>
      </c>
    </row>
    <row r="8120" spans="1:8">
      <c r="A8120">
        <v>5993</v>
      </c>
      <c r="B8120" t="s">
        <v>15</v>
      </c>
      <c r="C8120" s="123">
        <v>1969</v>
      </c>
      <c r="D8120" s="2">
        <v>144</v>
      </c>
      <c r="E8120" t="s">
        <v>48</v>
      </c>
      <c r="F8120">
        <v>2021</v>
      </c>
      <c r="G8120" t="s">
        <v>46</v>
      </c>
      <c r="H8120" s="21">
        <v>283.08999999999997</v>
      </c>
    </row>
    <row r="8121" spans="1:8">
      <c r="A8121">
        <v>6004</v>
      </c>
      <c r="B8121" t="s">
        <v>15</v>
      </c>
      <c r="C8121" s="123">
        <v>1969</v>
      </c>
      <c r="D8121" s="2">
        <v>144</v>
      </c>
      <c r="E8121" t="s">
        <v>48</v>
      </c>
      <c r="F8121">
        <v>2021</v>
      </c>
      <c r="G8121" t="s">
        <v>46</v>
      </c>
      <c r="H8121" s="21">
        <v>157.22999999999999</v>
      </c>
    </row>
    <row r="8122" spans="1:8">
      <c r="A8122">
        <v>6050</v>
      </c>
      <c r="B8122" t="s">
        <v>15</v>
      </c>
      <c r="C8122" s="123">
        <v>1969</v>
      </c>
      <c r="D8122" s="2">
        <v>144</v>
      </c>
      <c r="E8122" t="s">
        <v>48</v>
      </c>
      <c r="F8122">
        <v>2021</v>
      </c>
      <c r="G8122" t="s">
        <v>46</v>
      </c>
      <c r="H8122" s="21">
        <v>53.69</v>
      </c>
    </row>
    <row r="8123" spans="1:8">
      <c r="A8123">
        <v>6058</v>
      </c>
      <c r="B8123" t="s">
        <v>15</v>
      </c>
      <c r="C8123" s="123">
        <v>1969</v>
      </c>
      <c r="D8123" s="2">
        <v>144</v>
      </c>
      <c r="E8123" t="s">
        <v>48</v>
      </c>
      <c r="F8123">
        <v>2021</v>
      </c>
      <c r="G8123" t="s">
        <v>46</v>
      </c>
      <c r="H8123" s="21">
        <v>106.36</v>
      </c>
    </row>
    <row r="8124" spans="1:8">
      <c r="A8124">
        <v>6377</v>
      </c>
      <c r="B8124" t="s">
        <v>16</v>
      </c>
      <c r="C8124" s="123">
        <v>1969</v>
      </c>
      <c r="D8124" s="2">
        <v>144</v>
      </c>
      <c r="E8124" t="s">
        <v>48</v>
      </c>
      <c r="F8124">
        <v>2021</v>
      </c>
      <c r="G8124" t="s">
        <v>46</v>
      </c>
      <c r="H8124" s="21">
        <v>7.16</v>
      </c>
    </row>
    <row r="8125" spans="1:8">
      <c r="A8125">
        <v>6434</v>
      </c>
      <c r="B8125" t="s">
        <v>16</v>
      </c>
      <c r="C8125" s="123">
        <v>1969</v>
      </c>
      <c r="D8125" s="2">
        <v>144</v>
      </c>
      <c r="E8125" t="s">
        <v>48</v>
      </c>
      <c r="F8125">
        <v>2021</v>
      </c>
      <c r="G8125" t="s">
        <v>46</v>
      </c>
      <c r="H8125" s="21">
        <v>30.35</v>
      </c>
    </row>
    <row r="8126" spans="1:8">
      <c r="A8126">
        <v>6442</v>
      </c>
      <c r="B8126" t="s">
        <v>16</v>
      </c>
      <c r="C8126" s="123">
        <v>1969</v>
      </c>
      <c r="D8126" s="2">
        <v>144</v>
      </c>
      <c r="E8126" t="s">
        <v>48</v>
      </c>
      <c r="F8126">
        <v>2021</v>
      </c>
      <c r="G8126" t="s">
        <v>46</v>
      </c>
      <c r="H8126" s="21">
        <v>26.6</v>
      </c>
    </row>
    <row r="8127" spans="1:8">
      <c r="A8127">
        <v>6457</v>
      </c>
      <c r="B8127" t="s">
        <v>16</v>
      </c>
      <c r="C8127" s="123">
        <v>1969</v>
      </c>
      <c r="D8127" s="2">
        <v>144</v>
      </c>
      <c r="E8127" t="s">
        <v>48</v>
      </c>
      <c r="F8127">
        <v>2021</v>
      </c>
      <c r="G8127" t="s">
        <v>46</v>
      </c>
      <c r="H8127" s="21">
        <v>18.579999999999998</v>
      </c>
    </row>
    <row r="8128" spans="1:8">
      <c r="A8128">
        <v>6504</v>
      </c>
      <c r="B8128" t="s">
        <v>16</v>
      </c>
      <c r="C8128" s="123">
        <v>1969</v>
      </c>
      <c r="D8128" s="2">
        <v>144</v>
      </c>
      <c r="E8128" t="s">
        <v>48</v>
      </c>
      <c r="F8128">
        <v>2021</v>
      </c>
      <c r="G8128" t="s">
        <v>46</v>
      </c>
      <c r="H8128" s="21">
        <v>21.48</v>
      </c>
    </row>
    <row r="8129" spans="1:8">
      <c r="A8129">
        <v>6514</v>
      </c>
      <c r="B8129" t="s">
        <v>16</v>
      </c>
      <c r="C8129" s="123">
        <v>1969</v>
      </c>
      <c r="D8129" s="2">
        <v>144</v>
      </c>
      <c r="E8129" t="s">
        <v>48</v>
      </c>
      <c r="F8129">
        <v>2021</v>
      </c>
      <c r="G8129" t="s">
        <v>46</v>
      </c>
      <c r="H8129" s="21">
        <v>20.98</v>
      </c>
    </row>
    <row r="8130" spans="1:8">
      <c r="A8130">
        <v>6525</v>
      </c>
      <c r="B8130" t="s">
        <v>16</v>
      </c>
      <c r="C8130" s="123">
        <v>1969</v>
      </c>
      <c r="D8130" s="2">
        <v>144</v>
      </c>
      <c r="E8130" t="s">
        <v>48</v>
      </c>
      <c r="F8130">
        <v>2021</v>
      </c>
      <c r="G8130" t="s">
        <v>46</v>
      </c>
      <c r="H8130" s="21">
        <v>21.65</v>
      </c>
    </row>
    <row r="8131" spans="1:8">
      <c r="A8131">
        <v>6541</v>
      </c>
      <c r="B8131" t="s">
        <v>16</v>
      </c>
      <c r="C8131" s="123">
        <v>1969</v>
      </c>
      <c r="D8131" s="2">
        <v>144</v>
      </c>
      <c r="E8131" t="s">
        <v>48</v>
      </c>
      <c r="F8131">
        <v>2021</v>
      </c>
      <c r="G8131" t="s">
        <v>46</v>
      </c>
      <c r="H8131" s="21">
        <v>7.91</v>
      </c>
    </row>
    <row r="8132" spans="1:8">
      <c r="A8132">
        <v>6557</v>
      </c>
      <c r="B8132" t="s">
        <v>16</v>
      </c>
      <c r="C8132" s="123">
        <v>1969</v>
      </c>
      <c r="D8132" s="2">
        <v>144</v>
      </c>
      <c r="E8132" t="s">
        <v>48</v>
      </c>
      <c r="F8132">
        <v>2021</v>
      </c>
      <c r="G8132" t="s">
        <v>46</v>
      </c>
      <c r="H8132" s="21">
        <v>11.08</v>
      </c>
    </row>
    <row r="8133" spans="1:8">
      <c r="A8133">
        <v>6607</v>
      </c>
      <c r="B8133" t="s">
        <v>16</v>
      </c>
      <c r="C8133" s="123">
        <v>1969</v>
      </c>
      <c r="D8133" s="2">
        <v>144</v>
      </c>
      <c r="E8133" t="s">
        <v>48</v>
      </c>
      <c r="F8133">
        <v>2021</v>
      </c>
      <c r="G8133" t="s">
        <v>46</v>
      </c>
      <c r="H8133" s="21">
        <v>25.75</v>
      </c>
    </row>
    <row r="8134" spans="1:8">
      <c r="A8134">
        <v>6674</v>
      </c>
      <c r="B8134" t="s">
        <v>17</v>
      </c>
      <c r="C8134" s="123">
        <v>1969</v>
      </c>
      <c r="D8134" s="2">
        <v>133</v>
      </c>
      <c r="E8134" t="s">
        <v>48</v>
      </c>
      <c r="F8134">
        <v>2021</v>
      </c>
      <c r="G8134" t="s">
        <v>46</v>
      </c>
      <c r="H8134" s="21">
        <v>130.01</v>
      </c>
    </row>
    <row r="8135" spans="1:8">
      <c r="A8135">
        <v>6701</v>
      </c>
      <c r="B8135" t="s">
        <v>17</v>
      </c>
      <c r="C8135" s="123">
        <v>1969</v>
      </c>
      <c r="D8135" s="2">
        <v>133</v>
      </c>
      <c r="E8135" t="s">
        <v>48</v>
      </c>
      <c r="F8135">
        <v>2021</v>
      </c>
      <c r="G8135" t="s">
        <v>46</v>
      </c>
      <c r="H8135" s="21">
        <v>2129.75</v>
      </c>
    </row>
    <row r="8136" spans="1:8">
      <c r="A8136">
        <v>6738</v>
      </c>
      <c r="B8136" t="s">
        <v>17</v>
      </c>
      <c r="C8136" s="123">
        <v>1969</v>
      </c>
      <c r="D8136" s="2">
        <v>133</v>
      </c>
      <c r="E8136" t="s">
        <v>48</v>
      </c>
      <c r="F8136">
        <v>2021</v>
      </c>
      <c r="G8136" t="s">
        <v>46</v>
      </c>
      <c r="H8136" s="21">
        <v>542.54</v>
      </c>
    </row>
    <row r="8137" spans="1:8">
      <c r="A8137">
        <v>6745</v>
      </c>
      <c r="B8137" t="s">
        <v>17</v>
      </c>
      <c r="C8137" s="123">
        <v>1969</v>
      </c>
      <c r="D8137" s="2">
        <v>133</v>
      </c>
      <c r="E8137" t="s">
        <v>48</v>
      </c>
      <c r="F8137">
        <v>2021</v>
      </c>
      <c r="G8137" t="s">
        <v>46</v>
      </c>
      <c r="H8137" s="21">
        <v>427.13</v>
      </c>
    </row>
    <row r="8138" spans="1:8">
      <c r="A8138">
        <v>6753</v>
      </c>
      <c r="B8138" t="s">
        <v>17</v>
      </c>
      <c r="C8138" s="123">
        <v>1969</v>
      </c>
      <c r="D8138" s="2">
        <v>133</v>
      </c>
      <c r="E8138" t="s">
        <v>48</v>
      </c>
      <c r="F8138">
        <v>2021</v>
      </c>
      <c r="G8138" t="s">
        <v>46</v>
      </c>
      <c r="H8138" s="21">
        <v>-98.08</v>
      </c>
    </row>
    <row r="8139" spans="1:8">
      <c r="A8139">
        <v>6782</v>
      </c>
      <c r="B8139" t="s">
        <v>17</v>
      </c>
      <c r="C8139" s="123">
        <v>1969</v>
      </c>
      <c r="D8139" s="2">
        <v>133</v>
      </c>
      <c r="E8139" t="s">
        <v>48</v>
      </c>
      <c r="F8139">
        <v>2021</v>
      </c>
      <c r="G8139" t="s">
        <v>46</v>
      </c>
      <c r="H8139" s="21">
        <v>1247.0999999999999</v>
      </c>
    </row>
    <row r="8140" spans="1:8">
      <c r="A8140">
        <v>6788</v>
      </c>
      <c r="B8140" t="s">
        <v>17</v>
      </c>
      <c r="C8140" s="123">
        <v>1969</v>
      </c>
      <c r="D8140" s="2">
        <v>133</v>
      </c>
      <c r="E8140" t="s">
        <v>48</v>
      </c>
      <c r="F8140">
        <v>2021</v>
      </c>
      <c r="G8140" t="s">
        <v>46</v>
      </c>
      <c r="H8140" s="21">
        <v>4.46</v>
      </c>
    </row>
    <row r="8141" spans="1:8">
      <c r="A8141">
        <v>6903</v>
      </c>
      <c r="B8141" t="s">
        <v>17</v>
      </c>
      <c r="C8141" s="123">
        <v>1969</v>
      </c>
      <c r="D8141" s="2">
        <v>144</v>
      </c>
      <c r="E8141" t="s">
        <v>48</v>
      </c>
      <c r="F8141">
        <v>2021</v>
      </c>
      <c r="G8141" t="s">
        <v>46</v>
      </c>
      <c r="H8141" s="21">
        <v>528.34</v>
      </c>
    </row>
    <row r="8142" spans="1:8">
      <c r="A8142">
        <v>7038</v>
      </c>
      <c r="B8142" t="s">
        <v>17</v>
      </c>
      <c r="C8142" s="123">
        <v>1969</v>
      </c>
      <c r="D8142" s="2">
        <v>144</v>
      </c>
      <c r="E8142" t="s">
        <v>48</v>
      </c>
      <c r="F8142">
        <v>2021</v>
      </c>
      <c r="G8142" t="s">
        <v>46</v>
      </c>
      <c r="H8142" s="21">
        <v>1273.78</v>
      </c>
    </row>
    <row r="8143" spans="1:8">
      <c r="A8143">
        <v>7047</v>
      </c>
      <c r="B8143" t="s">
        <v>17</v>
      </c>
      <c r="C8143" s="123">
        <v>1969</v>
      </c>
      <c r="D8143" s="2">
        <v>144</v>
      </c>
      <c r="E8143" t="s">
        <v>48</v>
      </c>
      <c r="F8143">
        <v>2021</v>
      </c>
      <c r="G8143" t="s">
        <v>46</v>
      </c>
      <c r="H8143" s="21">
        <v>277.8</v>
      </c>
    </row>
    <row r="8144" spans="1:8">
      <c r="A8144">
        <v>7079</v>
      </c>
      <c r="B8144" t="s">
        <v>17</v>
      </c>
      <c r="C8144" s="123">
        <v>1969</v>
      </c>
      <c r="D8144" s="2">
        <v>144</v>
      </c>
      <c r="E8144" t="s">
        <v>48</v>
      </c>
      <c r="F8144">
        <v>2021</v>
      </c>
      <c r="G8144" t="s">
        <v>46</v>
      </c>
      <c r="H8144" s="21">
        <v>206.06</v>
      </c>
    </row>
    <row r="8145" spans="1:8">
      <c r="A8145">
        <v>7198</v>
      </c>
      <c r="B8145" t="s">
        <v>17</v>
      </c>
      <c r="C8145" s="123">
        <v>1969</v>
      </c>
      <c r="D8145" s="2">
        <v>144</v>
      </c>
      <c r="E8145" t="s">
        <v>48</v>
      </c>
      <c r="F8145">
        <v>2021</v>
      </c>
      <c r="G8145" t="s">
        <v>46</v>
      </c>
      <c r="H8145" s="21">
        <v>951.06</v>
      </c>
    </row>
    <row r="8146" spans="1:8">
      <c r="A8146">
        <v>7264</v>
      </c>
      <c r="B8146" t="s">
        <v>17</v>
      </c>
      <c r="C8146" s="123">
        <v>1969</v>
      </c>
      <c r="D8146" s="2">
        <v>144</v>
      </c>
      <c r="E8146" t="s">
        <v>48</v>
      </c>
      <c r="F8146">
        <v>2021</v>
      </c>
      <c r="G8146" t="s">
        <v>46</v>
      </c>
      <c r="H8146" s="21">
        <v>7.14</v>
      </c>
    </row>
    <row r="8147" spans="1:8">
      <c r="A8147">
        <v>7306</v>
      </c>
      <c r="B8147" t="s">
        <v>17</v>
      </c>
      <c r="C8147" s="123">
        <v>1969</v>
      </c>
      <c r="D8147" s="2">
        <v>144</v>
      </c>
      <c r="E8147" t="s">
        <v>48</v>
      </c>
      <c r="F8147">
        <v>2021</v>
      </c>
      <c r="G8147" t="s">
        <v>46</v>
      </c>
      <c r="H8147" s="21">
        <v>579.53</v>
      </c>
    </row>
    <row r="8148" spans="1:8">
      <c r="A8148">
        <v>7919</v>
      </c>
      <c r="B8148" t="s">
        <v>6</v>
      </c>
      <c r="C8148" s="123">
        <v>1969</v>
      </c>
      <c r="D8148" s="2">
        <v>133</v>
      </c>
      <c r="E8148" t="s">
        <v>48</v>
      </c>
      <c r="F8148">
        <v>2023</v>
      </c>
      <c r="G8148" t="s">
        <v>46</v>
      </c>
      <c r="H8148" s="1">
        <v>2483.5100000000002</v>
      </c>
    </row>
    <row r="8149" spans="1:8">
      <c r="A8149">
        <v>7920</v>
      </c>
      <c r="B8149" t="s">
        <v>6</v>
      </c>
      <c r="C8149" s="123">
        <v>1969</v>
      </c>
      <c r="D8149" s="2">
        <v>144</v>
      </c>
      <c r="E8149" t="s">
        <v>48</v>
      </c>
      <c r="F8149">
        <v>2023</v>
      </c>
      <c r="G8149" t="s">
        <v>46</v>
      </c>
      <c r="H8149" s="1">
        <v>5089.37</v>
      </c>
    </row>
    <row r="8150" spans="1:8">
      <c r="A8150">
        <v>7980</v>
      </c>
      <c r="B8150" t="s">
        <v>7</v>
      </c>
      <c r="C8150" s="123">
        <v>1969</v>
      </c>
      <c r="D8150" s="2">
        <v>133</v>
      </c>
      <c r="E8150" t="s">
        <v>48</v>
      </c>
      <c r="F8150">
        <v>2023</v>
      </c>
      <c r="G8150" t="s">
        <v>46</v>
      </c>
      <c r="H8150" s="1">
        <v>2682.88</v>
      </c>
    </row>
    <row r="8151" spans="1:8">
      <c r="A8151">
        <v>7981</v>
      </c>
      <c r="B8151" t="s">
        <v>7</v>
      </c>
      <c r="C8151" s="123">
        <v>1969</v>
      </c>
      <c r="D8151" s="2">
        <v>144</v>
      </c>
      <c r="E8151" t="s">
        <v>48</v>
      </c>
      <c r="F8151">
        <v>2023</v>
      </c>
      <c r="G8151" t="s">
        <v>46</v>
      </c>
      <c r="H8151" s="1">
        <v>6046.079999999999</v>
      </c>
    </row>
    <row r="8152" spans="1:8">
      <c r="A8152">
        <v>8039</v>
      </c>
      <c r="B8152" t="s">
        <v>8</v>
      </c>
      <c r="C8152" s="123">
        <v>1969</v>
      </c>
      <c r="D8152" s="2">
        <v>133</v>
      </c>
      <c r="E8152" t="s">
        <v>48</v>
      </c>
      <c r="F8152">
        <v>2023</v>
      </c>
      <c r="G8152" t="s">
        <v>46</v>
      </c>
      <c r="H8152" s="1">
        <v>1316.41</v>
      </c>
    </row>
    <row r="8153" spans="1:8">
      <c r="A8153">
        <v>8040</v>
      </c>
      <c r="B8153" t="s">
        <v>8</v>
      </c>
      <c r="C8153" s="123">
        <v>1969</v>
      </c>
      <c r="D8153" s="2">
        <v>144</v>
      </c>
      <c r="E8153" t="s">
        <v>48</v>
      </c>
      <c r="F8153">
        <v>2023</v>
      </c>
      <c r="G8153" t="s">
        <v>46</v>
      </c>
      <c r="H8153" s="1">
        <v>2610.0300000000002</v>
      </c>
    </row>
    <row r="8154" spans="1:8">
      <c r="A8154">
        <v>8098</v>
      </c>
      <c r="B8154" t="s">
        <v>9</v>
      </c>
      <c r="C8154" s="123">
        <v>1969</v>
      </c>
      <c r="D8154" s="2">
        <v>133</v>
      </c>
      <c r="E8154" t="s">
        <v>48</v>
      </c>
      <c r="F8154">
        <v>2023</v>
      </c>
      <c r="G8154" t="s">
        <v>46</v>
      </c>
      <c r="H8154" s="1">
        <v>3665.6600000000003</v>
      </c>
    </row>
    <row r="8155" spans="1:8">
      <c r="A8155">
        <v>8099</v>
      </c>
      <c r="B8155" t="s">
        <v>9</v>
      </c>
      <c r="C8155" s="123">
        <v>1969</v>
      </c>
      <c r="D8155" s="2">
        <v>144</v>
      </c>
      <c r="E8155" t="s">
        <v>48</v>
      </c>
      <c r="F8155">
        <v>2023</v>
      </c>
      <c r="G8155" t="s">
        <v>46</v>
      </c>
      <c r="H8155" s="1">
        <v>5870.4299999999994</v>
      </c>
    </row>
    <row r="8156" spans="1:8">
      <c r="A8156">
        <v>8144</v>
      </c>
      <c r="B8156" t="s">
        <v>10</v>
      </c>
      <c r="C8156" s="123">
        <v>1969</v>
      </c>
      <c r="D8156" s="2">
        <v>133</v>
      </c>
      <c r="E8156" t="s">
        <v>48</v>
      </c>
      <c r="F8156">
        <v>2023</v>
      </c>
      <c r="G8156" t="s">
        <v>46</v>
      </c>
      <c r="H8156" s="1">
        <v>78.88000000000001</v>
      </c>
    </row>
    <row r="8157" spans="1:8">
      <c r="A8157">
        <v>8145</v>
      </c>
      <c r="B8157" t="s">
        <v>10</v>
      </c>
      <c r="C8157" s="123">
        <v>1969</v>
      </c>
      <c r="D8157" s="2">
        <v>144</v>
      </c>
      <c r="E8157" t="s">
        <v>48</v>
      </c>
      <c r="F8157">
        <v>2023</v>
      </c>
      <c r="G8157" t="s">
        <v>46</v>
      </c>
      <c r="H8157" s="1">
        <v>587.68000000000006</v>
      </c>
    </row>
    <row r="8158" spans="1:8">
      <c r="A8158">
        <v>8187</v>
      </c>
      <c r="B8158" t="s">
        <v>11</v>
      </c>
      <c r="C8158" s="123">
        <v>1969</v>
      </c>
      <c r="D8158" s="2">
        <v>133</v>
      </c>
      <c r="E8158" t="s">
        <v>48</v>
      </c>
      <c r="F8158">
        <v>2023</v>
      </c>
      <c r="G8158" t="s">
        <v>46</v>
      </c>
      <c r="H8158" s="1">
        <v>1008.1400000000001</v>
      </c>
    </row>
    <row r="8159" spans="1:8">
      <c r="A8159">
        <v>8188</v>
      </c>
      <c r="B8159" t="s">
        <v>11</v>
      </c>
      <c r="C8159" s="123">
        <v>1969</v>
      </c>
      <c r="D8159" s="2">
        <v>144</v>
      </c>
      <c r="E8159" t="s">
        <v>48</v>
      </c>
      <c r="F8159">
        <v>2023</v>
      </c>
      <c r="G8159" t="s">
        <v>46</v>
      </c>
      <c r="H8159" s="1">
        <v>2327.3200000000002</v>
      </c>
    </row>
    <row r="8160" spans="1:8">
      <c r="A8160">
        <v>8228</v>
      </c>
      <c r="B8160" t="s">
        <v>12</v>
      </c>
      <c r="C8160" s="123">
        <v>1969</v>
      </c>
      <c r="D8160" s="2">
        <v>133</v>
      </c>
      <c r="E8160" t="s">
        <v>48</v>
      </c>
      <c r="F8160">
        <v>2023</v>
      </c>
      <c r="G8160" t="s">
        <v>46</v>
      </c>
      <c r="H8160" s="1">
        <v>543.29</v>
      </c>
    </row>
    <row r="8161" spans="1:8">
      <c r="A8161">
        <v>8229</v>
      </c>
      <c r="B8161" t="s">
        <v>12</v>
      </c>
      <c r="C8161" s="123">
        <v>1969</v>
      </c>
      <c r="D8161" s="2">
        <v>144</v>
      </c>
      <c r="E8161" t="s">
        <v>48</v>
      </c>
      <c r="F8161">
        <v>2023</v>
      </c>
      <c r="G8161" t="s">
        <v>46</v>
      </c>
      <c r="H8161" s="1">
        <v>3715.57</v>
      </c>
    </row>
    <row r="8162" spans="1:8">
      <c r="A8162">
        <v>8271</v>
      </c>
      <c r="B8162" t="s">
        <v>13</v>
      </c>
      <c r="C8162" s="123">
        <v>1969</v>
      </c>
      <c r="D8162" s="2">
        <v>133</v>
      </c>
      <c r="E8162" t="s">
        <v>48</v>
      </c>
      <c r="F8162">
        <v>2023</v>
      </c>
      <c r="G8162" t="s">
        <v>46</v>
      </c>
      <c r="H8162" s="1">
        <v>49.050000000000004</v>
      </c>
    </row>
    <row r="8163" spans="1:8">
      <c r="A8163">
        <v>8272</v>
      </c>
      <c r="B8163" t="s">
        <v>13</v>
      </c>
      <c r="C8163" s="123">
        <v>1969</v>
      </c>
      <c r="D8163" s="2">
        <v>144</v>
      </c>
      <c r="E8163" t="s">
        <v>48</v>
      </c>
      <c r="F8163">
        <v>2023</v>
      </c>
      <c r="G8163" t="s">
        <v>46</v>
      </c>
      <c r="H8163" s="1">
        <v>652.63000000000011</v>
      </c>
    </row>
    <row r="8164" spans="1:8">
      <c r="A8164">
        <v>8333</v>
      </c>
      <c r="B8164" t="s">
        <v>14</v>
      </c>
      <c r="C8164" s="123">
        <v>1969</v>
      </c>
      <c r="D8164" s="2">
        <v>133</v>
      </c>
      <c r="E8164" t="s">
        <v>48</v>
      </c>
      <c r="F8164">
        <v>2023</v>
      </c>
      <c r="G8164" t="s">
        <v>46</v>
      </c>
      <c r="H8164" s="1">
        <v>5765.51</v>
      </c>
    </row>
    <row r="8165" spans="1:8">
      <c r="A8165">
        <v>8334</v>
      </c>
      <c r="B8165" t="s">
        <v>14</v>
      </c>
      <c r="C8165" s="123">
        <v>1969</v>
      </c>
      <c r="D8165" s="2">
        <v>144</v>
      </c>
      <c r="E8165" t="s">
        <v>48</v>
      </c>
      <c r="F8165">
        <v>2023</v>
      </c>
      <c r="G8165" t="s">
        <v>46</v>
      </c>
      <c r="H8165" s="1">
        <v>9623.7599999999984</v>
      </c>
    </row>
    <row r="8166" spans="1:8">
      <c r="A8166">
        <v>8369</v>
      </c>
      <c r="B8166" t="s">
        <v>15</v>
      </c>
      <c r="C8166" s="123">
        <v>1969</v>
      </c>
      <c r="D8166" s="2">
        <v>133</v>
      </c>
      <c r="E8166" t="s">
        <v>48</v>
      </c>
      <c r="F8166">
        <v>2023</v>
      </c>
      <c r="G8166" t="s">
        <v>46</v>
      </c>
      <c r="H8166" s="1">
        <v>205.92</v>
      </c>
    </row>
    <row r="8167" spans="1:8">
      <c r="A8167">
        <v>8370</v>
      </c>
      <c r="B8167" t="s">
        <v>15</v>
      </c>
      <c r="C8167" s="123">
        <v>1969</v>
      </c>
      <c r="D8167" s="2">
        <v>144</v>
      </c>
      <c r="E8167" t="s">
        <v>48</v>
      </c>
      <c r="F8167">
        <v>2023</v>
      </c>
      <c r="G8167" t="s">
        <v>46</v>
      </c>
      <c r="H8167" s="1">
        <v>1793.3200000000002</v>
      </c>
    </row>
    <row r="8168" spans="1:8">
      <c r="A8168">
        <v>8403</v>
      </c>
      <c r="B8168" t="s">
        <v>16</v>
      </c>
      <c r="C8168" s="123">
        <v>1969</v>
      </c>
      <c r="D8168" s="2">
        <v>144</v>
      </c>
      <c r="E8168" t="s">
        <v>48</v>
      </c>
      <c r="F8168">
        <v>2023</v>
      </c>
      <c r="G8168" t="s">
        <v>46</v>
      </c>
      <c r="H8168" s="1">
        <v>257.99</v>
      </c>
    </row>
    <row r="8169" spans="1:8">
      <c r="A8169">
        <v>8461</v>
      </c>
      <c r="B8169" t="s">
        <v>17</v>
      </c>
      <c r="C8169" s="123">
        <v>1969</v>
      </c>
      <c r="D8169" s="2">
        <v>133</v>
      </c>
      <c r="E8169" t="s">
        <v>48</v>
      </c>
      <c r="F8169">
        <v>2023</v>
      </c>
      <c r="G8169" t="s">
        <v>46</v>
      </c>
      <c r="H8169" s="1">
        <v>4798.5199999999995</v>
      </c>
    </row>
    <row r="8170" spans="1:8">
      <c r="A8170">
        <v>8462</v>
      </c>
      <c r="B8170" t="s">
        <v>17</v>
      </c>
      <c r="C8170" s="123">
        <v>1969</v>
      </c>
      <c r="D8170" s="2">
        <v>144</v>
      </c>
      <c r="E8170" t="s">
        <v>48</v>
      </c>
      <c r="F8170">
        <v>2023</v>
      </c>
      <c r="G8170" t="s">
        <v>46</v>
      </c>
      <c r="H8170" s="1">
        <v>1061.01</v>
      </c>
    </row>
    <row r="8171" spans="1:8">
      <c r="A8171">
        <v>39</v>
      </c>
      <c r="B8171" t="s">
        <v>6</v>
      </c>
      <c r="C8171" s="123">
        <v>1973</v>
      </c>
      <c r="D8171" s="2">
        <v>133</v>
      </c>
      <c r="E8171" t="s">
        <v>47</v>
      </c>
      <c r="F8171">
        <v>2021</v>
      </c>
      <c r="G8171" t="s">
        <v>46</v>
      </c>
      <c r="H8171" s="21">
        <v>143.41</v>
      </c>
    </row>
    <row r="8172" spans="1:8">
      <c r="A8172">
        <v>49</v>
      </c>
      <c r="B8172" t="s">
        <v>6</v>
      </c>
      <c r="C8172" s="123">
        <v>1973</v>
      </c>
      <c r="D8172" s="2">
        <v>133</v>
      </c>
      <c r="E8172" t="s">
        <v>47</v>
      </c>
      <c r="F8172">
        <v>2021</v>
      </c>
      <c r="G8172" t="s">
        <v>46</v>
      </c>
      <c r="H8172" s="21">
        <v>64.09</v>
      </c>
    </row>
    <row r="8173" spans="1:8">
      <c r="A8173">
        <v>55</v>
      </c>
      <c r="B8173" t="s">
        <v>6</v>
      </c>
      <c r="C8173" s="123">
        <v>1973</v>
      </c>
      <c r="D8173" s="2">
        <v>133</v>
      </c>
      <c r="E8173" t="s">
        <v>47</v>
      </c>
      <c r="F8173">
        <v>2021</v>
      </c>
      <c r="G8173" t="s">
        <v>46</v>
      </c>
      <c r="H8173" s="21">
        <v>52.46</v>
      </c>
    </row>
    <row r="8174" spans="1:8">
      <c r="A8174">
        <v>67</v>
      </c>
      <c r="B8174" t="s">
        <v>6</v>
      </c>
      <c r="C8174" s="123">
        <v>1973</v>
      </c>
      <c r="D8174" s="2">
        <v>133</v>
      </c>
      <c r="E8174" t="s">
        <v>47</v>
      </c>
      <c r="F8174">
        <v>2021</v>
      </c>
      <c r="G8174" t="s">
        <v>46</v>
      </c>
      <c r="H8174" s="21">
        <v>53.95</v>
      </c>
    </row>
    <row r="8175" spans="1:8">
      <c r="A8175">
        <v>72</v>
      </c>
      <c r="B8175" t="s">
        <v>6</v>
      </c>
      <c r="C8175" s="123">
        <v>1973</v>
      </c>
      <c r="D8175" s="2">
        <v>133</v>
      </c>
      <c r="E8175" t="s">
        <v>47</v>
      </c>
      <c r="F8175">
        <v>2021</v>
      </c>
      <c r="G8175" t="s">
        <v>46</v>
      </c>
      <c r="H8175" s="21">
        <v>46.92</v>
      </c>
    </row>
    <row r="8176" spans="1:8">
      <c r="A8176">
        <v>82</v>
      </c>
      <c r="B8176" t="s">
        <v>6</v>
      </c>
      <c r="C8176" s="123">
        <v>1973</v>
      </c>
      <c r="D8176" s="2">
        <v>133</v>
      </c>
      <c r="E8176" t="s">
        <v>47</v>
      </c>
      <c r="F8176">
        <v>2021</v>
      </c>
      <c r="G8176" t="s">
        <v>46</v>
      </c>
      <c r="H8176" s="21">
        <v>42.72</v>
      </c>
    </row>
    <row r="8177" spans="1:8">
      <c r="A8177">
        <v>132</v>
      </c>
      <c r="B8177" t="s">
        <v>6</v>
      </c>
      <c r="C8177" s="123">
        <v>1973</v>
      </c>
      <c r="D8177" s="2">
        <v>133</v>
      </c>
      <c r="E8177" t="s">
        <v>47</v>
      </c>
      <c r="F8177">
        <v>2021</v>
      </c>
      <c r="G8177" t="s">
        <v>46</v>
      </c>
      <c r="H8177" s="21">
        <v>42.74</v>
      </c>
    </row>
    <row r="8178" spans="1:8">
      <c r="A8178">
        <v>153</v>
      </c>
      <c r="B8178" t="s">
        <v>6</v>
      </c>
      <c r="C8178" s="123">
        <v>1973</v>
      </c>
      <c r="D8178" s="2">
        <v>133</v>
      </c>
      <c r="E8178" t="s">
        <v>47</v>
      </c>
      <c r="F8178">
        <v>2021</v>
      </c>
      <c r="G8178" t="s">
        <v>46</v>
      </c>
      <c r="H8178" s="21">
        <v>166.41</v>
      </c>
    </row>
    <row r="8179" spans="1:8">
      <c r="A8179">
        <v>158</v>
      </c>
      <c r="B8179" t="s">
        <v>6</v>
      </c>
      <c r="C8179" s="123">
        <v>1973</v>
      </c>
      <c r="D8179" s="2">
        <v>133</v>
      </c>
      <c r="E8179" t="s">
        <v>47</v>
      </c>
      <c r="F8179">
        <v>2021</v>
      </c>
      <c r="G8179" t="s">
        <v>46</v>
      </c>
      <c r="H8179" s="21">
        <v>117.02</v>
      </c>
    </row>
    <row r="8180" spans="1:8">
      <c r="A8180">
        <v>197</v>
      </c>
      <c r="B8180" t="s">
        <v>6</v>
      </c>
      <c r="C8180" s="123">
        <v>1973</v>
      </c>
      <c r="D8180" s="2">
        <v>133</v>
      </c>
      <c r="E8180" t="s">
        <v>47</v>
      </c>
      <c r="F8180">
        <v>2021</v>
      </c>
      <c r="G8180" t="s">
        <v>46</v>
      </c>
      <c r="H8180" s="21">
        <v>42.74</v>
      </c>
    </row>
    <row r="8181" spans="1:8">
      <c r="A8181">
        <v>198</v>
      </c>
      <c r="B8181" t="s">
        <v>6</v>
      </c>
      <c r="C8181" s="123">
        <v>1973</v>
      </c>
      <c r="D8181" s="2">
        <v>133</v>
      </c>
      <c r="E8181" t="s">
        <v>47</v>
      </c>
      <c r="F8181">
        <v>2021</v>
      </c>
      <c r="G8181" t="s">
        <v>46</v>
      </c>
      <c r="H8181" s="21">
        <v>45.48</v>
      </c>
    </row>
    <row r="8182" spans="1:8">
      <c r="A8182">
        <v>202</v>
      </c>
      <c r="B8182" t="s">
        <v>6</v>
      </c>
      <c r="C8182" s="123">
        <v>1973</v>
      </c>
      <c r="D8182" s="2">
        <v>133</v>
      </c>
      <c r="E8182" t="s">
        <v>47</v>
      </c>
      <c r="F8182">
        <v>2021</v>
      </c>
      <c r="G8182" t="s">
        <v>46</v>
      </c>
      <c r="H8182" s="21">
        <v>64.16</v>
      </c>
    </row>
    <row r="8183" spans="1:8">
      <c r="A8183">
        <v>246</v>
      </c>
      <c r="B8183" t="s">
        <v>6</v>
      </c>
      <c r="C8183" s="123">
        <v>1973</v>
      </c>
      <c r="D8183" s="2">
        <v>144</v>
      </c>
      <c r="E8183" t="s">
        <v>47</v>
      </c>
      <c r="F8183">
        <v>2021</v>
      </c>
      <c r="G8183" t="s">
        <v>46</v>
      </c>
      <c r="H8183" s="21">
        <v>335.31</v>
      </c>
    </row>
    <row r="8184" spans="1:8">
      <c r="A8184">
        <v>258</v>
      </c>
      <c r="B8184" t="s">
        <v>6</v>
      </c>
      <c r="C8184" s="123">
        <v>1973</v>
      </c>
      <c r="D8184" s="2">
        <v>144</v>
      </c>
      <c r="E8184" t="s">
        <v>47</v>
      </c>
      <c r="F8184">
        <v>2021</v>
      </c>
      <c r="G8184" t="s">
        <v>46</v>
      </c>
      <c r="H8184" s="21">
        <v>562.79999999999995</v>
      </c>
    </row>
    <row r="8185" spans="1:8">
      <c r="A8185">
        <v>262</v>
      </c>
      <c r="B8185" t="s">
        <v>6</v>
      </c>
      <c r="C8185" s="123">
        <v>1973</v>
      </c>
      <c r="D8185" s="2">
        <v>144</v>
      </c>
      <c r="E8185" t="s">
        <v>47</v>
      </c>
      <c r="F8185">
        <v>2021</v>
      </c>
      <c r="G8185" t="s">
        <v>46</v>
      </c>
      <c r="H8185" s="21">
        <v>8.7799999999999994</v>
      </c>
    </row>
    <row r="8186" spans="1:8">
      <c r="A8186">
        <v>277</v>
      </c>
      <c r="B8186" t="s">
        <v>6</v>
      </c>
      <c r="C8186" s="123">
        <v>1973</v>
      </c>
      <c r="D8186" s="2">
        <v>144</v>
      </c>
      <c r="E8186" t="s">
        <v>47</v>
      </c>
      <c r="F8186">
        <v>2021</v>
      </c>
      <c r="G8186" t="s">
        <v>46</v>
      </c>
      <c r="H8186" s="21">
        <v>2.48</v>
      </c>
    </row>
    <row r="8187" spans="1:8">
      <c r="A8187">
        <v>294</v>
      </c>
      <c r="B8187" t="s">
        <v>6</v>
      </c>
      <c r="C8187" s="123">
        <v>1973</v>
      </c>
      <c r="D8187" s="2">
        <v>144</v>
      </c>
      <c r="E8187" t="s">
        <v>47</v>
      </c>
      <c r="F8187">
        <v>2021</v>
      </c>
      <c r="G8187" t="s">
        <v>46</v>
      </c>
      <c r="H8187" s="21">
        <v>0.22</v>
      </c>
    </row>
    <row r="8188" spans="1:8">
      <c r="A8188">
        <v>468</v>
      </c>
      <c r="B8188" t="s">
        <v>6</v>
      </c>
      <c r="C8188" s="123">
        <v>1973</v>
      </c>
      <c r="D8188" s="2">
        <v>144</v>
      </c>
      <c r="E8188" t="s">
        <v>47</v>
      </c>
      <c r="F8188">
        <v>2021</v>
      </c>
      <c r="G8188" t="s">
        <v>46</v>
      </c>
      <c r="H8188" s="21">
        <v>22.68</v>
      </c>
    </row>
    <row r="8189" spans="1:8">
      <c r="A8189">
        <v>483</v>
      </c>
      <c r="B8189" t="s">
        <v>6</v>
      </c>
      <c r="C8189" s="123">
        <v>1973</v>
      </c>
      <c r="D8189" s="2">
        <v>144</v>
      </c>
      <c r="E8189" t="s">
        <v>47</v>
      </c>
      <c r="F8189">
        <v>2021</v>
      </c>
      <c r="G8189" t="s">
        <v>46</v>
      </c>
      <c r="H8189" s="21">
        <v>3.92</v>
      </c>
    </row>
    <row r="8190" spans="1:8">
      <c r="A8190">
        <v>511</v>
      </c>
      <c r="B8190" t="s">
        <v>6</v>
      </c>
      <c r="C8190" s="123">
        <v>1973</v>
      </c>
      <c r="D8190" s="2">
        <v>144</v>
      </c>
      <c r="E8190" t="s">
        <v>47</v>
      </c>
      <c r="F8190">
        <v>2021</v>
      </c>
      <c r="G8190" t="s">
        <v>46</v>
      </c>
      <c r="H8190" s="21">
        <v>12.78</v>
      </c>
    </row>
    <row r="8191" spans="1:8">
      <c r="A8191">
        <v>547</v>
      </c>
      <c r="B8191" t="s">
        <v>6</v>
      </c>
      <c r="C8191" s="123">
        <v>1973</v>
      </c>
      <c r="D8191" s="2">
        <v>144</v>
      </c>
      <c r="E8191" t="s">
        <v>47</v>
      </c>
      <c r="F8191">
        <v>2021</v>
      </c>
      <c r="G8191" t="s">
        <v>46</v>
      </c>
      <c r="H8191" s="21">
        <v>50.18</v>
      </c>
    </row>
    <row r="8192" spans="1:8">
      <c r="A8192">
        <v>585</v>
      </c>
      <c r="B8192" t="s">
        <v>6</v>
      </c>
      <c r="C8192" s="123">
        <v>1973</v>
      </c>
      <c r="D8192" s="2">
        <v>144</v>
      </c>
      <c r="E8192" t="s">
        <v>47</v>
      </c>
      <c r="F8192">
        <v>2021</v>
      </c>
      <c r="G8192" t="s">
        <v>46</v>
      </c>
      <c r="H8192" s="21">
        <v>455.14</v>
      </c>
    </row>
    <row r="8193" spans="1:8">
      <c r="A8193">
        <v>626</v>
      </c>
      <c r="B8193" t="s">
        <v>7</v>
      </c>
      <c r="C8193" s="123">
        <v>1973</v>
      </c>
      <c r="D8193" s="2">
        <v>133</v>
      </c>
      <c r="E8193" t="s">
        <v>47</v>
      </c>
      <c r="F8193">
        <v>2021</v>
      </c>
      <c r="G8193" t="s">
        <v>46</v>
      </c>
      <c r="H8193" s="21">
        <v>50.59</v>
      </c>
    </row>
    <row r="8194" spans="1:8">
      <c r="A8194">
        <v>695</v>
      </c>
      <c r="B8194" t="s">
        <v>7</v>
      </c>
      <c r="C8194" s="123">
        <v>1973</v>
      </c>
      <c r="D8194" s="2">
        <v>133</v>
      </c>
      <c r="E8194" t="s">
        <v>47</v>
      </c>
      <c r="F8194">
        <v>2021</v>
      </c>
      <c r="G8194" t="s">
        <v>46</v>
      </c>
      <c r="H8194" s="21">
        <v>280.27</v>
      </c>
    </row>
    <row r="8195" spans="1:8">
      <c r="A8195">
        <v>710</v>
      </c>
      <c r="B8195" t="s">
        <v>7</v>
      </c>
      <c r="C8195" s="123">
        <v>1973</v>
      </c>
      <c r="D8195" s="2">
        <v>133</v>
      </c>
      <c r="E8195" t="s">
        <v>47</v>
      </c>
      <c r="F8195">
        <v>2021</v>
      </c>
      <c r="G8195" t="s">
        <v>46</v>
      </c>
      <c r="H8195" s="21">
        <v>3.63</v>
      </c>
    </row>
    <row r="8196" spans="1:8">
      <c r="A8196">
        <v>752</v>
      </c>
      <c r="B8196" t="s">
        <v>7</v>
      </c>
      <c r="C8196" s="123">
        <v>1973</v>
      </c>
      <c r="D8196" s="2">
        <v>133</v>
      </c>
      <c r="E8196" t="s">
        <v>47</v>
      </c>
      <c r="F8196">
        <v>2021</v>
      </c>
      <c r="G8196" t="s">
        <v>46</v>
      </c>
      <c r="H8196" s="21">
        <v>21.23</v>
      </c>
    </row>
    <row r="8197" spans="1:8">
      <c r="A8197">
        <v>846</v>
      </c>
      <c r="B8197" t="s">
        <v>7</v>
      </c>
      <c r="C8197" s="123">
        <v>1973</v>
      </c>
      <c r="D8197" s="2">
        <v>133</v>
      </c>
      <c r="E8197" t="s">
        <v>47</v>
      </c>
      <c r="F8197">
        <v>2021</v>
      </c>
      <c r="G8197" t="s">
        <v>46</v>
      </c>
      <c r="H8197" s="21">
        <v>233.99</v>
      </c>
    </row>
    <row r="8198" spans="1:8">
      <c r="A8198">
        <v>855</v>
      </c>
      <c r="B8198" t="s">
        <v>7</v>
      </c>
      <c r="C8198" s="123">
        <v>1973</v>
      </c>
      <c r="D8198" s="2">
        <v>133</v>
      </c>
      <c r="E8198" t="s">
        <v>47</v>
      </c>
      <c r="F8198">
        <v>2021</v>
      </c>
      <c r="G8198" t="s">
        <v>46</v>
      </c>
      <c r="H8198" s="21">
        <v>77.27</v>
      </c>
    </row>
    <row r="8199" spans="1:8">
      <c r="A8199">
        <v>878</v>
      </c>
      <c r="B8199" t="s">
        <v>7</v>
      </c>
      <c r="C8199" s="123">
        <v>1973</v>
      </c>
      <c r="D8199" s="2">
        <v>133</v>
      </c>
      <c r="E8199" t="s">
        <v>47</v>
      </c>
      <c r="F8199">
        <v>2021</v>
      </c>
      <c r="G8199" t="s">
        <v>46</v>
      </c>
      <c r="H8199" s="21">
        <v>-5.67</v>
      </c>
    </row>
    <row r="8200" spans="1:8">
      <c r="A8200">
        <v>928</v>
      </c>
      <c r="B8200" t="s">
        <v>7</v>
      </c>
      <c r="C8200" s="123">
        <v>1973</v>
      </c>
      <c r="D8200" s="2">
        <v>133</v>
      </c>
      <c r="E8200" t="s">
        <v>47</v>
      </c>
      <c r="F8200">
        <v>2021</v>
      </c>
      <c r="G8200" t="s">
        <v>46</v>
      </c>
      <c r="H8200" s="21">
        <v>5.67</v>
      </c>
    </row>
    <row r="8201" spans="1:8">
      <c r="A8201">
        <v>1033</v>
      </c>
      <c r="B8201" t="s">
        <v>7</v>
      </c>
      <c r="C8201" s="123">
        <v>1973</v>
      </c>
      <c r="D8201" s="2">
        <v>144</v>
      </c>
      <c r="E8201" t="s">
        <v>47</v>
      </c>
      <c r="F8201">
        <v>2021</v>
      </c>
      <c r="G8201" t="s">
        <v>46</v>
      </c>
      <c r="H8201" s="21">
        <v>42.08</v>
      </c>
    </row>
    <row r="8202" spans="1:8">
      <c r="A8202">
        <v>1048</v>
      </c>
      <c r="B8202" t="s">
        <v>7</v>
      </c>
      <c r="C8202" s="123">
        <v>1973</v>
      </c>
      <c r="D8202" s="2">
        <v>144</v>
      </c>
      <c r="E8202" t="s">
        <v>47</v>
      </c>
      <c r="F8202">
        <v>2021</v>
      </c>
      <c r="G8202" t="s">
        <v>46</v>
      </c>
      <c r="H8202" s="21">
        <v>28.12</v>
      </c>
    </row>
    <row r="8203" spans="1:8">
      <c r="A8203">
        <v>1058</v>
      </c>
      <c r="B8203" t="s">
        <v>7</v>
      </c>
      <c r="C8203" s="123">
        <v>1973</v>
      </c>
      <c r="D8203" s="2">
        <v>144</v>
      </c>
      <c r="E8203" t="s">
        <v>47</v>
      </c>
      <c r="F8203">
        <v>2021</v>
      </c>
      <c r="G8203" t="s">
        <v>46</v>
      </c>
      <c r="H8203" s="21">
        <v>363.09</v>
      </c>
    </row>
    <row r="8204" spans="1:8">
      <c r="A8204">
        <v>1097</v>
      </c>
      <c r="B8204" t="s">
        <v>7</v>
      </c>
      <c r="C8204" s="123">
        <v>1973</v>
      </c>
      <c r="D8204" s="2">
        <v>144</v>
      </c>
      <c r="E8204" t="s">
        <v>47</v>
      </c>
      <c r="F8204">
        <v>2021</v>
      </c>
      <c r="G8204" t="s">
        <v>46</v>
      </c>
      <c r="H8204" s="21">
        <v>16.91</v>
      </c>
    </row>
    <row r="8205" spans="1:8">
      <c r="A8205">
        <v>1107</v>
      </c>
      <c r="B8205" t="s">
        <v>7</v>
      </c>
      <c r="C8205" s="123">
        <v>1973</v>
      </c>
      <c r="D8205" s="2">
        <v>144</v>
      </c>
      <c r="E8205" t="s">
        <v>47</v>
      </c>
      <c r="F8205">
        <v>2021</v>
      </c>
      <c r="G8205" t="s">
        <v>46</v>
      </c>
      <c r="H8205" s="21">
        <v>33.770000000000003</v>
      </c>
    </row>
    <row r="8206" spans="1:8">
      <c r="A8206">
        <v>1111</v>
      </c>
      <c r="B8206" t="s">
        <v>7</v>
      </c>
      <c r="C8206" s="123">
        <v>1973</v>
      </c>
      <c r="D8206" s="2">
        <v>144</v>
      </c>
      <c r="E8206" t="s">
        <v>47</v>
      </c>
      <c r="F8206">
        <v>2021</v>
      </c>
      <c r="G8206" t="s">
        <v>46</v>
      </c>
      <c r="H8206" s="21">
        <v>116.43</v>
      </c>
    </row>
    <row r="8207" spans="1:8">
      <c r="A8207">
        <v>1198</v>
      </c>
      <c r="B8207" t="s">
        <v>7</v>
      </c>
      <c r="C8207" s="123">
        <v>1973</v>
      </c>
      <c r="D8207" s="2">
        <v>144</v>
      </c>
      <c r="E8207" t="s">
        <v>47</v>
      </c>
      <c r="F8207">
        <v>2021</v>
      </c>
      <c r="G8207" t="s">
        <v>46</v>
      </c>
      <c r="H8207" s="21">
        <v>252.01</v>
      </c>
    </row>
    <row r="8208" spans="1:8">
      <c r="A8208">
        <v>1210</v>
      </c>
      <c r="B8208" t="s">
        <v>7</v>
      </c>
      <c r="C8208" s="123">
        <v>1973</v>
      </c>
      <c r="D8208" s="2">
        <v>144</v>
      </c>
      <c r="E8208" t="s">
        <v>47</v>
      </c>
      <c r="F8208">
        <v>2021</v>
      </c>
      <c r="G8208" t="s">
        <v>46</v>
      </c>
      <c r="H8208" s="21">
        <v>-6.47</v>
      </c>
    </row>
    <row r="8209" spans="1:8">
      <c r="A8209">
        <v>1229</v>
      </c>
      <c r="B8209" t="s">
        <v>7</v>
      </c>
      <c r="C8209" s="123">
        <v>1973</v>
      </c>
      <c r="D8209" s="2">
        <v>144</v>
      </c>
      <c r="E8209" t="s">
        <v>47</v>
      </c>
      <c r="F8209">
        <v>2021</v>
      </c>
      <c r="G8209" t="s">
        <v>46</v>
      </c>
      <c r="H8209" s="21">
        <v>410.88</v>
      </c>
    </row>
    <row r="8210" spans="1:8">
      <c r="A8210">
        <v>1306</v>
      </c>
      <c r="B8210" t="s">
        <v>7</v>
      </c>
      <c r="C8210" s="123">
        <v>1973</v>
      </c>
      <c r="D8210" s="2">
        <v>144</v>
      </c>
      <c r="E8210" t="s">
        <v>47</v>
      </c>
      <c r="F8210">
        <v>2021</v>
      </c>
      <c r="G8210" t="s">
        <v>46</v>
      </c>
      <c r="H8210" s="21">
        <v>47.53</v>
      </c>
    </row>
    <row r="8211" spans="1:8">
      <c r="A8211">
        <v>1351</v>
      </c>
      <c r="B8211" t="s">
        <v>7</v>
      </c>
      <c r="C8211" s="123">
        <v>1973</v>
      </c>
      <c r="D8211" s="2">
        <v>144</v>
      </c>
      <c r="E8211" t="s">
        <v>47</v>
      </c>
      <c r="F8211">
        <v>2021</v>
      </c>
      <c r="G8211" t="s">
        <v>46</v>
      </c>
      <c r="H8211" s="21">
        <v>64.260000000000005</v>
      </c>
    </row>
    <row r="8212" spans="1:8">
      <c r="A8212">
        <v>1451</v>
      </c>
      <c r="B8212" t="s">
        <v>7</v>
      </c>
      <c r="C8212" s="123">
        <v>1973</v>
      </c>
      <c r="D8212" s="2">
        <v>144</v>
      </c>
      <c r="E8212" t="s">
        <v>47</v>
      </c>
      <c r="F8212">
        <v>2021</v>
      </c>
      <c r="G8212" t="s">
        <v>46</v>
      </c>
      <c r="H8212" s="21">
        <v>21.93</v>
      </c>
    </row>
    <row r="8213" spans="1:8">
      <c r="A8213">
        <v>1471</v>
      </c>
      <c r="B8213" t="s">
        <v>8</v>
      </c>
      <c r="C8213" s="123">
        <v>1973</v>
      </c>
      <c r="D8213" s="2">
        <v>133</v>
      </c>
      <c r="E8213" t="s">
        <v>47</v>
      </c>
      <c r="F8213">
        <v>2021</v>
      </c>
      <c r="G8213" t="s">
        <v>46</v>
      </c>
      <c r="H8213" s="21">
        <v>6.96</v>
      </c>
    </row>
    <row r="8214" spans="1:8">
      <c r="A8214">
        <v>1497</v>
      </c>
      <c r="B8214" t="s">
        <v>8</v>
      </c>
      <c r="C8214" s="123">
        <v>1973</v>
      </c>
      <c r="D8214" s="2">
        <v>133</v>
      </c>
      <c r="E8214" t="s">
        <v>47</v>
      </c>
      <c r="F8214">
        <v>2021</v>
      </c>
      <c r="G8214" t="s">
        <v>46</v>
      </c>
      <c r="H8214" s="21">
        <v>13.8</v>
      </c>
    </row>
    <row r="8215" spans="1:8">
      <c r="A8215">
        <v>1627</v>
      </c>
      <c r="B8215" t="s">
        <v>8</v>
      </c>
      <c r="C8215" s="123">
        <v>1973</v>
      </c>
      <c r="D8215" s="2">
        <v>133</v>
      </c>
      <c r="E8215" t="s">
        <v>47</v>
      </c>
      <c r="F8215">
        <v>2021</v>
      </c>
      <c r="G8215" t="s">
        <v>46</v>
      </c>
      <c r="H8215" s="21">
        <v>63.22</v>
      </c>
    </row>
    <row r="8216" spans="1:8">
      <c r="A8216">
        <v>1643</v>
      </c>
      <c r="B8216" t="s">
        <v>8</v>
      </c>
      <c r="C8216" s="123">
        <v>1973</v>
      </c>
      <c r="D8216" s="2">
        <v>133</v>
      </c>
      <c r="E8216" t="s">
        <v>47</v>
      </c>
      <c r="F8216">
        <v>2021</v>
      </c>
      <c r="G8216" t="s">
        <v>46</v>
      </c>
      <c r="H8216" s="21">
        <v>3.89</v>
      </c>
    </row>
    <row r="8217" spans="1:8">
      <c r="A8217">
        <v>1689</v>
      </c>
      <c r="B8217" t="s">
        <v>8</v>
      </c>
      <c r="C8217" s="123">
        <v>1973</v>
      </c>
      <c r="D8217" s="2">
        <v>133</v>
      </c>
      <c r="E8217" t="s">
        <v>47</v>
      </c>
      <c r="F8217">
        <v>2021</v>
      </c>
      <c r="G8217" t="s">
        <v>46</v>
      </c>
      <c r="H8217" s="21">
        <v>26.07</v>
      </c>
    </row>
    <row r="8218" spans="1:8">
      <c r="A8218">
        <v>1727</v>
      </c>
      <c r="B8218" t="s">
        <v>8</v>
      </c>
      <c r="C8218" s="123">
        <v>1973</v>
      </c>
      <c r="D8218" s="2">
        <v>133</v>
      </c>
      <c r="E8218" t="s">
        <v>47</v>
      </c>
      <c r="F8218">
        <v>2021</v>
      </c>
      <c r="G8218" t="s">
        <v>46</v>
      </c>
      <c r="H8218" s="21">
        <v>113.46</v>
      </c>
    </row>
    <row r="8219" spans="1:8">
      <c r="A8219">
        <v>1792</v>
      </c>
      <c r="B8219" t="s">
        <v>8</v>
      </c>
      <c r="C8219" s="123">
        <v>1973</v>
      </c>
      <c r="D8219" s="2">
        <v>144</v>
      </c>
      <c r="E8219" t="s">
        <v>47</v>
      </c>
      <c r="F8219">
        <v>2021</v>
      </c>
      <c r="G8219" t="s">
        <v>46</v>
      </c>
      <c r="H8219" s="21">
        <v>119.46</v>
      </c>
    </row>
    <row r="8220" spans="1:8">
      <c r="A8220">
        <v>1817</v>
      </c>
      <c r="B8220" t="s">
        <v>8</v>
      </c>
      <c r="C8220" s="123">
        <v>1973</v>
      </c>
      <c r="D8220" s="2">
        <v>144</v>
      </c>
      <c r="E8220" t="s">
        <v>47</v>
      </c>
      <c r="F8220">
        <v>2021</v>
      </c>
      <c r="G8220" t="s">
        <v>46</v>
      </c>
      <c r="H8220" s="21">
        <v>28.5</v>
      </c>
    </row>
    <row r="8221" spans="1:8">
      <c r="A8221">
        <v>1838</v>
      </c>
      <c r="B8221" t="s">
        <v>8</v>
      </c>
      <c r="C8221" s="123">
        <v>1973</v>
      </c>
      <c r="D8221" s="2">
        <v>144</v>
      </c>
      <c r="E8221" t="s">
        <v>47</v>
      </c>
      <c r="F8221">
        <v>2021</v>
      </c>
      <c r="G8221" t="s">
        <v>46</v>
      </c>
      <c r="H8221" s="21">
        <v>334.2</v>
      </c>
    </row>
    <row r="8222" spans="1:8">
      <c r="A8222">
        <v>1890</v>
      </c>
      <c r="B8222" t="s">
        <v>8</v>
      </c>
      <c r="C8222" s="123">
        <v>1973</v>
      </c>
      <c r="D8222" s="2">
        <v>144</v>
      </c>
      <c r="E8222" t="s">
        <v>47</v>
      </c>
      <c r="F8222">
        <v>2021</v>
      </c>
      <c r="G8222" t="s">
        <v>46</v>
      </c>
      <c r="H8222" s="21">
        <v>-4.55</v>
      </c>
    </row>
    <row r="8223" spans="1:8">
      <c r="A8223">
        <v>1896</v>
      </c>
      <c r="B8223" t="s">
        <v>8</v>
      </c>
      <c r="C8223" s="123">
        <v>1973</v>
      </c>
      <c r="D8223" s="2">
        <v>144</v>
      </c>
      <c r="E8223" t="s">
        <v>47</v>
      </c>
      <c r="F8223">
        <v>2021</v>
      </c>
      <c r="G8223" t="s">
        <v>46</v>
      </c>
      <c r="H8223" s="21">
        <v>0.68</v>
      </c>
    </row>
    <row r="8224" spans="1:8">
      <c r="A8224">
        <v>1991</v>
      </c>
      <c r="B8224" t="s">
        <v>8</v>
      </c>
      <c r="C8224" s="123">
        <v>1973</v>
      </c>
      <c r="D8224" s="2">
        <v>144</v>
      </c>
      <c r="E8224" t="s">
        <v>47</v>
      </c>
      <c r="F8224">
        <v>2021</v>
      </c>
      <c r="G8224" t="s">
        <v>46</v>
      </c>
      <c r="H8224" s="21">
        <v>204.97</v>
      </c>
    </row>
    <row r="8225" spans="1:8">
      <c r="A8225">
        <v>2008</v>
      </c>
      <c r="B8225" t="s">
        <v>8</v>
      </c>
      <c r="C8225" s="123">
        <v>1973</v>
      </c>
      <c r="D8225" s="2">
        <v>144</v>
      </c>
      <c r="E8225" t="s">
        <v>47</v>
      </c>
      <c r="F8225">
        <v>2021</v>
      </c>
      <c r="G8225" t="s">
        <v>46</v>
      </c>
      <c r="H8225" s="21">
        <v>20.6</v>
      </c>
    </row>
    <row r="8226" spans="1:8">
      <c r="A8226">
        <v>2011</v>
      </c>
      <c r="B8226" t="s">
        <v>8</v>
      </c>
      <c r="C8226" s="123">
        <v>1973</v>
      </c>
      <c r="D8226" s="2">
        <v>144</v>
      </c>
      <c r="E8226" t="s">
        <v>47</v>
      </c>
      <c r="F8226">
        <v>2021</v>
      </c>
      <c r="G8226" t="s">
        <v>46</v>
      </c>
      <c r="H8226" s="21">
        <v>25.48</v>
      </c>
    </row>
    <row r="8227" spans="1:8">
      <c r="A8227">
        <v>2144</v>
      </c>
      <c r="B8227" t="s">
        <v>8</v>
      </c>
      <c r="C8227" s="123">
        <v>1973</v>
      </c>
      <c r="D8227" s="2">
        <v>144</v>
      </c>
      <c r="E8227" t="s">
        <v>47</v>
      </c>
      <c r="F8227">
        <v>2021</v>
      </c>
      <c r="G8227" t="s">
        <v>46</v>
      </c>
      <c r="H8227" s="21">
        <v>89.31</v>
      </c>
    </row>
    <row r="8228" spans="1:8">
      <c r="A8228">
        <v>2215</v>
      </c>
      <c r="B8228" t="s">
        <v>8</v>
      </c>
      <c r="C8228" s="123">
        <v>1973</v>
      </c>
      <c r="D8228" s="2">
        <v>144</v>
      </c>
      <c r="E8228" t="s">
        <v>47</v>
      </c>
      <c r="F8228">
        <v>2021</v>
      </c>
      <c r="G8228" t="s">
        <v>46</v>
      </c>
      <c r="H8228" s="21">
        <v>362.85</v>
      </c>
    </row>
    <row r="8229" spans="1:8">
      <c r="A8229">
        <v>2262</v>
      </c>
      <c r="B8229" t="s">
        <v>9</v>
      </c>
      <c r="C8229" s="123">
        <v>1973</v>
      </c>
      <c r="D8229" s="2">
        <v>133</v>
      </c>
      <c r="E8229" t="s">
        <v>47</v>
      </c>
      <c r="F8229">
        <v>2021</v>
      </c>
      <c r="G8229" t="s">
        <v>46</v>
      </c>
      <c r="H8229" s="21">
        <v>603.96</v>
      </c>
    </row>
    <row r="8230" spans="1:8">
      <c r="A8230">
        <v>2309</v>
      </c>
      <c r="B8230" t="s">
        <v>9</v>
      </c>
      <c r="C8230" s="123">
        <v>1973</v>
      </c>
      <c r="D8230" s="2">
        <v>133</v>
      </c>
      <c r="E8230" t="s">
        <v>47</v>
      </c>
      <c r="F8230">
        <v>2021</v>
      </c>
      <c r="G8230" t="s">
        <v>46</v>
      </c>
      <c r="H8230" s="21">
        <v>21.06</v>
      </c>
    </row>
    <row r="8231" spans="1:8">
      <c r="A8231">
        <v>2317</v>
      </c>
      <c r="B8231" t="s">
        <v>9</v>
      </c>
      <c r="C8231" s="123">
        <v>1973</v>
      </c>
      <c r="D8231" s="2">
        <v>133</v>
      </c>
      <c r="E8231" t="s">
        <v>47</v>
      </c>
      <c r="F8231">
        <v>2021</v>
      </c>
      <c r="G8231" t="s">
        <v>46</v>
      </c>
      <c r="H8231" s="21">
        <v>6.12</v>
      </c>
    </row>
    <row r="8232" spans="1:8">
      <c r="A8232">
        <v>2412</v>
      </c>
      <c r="B8232" t="s">
        <v>9</v>
      </c>
      <c r="C8232" s="123">
        <v>1973</v>
      </c>
      <c r="D8232" s="2">
        <v>133</v>
      </c>
      <c r="E8232" t="s">
        <v>47</v>
      </c>
      <c r="F8232">
        <v>2021</v>
      </c>
      <c r="G8232" t="s">
        <v>46</v>
      </c>
      <c r="H8232" s="21">
        <v>62.25</v>
      </c>
    </row>
    <row r="8233" spans="1:8">
      <c r="A8233">
        <v>2449</v>
      </c>
      <c r="B8233" t="s">
        <v>9</v>
      </c>
      <c r="C8233" s="123">
        <v>1973</v>
      </c>
      <c r="D8233" s="2">
        <v>133</v>
      </c>
      <c r="E8233" t="s">
        <v>47</v>
      </c>
      <c r="F8233">
        <v>2021</v>
      </c>
      <c r="G8233" t="s">
        <v>46</v>
      </c>
      <c r="H8233" s="21">
        <v>370.83</v>
      </c>
    </row>
    <row r="8234" spans="1:8">
      <c r="A8234">
        <v>2486</v>
      </c>
      <c r="B8234" t="s">
        <v>9</v>
      </c>
      <c r="C8234" s="123">
        <v>1973</v>
      </c>
      <c r="D8234" s="2">
        <v>133</v>
      </c>
      <c r="E8234" t="s">
        <v>47</v>
      </c>
      <c r="F8234">
        <v>2021</v>
      </c>
      <c r="G8234" t="s">
        <v>46</v>
      </c>
      <c r="H8234" s="21">
        <v>197.77</v>
      </c>
    </row>
    <row r="8235" spans="1:8">
      <c r="A8235">
        <v>2498</v>
      </c>
      <c r="B8235" t="s">
        <v>9</v>
      </c>
      <c r="C8235" s="123">
        <v>1973</v>
      </c>
      <c r="D8235" s="2">
        <v>133</v>
      </c>
      <c r="E8235" t="s">
        <v>47</v>
      </c>
      <c r="F8235">
        <v>2021</v>
      </c>
      <c r="G8235" t="s">
        <v>46</v>
      </c>
      <c r="H8235" s="21">
        <v>3.65</v>
      </c>
    </row>
    <row r="8236" spans="1:8">
      <c r="A8236">
        <v>2534</v>
      </c>
      <c r="B8236" t="s">
        <v>9</v>
      </c>
      <c r="C8236" s="123">
        <v>1973</v>
      </c>
      <c r="D8236" s="2">
        <v>133</v>
      </c>
      <c r="E8236" t="s">
        <v>47</v>
      </c>
      <c r="F8236">
        <v>2021</v>
      </c>
      <c r="G8236" t="s">
        <v>46</v>
      </c>
      <c r="H8236" s="21">
        <v>379.97</v>
      </c>
    </row>
    <row r="8237" spans="1:8">
      <c r="A8237">
        <v>2619</v>
      </c>
      <c r="B8237" t="s">
        <v>9</v>
      </c>
      <c r="C8237" s="123">
        <v>1973</v>
      </c>
      <c r="D8237" s="2">
        <v>144</v>
      </c>
      <c r="E8237" t="s">
        <v>47</v>
      </c>
      <c r="F8237">
        <v>2021</v>
      </c>
      <c r="G8237" t="s">
        <v>46</v>
      </c>
      <c r="H8237" s="21">
        <v>133.28</v>
      </c>
    </row>
    <row r="8238" spans="1:8">
      <c r="A8238">
        <v>2655</v>
      </c>
      <c r="B8238" t="s">
        <v>9</v>
      </c>
      <c r="C8238" s="123">
        <v>1973</v>
      </c>
      <c r="D8238" s="2">
        <v>144</v>
      </c>
      <c r="E8238" t="s">
        <v>47</v>
      </c>
      <c r="F8238">
        <v>2021</v>
      </c>
      <c r="G8238" t="s">
        <v>46</v>
      </c>
      <c r="H8238" s="21">
        <v>1.88</v>
      </c>
    </row>
    <row r="8239" spans="1:8">
      <c r="A8239">
        <v>2679</v>
      </c>
      <c r="B8239" t="s">
        <v>9</v>
      </c>
      <c r="C8239" s="123">
        <v>1973</v>
      </c>
      <c r="D8239" s="2">
        <v>144</v>
      </c>
      <c r="E8239" t="s">
        <v>47</v>
      </c>
      <c r="F8239">
        <v>2021</v>
      </c>
      <c r="G8239" t="s">
        <v>46</v>
      </c>
      <c r="H8239" s="21">
        <v>29.03</v>
      </c>
    </row>
    <row r="8240" spans="1:8">
      <c r="A8240">
        <v>2765</v>
      </c>
      <c r="B8240" t="s">
        <v>9</v>
      </c>
      <c r="C8240" s="123">
        <v>1973</v>
      </c>
      <c r="D8240" s="2">
        <v>144</v>
      </c>
      <c r="E8240" t="s">
        <v>47</v>
      </c>
      <c r="F8240">
        <v>2021</v>
      </c>
      <c r="G8240" t="s">
        <v>46</v>
      </c>
      <c r="H8240" s="21">
        <v>92.69</v>
      </c>
    </row>
    <row r="8241" spans="1:8">
      <c r="A8241">
        <v>2770</v>
      </c>
      <c r="B8241" t="s">
        <v>9</v>
      </c>
      <c r="C8241" s="123">
        <v>1973</v>
      </c>
      <c r="D8241" s="2">
        <v>144</v>
      </c>
      <c r="E8241" t="s">
        <v>47</v>
      </c>
      <c r="F8241">
        <v>2021</v>
      </c>
      <c r="G8241" t="s">
        <v>46</v>
      </c>
      <c r="H8241" s="21">
        <v>10.81</v>
      </c>
    </row>
    <row r="8242" spans="1:8">
      <c r="A8242">
        <v>2817</v>
      </c>
      <c r="B8242" t="s">
        <v>9</v>
      </c>
      <c r="C8242" s="123">
        <v>1973</v>
      </c>
      <c r="D8242" s="2">
        <v>144</v>
      </c>
      <c r="E8242" t="s">
        <v>47</v>
      </c>
      <c r="F8242">
        <v>2021</v>
      </c>
      <c r="G8242" t="s">
        <v>46</v>
      </c>
      <c r="H8242" s="21">
        <v>9.02</v>
      </c>
    </row>
    <row r="8243" spans="1:8">
      <c r="A8243">
        <v>2831</v>
      </c>
      <c r="B8243" t="s">
        <v>9</v>
      </c>
      <c r="C8243" s="123">
        <v>1973</v>
      </c>
      <c r="D8243" s="2">
        <v>144</v>
      </c>
      <c r="E8243" t="s">
        <v>47</v>
      </c>
      <c r="F8243">
        <v>2021</v>
      </c>
      <c r="G8243" t="s">
        <v>46</v>
      </c>
      <c r="H8243" s="21">
        <v>135.72</v>
      </c>
    </row>
    <row r="8244" spans="1:8">
      <c r="A8244">
        <v>2856</v>
      </c>
      <c r="B8244" t="s">
        <v>9</v>
      </c>
      <c r="C8244" s="123">
        <v>1973</v>
      </c>
      <c r="D8244" s="2">
        <v>144</v>
      </c>
      <c r="E8244" t="s">
        <v>47</v>
      </c>
      <c r="F8244">
        <v>2021</v>
      </c>
      <c r="G8244" t="s">
        <v>46</v>
      </c>
      <c r="H8244" s="21">
        <v>5.22</v>
      </c>
    </row>
    <row r="8245" spans="1:8">
      <c r="A8245">
        <v>2895</v>
      </c>
      <c r="B8245" t="s">
        <v>9</v>
      </c>
      <c r="C8245" s="123">
        <v>1973</v>
      </c>
      <c r="D8245" s="2">
        <v>144</v>
      </c>
      <c r="E8245" t="s">
        <v>47</v>
      </c>
      <c r="F8245">
        <v>2021</v>
      </c>
      <c r="G8245" t="s">
        <v>46</v>
      </c>
      <c r="H8245" s="21">
        <v>119.36</v>
      </c>
    </row>
    <row r="8246" spans="1:8">
      <c r="A8246">
        <v>2933</v>
      </c>
      <c r="B8246" t="s">
        <v>9</v>
      </c>
      <c r="C8246" s="123">
        <v>1973</v>
      </c>
      <c r="D8246" s="2">
        <v>144</v>
      </c>
      <c r="E8246" t="s">
        <v>47</v>
      </c>
      <c r="F8246">
        <v>2021</v>
      </c>
      <c r="G8246" t="s">
        <v>46</v>
      </c>
      <c r="H8246" s="21">
        <v>1.63</v>
      </c>
    </row>
    <row r="8247" spans="1:8">
      <c r="A8247">
        <v>3024</v>
      </c>
      <c r="B8247" t="s">
        <v>10</v>
      </c>
      <c r="C8247" s="123">
        <v>1973</v>
      </c>
      <c r="D8247" s="2">
        <v>133</v>
      </c>
      <c r="E8247" t="s">
        <v>47</v>
      </c>
      <c r="F8247">
        <v>2021</v>
      </c>
      <c r="G8247" t="s">
        <v>46</v>
      </c>
      <c r="H8247" s="21">
        <v>7.25</v>
      </c>
    </row>
    <row r="8248" spans="1:8">
      <c r="A8248">
        <v>3063</v>
      </c>
      <c r="B8248" t="s">
        <v>10</v>
      </c>
      <c r="C8248" s="123">
        <v>1973</v>
      </c>
      <c r="D8248" s="2">
        <v>133</v>
      </c>
      <c r="E8248" t="s">
        <v>47</v>
      </c>
      <c r="F8248">
        <v>2021</v>
      </c>
      <c r="G8248" t="s">
        <v>46</v>
      </c>
      <c r="H8248" s="21">
        <v>2.0299999999999998</v>
      </c>
    </row>
    <row r="8249" spans="1:8">
      <c r="A8249">
        <v>3082</v>
      </c>
      <c r="B8249" t="s">
        <v>10</v>
      </c>
      <c r="C8249" s="123">
        <v>1973</v>
      </c>
      <c r="D8249" s="2">
        <v>133</v>
      </c>
      <c r="E8249" t="s">
        <v>47</v>
      </c>
      <c r="F8249">
        <v>2021</v>
      </c>
      <c r="G8249" t="s">
        <v>46</v>
      </c>
      <c r="H8249" s="21">
        <v>1.26</v>
      </c>
    </row>
    <row r="8250" spans="1:8">
      <c r="A8250">
        <v>3193</v>
      </c>
      <c r="B8250" t="s">
        <v>10</v>
      </c>
      <c r="C8250" s="123">
        <v>1973</v>
      </c>
      <c r="D8250" s="2">
        <v>144</v>
      </c>
      <c r="E8250" t="s">
        <v>47</v>
      </c>
      <c r="F8250">
        <v>2021</v>
      </c>
      <c r="G8250" t="s">
        <v>46</v>
      </c>
      <c r="H8250" s="21">
        <v>16.12</v>
      </c>
    </row>
    <row r="8251" spans="1:8">
      <c r="A8251">
        <v>3226</v>
      </c>
      <c r="B8251" t="s">
        <v>10</v>
      </c>
      <c r="C8251" s="123">
        <v>1973</v>
      </c>
      <c r="D8251" s="2">
        <v>144</v>
      </c>
      <c r="E8251" t="s">
        <v>47</v>
      </c>
      <c r="F8251">
        <v>2021</v>
      </c>
      <c r="G8251" t="s">
        <v>46</v>
      </c>
      <c r="H8251" s="21">
        <v>11.68</v>
      </c>
    </row>
    <row r="8252" spans="1:8">
      <c r="A8252">
        <v>3307</v>
      </c>
      <c r="B8252" t="s">
        <v>10</v>
      </c>
      <c r="C8252" s="123">
        <v>1973</v>
      </c>
      <c r="D8252" s="2">
        <v>144</v>
      </c>
      <c r="E8252" t="s">
        <v>47</v>
      </c>
      <c r="F8252">
        <v>2021</v>
      </c>
      <c r="G8252" t="s">
        <v>46</v>
      </c>
      <c r="H8252" s="21">
        <v>13.49</v>
      </c>
    </row>
    <row r="8253" spans="1:8">
      <c r="A8253">
        <v>3350</v>
      </c>
      <c r="B8253" t="s">
        <v>11</v>
      </c>
      <c r="C8253" s="123">
        <v>1973</v>
      </c>
      <c r="D8253" s="2">
        <v>133</v>
      </c>
      <c r="E8253" t="s">
        <v>47</v>
      </c>
      <c r="F8253">
        <v>2021</v>
      </c>
      <c r="G8253" t="s">
        <v>46</v>
      </c>
      <c r="H8253" s="21">
        <v>61.2</v>
      </c>
    </row>
    <row r="8254" spans="1:8">
      <c r="A8254">
        <v>3433</v>
      </c>
      <c r="B8254" t="s">
        <v>11</v>
      </c>
      <c r="C8254" s="123">
        <v>1973</v>
      </c>
      <c r="D8254" s="2">
        <v>133</v>
      </c>
      <c r="E8254" t="s">
        <v>47</v>
      </c>
      <c r="F8254">
        <v>2021</v>
      </c>
      <c r="G8254" t="s">
        <v>46</v>
      </c>
      <c r="H8254" s="21">
        <v>6.57</v>
      </c>
    </row>
    <row r="8255" spans="1:8">
      <c r="A8255">
        <v>3440</v>
      </c>
      <c r="B8255" t="s">
        <v>11</v>
      </c>
      <c r="C8255" s="123">
        <v>1973</v>
      </c>
      <c r="D8255" s="2">
        <v>133</v>
      </c>
      <c r="E8255" t="s">
        <v>47</v>
      </c>
      <c r="F8255">
        <v>2021</v>
      </c>
      <c r="G8255" t="s">
        <v>46</v>
      </c>
      <c r="H8255" s="21">
        <v>7.43</v>
      </c>
    </row>
    <row r="8256" spans="1:8">
      <c r="A8256">
        <v>3442</v>
      </c>
      <c r="B8256" t="s">
        <v>11</v>
      </c>
      <c r="C8256" s="123">
        <v>1973</v>
      </c>
      <c r="D8256" s="2">
        <v>133</v>
      </c>
      <c r="E8256" t="s">
        <v>47</v>
      </c>
      <c r="F8256">
        <v>2021</v>
      </c>
      <c r="G8256" t="s">
        <v>46</v>
      </c>
      <c r="H8256" s="21">
        <v>14.09</v>
      </c>
    </row>
    <row r="8257" spans="1:8">
      <c r="A8257">
        <v>3544</v>
      </c>
      <c r="B8257" t="s">
        <v>11</v>
      </c>
      <c r="C8257" s="123">
        <v>1973</v>
      </c>
      <c r="D8257" s="2">
        <v>144</v>
      </c>
      <c r="E8257" t="s">
        <v>47</v>
      </c>
      <c r="F8257">
        <v>2021</v>
      </c>
      <c r="G8257" t="s">
        <v>46</v>
      </c>
      <c r="H8257" s="21">
        <v>0.15</v>
      </c>
    </row>
    <row r="8258" spans="1:8">
      <c r="A8258">
        <v>3580</v>
      </c>
      <c r="B8258" t="s">
        <v>11</v>
      </c>
      <c r="C8258" s="123">
        <v>1973</v>
      </c>
      <c r="D8258" s="2">
        <v>144</v>
      </c>
      <c r="E8258" t="s">
        <v>47</v>
      </c>
      <c r="F8258">
        <v>2021</v>
      </c>
      <c r="G8258" t="s">
        <v>46</v>
      </c>
      <c r="H8258" s="21">
        <v>55.12</v>
      </c>
    </row>
    <row r="8259" spans="1:8">
      <c r="A8259">
        <v>3739</v>
      </c>
      <c r="B8259" t="s">
        <v>11</v>
      </c>
      <c r="C8259" s="123">
        <v>1973</v>
      </c>
      <c r="D8259" s="2">
        <v>144</v>
      </c>
      <c r="E8259" t="s">
        <v>47</v>
      </c>
      <c r="F8259">
        <v>2021</v>
      </c>
      <c r="G8259" t="s">
        <v>46</v>
      </c>
      <c r="H8259" s="21">
        <v>84.17</v>
      </c>
    </row>
    <row r="8260" spans="1:8">
      <c r="A8260">
        <v>3765</v>
      </c>
      <c r="B8260" t="s">
        <v>11</v>
      </c>
      <c r="C8260" s="123">
        <v>1973</v>
      </c>
      <c r="D8260" s="2">
        <v>144</v>
      </c>
      <c r="E8260" t="s">
        <v>47</v>
      </c>
      <c r="F8260">
        <v>2021</v>
      </c>
      <c r="G8260" t="s">
        <v>46</v>
      </c>
      <c r="H8260" s="21">
        <v>50.46</v>
      </c>
    </row>
    <row r="8261" spans="1:8">
      <c r="A8261">
        <v>3770</v>
      </c>
      <c r="B8261" t="s">
        <v>11</v>
      </c>
      <c r="C8261" s="123">
        <v>1973</v>
      </c>
      <c r="D8261" s="2">
        <v>144</v>
      </c>
      <c r="E8261" t="s">
        <v>47</v>
      </c>
      <c r="F8261">
        <v>2021</v>
      </c>
      <c r="G8261" t="s">
        <v>46</v>
      </c>
      <c r="H8261" s="21">
        <v>54.39</v>
      </c>
    </row>
    <row r="8262" spans="1:8">
      <c r="A8262">
        <v>3833</v>
      </c>
      <c r="B8262" t="s">
        <v>12</v>
      </c>
      <c r="C8262" s="123">
        <v>1973</v>
      </c>
      <c r="D8262" s="2">
        <v>133</v>
      </c>
      <c r="E8262" t="s">
        <v>47</v>
      </c>
      <c r="F8262">
        <v>2021</v>
      </c>
      <c r="G8262" t="s">
        <v>46</v>
      </c>
      <c r="H8262" s="21">
        <v>-1.96</v>
      </c>
    </row>
    <row r="8263" spans="1:8">
      <c r="A8263">
        <v>3857</v>
      </c>
      <c r="B8263" t="s">
        <v>12</v>
      </c>
      <c r="C8263" s="123">
        <v>1973</v>
      </c>
      <c r="D8263" s="2">
        <v>133</v>
      </c>
      <c r="E8263" t="s">
        <v>47</v>
      </c>
      <c r="F8263">
        <v>2021</v>
      </c>
      <c r="G8263" t="s">
        <v>46</v>
      </c>
      <c r="H8263" s="21">
        <v>2.35</v>
      </c>
    </row>
    <row r="8264" spans="1:8">
      <c r="A8264">
        <v>3863</v>
      </c>
      <c r="B8264" t="s">
        <v>12</v>
      </c>
      <c r="C8264" s="123">
        <v>1973</v>
      </c>
      <c r="D8264" s="2">
        <v>133</v>
      </c>
      <c r="E8264" t="s">
        <v>47</v>
      </c>
      <c r="F8264">
        <v>2021</v>
      </c>
      <c r="G8264" t="s">
        <v>46</v>
      </c>
      <c r="H8264" s="21">
        <v>30.45</v>
      </c>
    </row>
    <row r="8265" spans="1:8">
      <c r="A8265">
        <v>3900</v>
      </c>
      <c r="B8265" t="s">
        <v>12</v>
      </c>
      <c r="C8265" s="123">
        <v>1973</v>
      </c>
      <c r="D8265" s="2">
        <v>133</v>
      </c>
      <c r="E8265" t="s">
        <v>47</v>
      </c>
      <c r="F8265">
        <v>2021</v>
      </c>
      <c r="G8265" t="s">
        <v>46</v>
      </c>
      <c r="H8265" s="21">
        <v>17.399999999999999</v>
      </c>
    </row>
    <row r="8266" spans="1:8">
      <c r="A8266">
        <v>3907</v>
      </c>
      <c r="B8266" t="s">
        <v>12</v>
      </c>
      <c r="C8266" s="123">
        <v>1973</v>
      </c>
      <c r="D8266" s="2">
        <v>133</v>
      </c>
      <c r="E8266" t="s">
        <v>47</v>
      </c>
      <c r="F8266">
        <v>2021</v>
      </c>
      <c r="G8266" t="s">
        <v>46</v>
      </c>
      <c r="H8266" s="21">
        <v>17.399999999999999</v>
      </c>
    </row>
    <row r="8267" spans="1:8">
      <c r="A8267">
        <v>3914</v>
      </c>
      <c r="B8267" t="s">
        <v>12</v>
      </c>
      <c r="C8267" s="123">
        <v>1973</v>
      </c>
      <c r="D8267" s="2">
        <v>133</v>
      </c>
      <c r="E8267" t="s">
        <v>47</v>
      </c>
      <c r="F8267">
        <v>2021</v>
      </c>
      <c r="G8267" t="s">
        <v>46</v>
      </c>
      <c r="H8267" s="21">
        <v>1.96</v>
      </c>
    </row>
    <row r="8268" spans="1:8">
      <c r="A8268">
        <v>3999</v>
      </c>
      <c r="B8268" t="s">
        <v>12</v>
      </c>
      <c r="C8268" s="123">
        <v>1973</v>
      </c>
      <c r="D8268" s="2">
        <v>144</v>
      </c>
      <c r="E8268" t="s">
        <v>47</v>
      </c>
      <c r="F8268">
        <v>2021</v>
      </c>
      <c r="G8268" t="s">
        <v>46</v>
      </c>
      <c r="H8268" s="21">
        <v>2.64</v>
      </c>
    </row>
    <row r="8269" spans="1:8">
      <c r="A8269">
        <v>4029</v>
      </c>
      <c r="B8269" t="s">
        <v>12</v>
      </c>
      <c r="C8269" s="123">
        <v>1973</v>
      </c>
      <c r="D8269" s="2">
        <v>144</v>
      </c>
      <c r="E8269" t="s">
        <v>47</v>
      </c>
      <c r="F8269">
        <v>2021</v>
      </c>
      <c r="G8269" t="s">
        <v>46</v>
      </c>
      <c r="H8269" s="21">
        <v>18.84</v>
      </c>
    </row>
    <row r="8270" spans="1:8">
      <c r="A8270">
        <v>4042</v>
      </c>
      <c r="B8270" t="s">
        <v>12</v>
      </c>
      <c r="C8270" s="123">
        <v>1973</v>
      </c>
      <c r="D8270" s="2">
        <v>144</v>
      </c>
      <c r="E8270" t="s">
        <v>47</v>
      </c>
      <c r="F8270">
        <v>2021</v>
      </c>
      <c r="G8270" t="s">
        <v>46</v>
      </c>
      <c r="H8270" s="21">
        <v>229.75</v>
      </c>
    </row>
    <row r="8271" spans="1:8">
      <c r="A8271">
        <v>4049</v>
      </c>
      <c r="B8271" t="s">
        <v>12</v>
      </c>
      <c r="C8271" s="123">
        <v>1973</v>
      </c>
      <c r="D8271" s="2">
        <v>144</v>
      </c>
      <c r="E8271" t="s">
        <v>47</v>
      </c>
      <c r="F8271">
        <v>2021</v>
      </c>
      <c r="G8271" t="s">
        <v>46</v>
      </c>
      <c r="H8271" s="21">
        <v>286.06</v>
      </c>
    </row>
    <row r="8272" spans="1:8">
      <c r="A8272">
        <v>4082</v>
      </c>
      <c r="B8272" t="s">
        <v>12</v>
      </c>
      <c r="C8272" s="123">
        <v>1973</v>
      </c>
      <c r="D8272" s="2">
        <v>144</v>
      </c>
      <c r="E8272" t="s">
        <v>47</v>
      </c>
      <c r="F8272">
        <v>2021</v>
      </c>
      <c r="G8272" t="s">
        <v>46</v>
      </c>
      <c r="H8272" s="21">
        <v>21.58</v>
      </c>
    </row>
    <row r="8273" spans="1:8">
      <c r="A8273">
        <v>4094</v>
      </c>
      <c r="B8273" t="s">
        <v>12</v>
      </c>
      <c r="C8273" s="123">
        <v>1973</v>
      </c>
      <c r="D8273" s="2">
        <v>144</v>
      </c>
      <c r="E8273" t="s">
        <v>47</v>
      </c>
      <c r="F8273">
        <v>2021</v>
      </c>
      <c r="G8273" t="s">
        <v>46</v>
      </c>
      <c r="H8273" s="21">
        <v>303.52999999999997</v>
      </c>
    </row>
    <row r="8274" spans="1:8">
      <c r="A8274">
        <v>4100</v>
      </c>
      <c r="B8274" t="s">
        <v>12</v>
      </c>
      <c r="C8274" s="123">
        <v>1973</v>
      </c>
      <c r="D8274" s="2">
        <v>144</v>
      </c>
      <c r="E8274" t="s">
        <v>47</v>
      </c>
      <c r="F8274">
        <v>2021</v>
      </c>
      <c r="G8274" t="s">
        <v>46</v>
      </c>
      <c r="H8274" s="21">
        <v>381.49</v>
      </c>
    </row>
    <row r="8275" spans="1:8">
      <c r="A8275">
        <v>4103</v>
      </c>
      <c r="B8275" t="s">
        <v>12</v>
      </c>
      <c r="C8275" s="123">
        <v>1973</v>
      </c>
      <c r="D8275" s="2">
        <v>144</v>
      </c>
      <c r="E8275" t="s">
        <v>47</v>
      </c>
      <c r="F8275">
        <v>2021</v>
      </c>
      <c r="G8275" t="s">
        <v>46</v>
      </c>
      <c r="H8275" s="21">
        <v>22.39</v>
      </c>
    </row>
    <row r="8276" spans="1:8">
      <c r="A8276">
        <v>4159</v>
      </c>
      <c r="B8276" t="s">
        <v>12</v>
      </c>
      <c r="C8276" s="123">
        <v>1973</v>
      </c>
      <c r="D8276" s="2">
        <v>144</v>
      </c>
      <c r="E8276" t="s">
        <v>47</v>
      </c>
      <c r="F8276">
        <v>2021</v>
      </c>
      <c r="G8276" t="s">
        <v>46</v>
      </c>
      <c r="H8276" s="21">
        <v>39.06</v>
      </c>
    </row>
    <row r="8277" spans="1:8">
      <c r="A8277">
        <v>4173</v>
      </c>
      <c r="B8277" t="s">
        <v>12</v>
      </c>
      <c r="C8277" s="123">
        <v>1973</v>
      </c>
      <c r="D8277" s="2">
        <v>144</v>
      </c>
      <c r="E8277" t="s">
        <v>47</v>
      </c>
      <c r="F8277">
        <v>2021</v>
      </c>
      <c r="G8277" t="s">
        <v>46</v>
      </c>
      <c r="H8277" s="21">
        <v>59.29</v>
      </c>
    </row>
    <row r="8278" spans="1:8">
      <c r="A8278">
        <v>4274</v>
      </c>
      <c r="B8278" t="s">
        <v>12</v>
      </c>
      <c r="C8278" s="123">
        <v>1973</v>
      </c>
      <c r="D8278" s="2">
        <v>144</v>
      </c>
      <c r="E8278" t="s">
        <v>47</v>
      </c>
      <c r="F8278">
        <v>2021</v>
      </c>
      <c r="G8278" t="s">
        <v>46</v>
      </c>
      <c r="H8278" s="21">
        <v>38.5</v>
      </c>
    </row>
    <row r="8279" spans="1:8">
      <c r="A8279">
        <v>4290</v>
      </c>
      <c r="B8279" t="s">
        <v>12</v>
      </c>
      <c r="C8279" s="123">
        <v>1973</v>
      </c>
      <c r="D8279" s="2">
        <v>144</v>
      </c>
      <c r="E8279" t="s">
        <v>47</v>
      </c>
      <c r="F8279">
        <v>2021</v>
      </c>
      <c r="G8279" t="s">
        <v>46</v>
      </c>
      <c r="H8279" s="21">
        <v>66.84</v>
      </c>
    </row>
    <row r="8280" spans="1:8">
      <c r="A8280">
        <v>4328</v>
      </c>
      <c r="B8280" t="s">
        <v>13</v>
      </c>
      <c r="C8280" s="123">
        <v>1973</v>
      </c>
      <c r="D8280" s="2">
        <v>133</v>
      </c>
      <c r="E8280" t="s">
        <v>47</v>
      </c>
      <c r="F8280">
        <v>2021</v>
      </c>
      <c r="G8280" t="s">
        <v>46</v>
      </c>
      <c r="H8280" s="21">
        <v>5.5</v>
      </c>
    </row>
    <row r="8281" spans="1:8">
      <c r="A8281">
        <v>4341</v>
      </c>
      <c r="B8281" t="s">
        <v>13</v>
      </c>
      <c r="C8281" s="123">
        <v>1973</v>
      </c>
      <c r="D8281" s="2">
        <v>133</v>
      </c>
      <c r="E8281" t="s">
        <v>47</v>
      </c>
      <c r="F8281">
        <v>2021</v>
      </c>
      <c r="G8281" t="s">
        <v>46</v>
      </c>
      <c r="H8281" s="21">
        <v>5.91</v>
      </c>
    </row>
    <row r="8282" spans="1:8">
      <c r="A8282">
        <v>4377</v>
      </c>
      <c r="B8282" t="s">
        <v>13</v>
      </c>
      <c r="C8282" s="123">
        <v>1973</v>
      </c>
      <c r="D8282" s="2">
        <v>133</v>
      </c>
      <c r="E8282" t="s">
        <v>47</v>
      </c>
      <c r="F8282">
        <v>2021</v>
      </c>
      <c r="G8282" t="s">
        <v>46</v>
      </c>
      <c r="H8282" s="21">
        <v>12.35</v>
      </c>
    </row>
    <row r="8283" spans="1:8">
      <c r="A8283">
        <v>4382</v>
      </c>
      <c r="B8283" t="s">
        <v>13</v>
      </c>
      <c r="C8283" s="123">
        <v>1973</v>
      </c>
      <c r="D8283" s="2">
        <v>133</v>
      </c>
      <c r="E8283" t="s">
        <v>47</v>
      </c>
      <c r="F8283">
        <v>2021</v>
      </c>
      <c r="G8283" t="s">
        <v>46</v>
      </c>
      <c r="H8283" s="21">
        <v>8.58</v>
      </c>
    </row>
    <row r="8284" spans="1:8">
      <c r="A8284">
        <v>4394</v>
      </c>
      <c r="B8284" t="s">
        <v>13</v>
      </c>
      <c r="C8284" s="123">
        <v>1973</v>
      </c>
      <c r="D8284" s="2">
        <v>133</v>
      </c>
      <c r="E8284" t="s">
        <v>47</v>
      </c>
      <c r="F8284">
        <v>2021</v>
      </c>
      <c r="G8284" t="s">
        <v>46</v>
      </c>
      <c r="H8284" s="21">
        <v>9.34</v>
      </c>
    </row>
    <row r="8285" spans="1:8">
      <c r="A8285">
        <v>4406</v>
      </c>
      <c r="B8285" t="s">
        <v>13</v>
      </c>
      <c r="C8285" s="123">
        <v>1973</v>
      </c>
      <c r="D8285" s="2">
        <v>133</v>
      </c>
      <c r="E8285" t="s">
        <v>47</v>
      </c>
      <c r="F8285">
        <v>2021</v>
      </c>
      <c r="G8285" t="s">
        <v>46</v>
      </c>
      <c r="H8285" s="21">
        <v>-3.52</v>
      </c>
    </row>
    <row r="8286" spans="1:8">
      <c r="A8286">
        <v>4479</v>
      </c>
      <c r="B8286" t="s">
        <v>13</v>
      </c>
      <c r="C8286" s="123">
        <v>1973</v>
      </c>
      <c r="D8286" s="2">
        <v>133</v>
      </c>
      <c r="E8286" t="s">
        <v>47</v>
      </c>
      <c r="F8286">
        <v>2021</v>
      </c>
      <c r="G8286" t="s">
        <v>46</v>
      </c>
      <c r="H8286" s="21">
        <v>7.7</v>
      </c>
    </row>
    <row r="8287" spans="1:8">
      <c r="A8287">
        <v>4521</v>
      </c>
      <c r="B8287" t="s">
        <v>13</v>
      </c>
      <c r="C8287" s="123">
        <v>1973</v>
      </c>
      <c r="D8287" s="2">
        <v>133</v>
      </c>
      <c r="E8287" t="s">
        <v>47</v>
      </c>
      <c r="F8287">
        <v>2021</v>
      </c>
      <c r="G8287" t="s">
        <v>46</v>
      </c>
      <c r="H8287" s="21">
        <v>15.53</v>
      </c>
    </row>
    <row r="8288" spans="1:8">
      <c r="A8288">
        <v>4531</v>
      </c>
      <c r="B8288" t="s">
        <v>13</v>
      </c>
      <c r="C8288" s="123">
        <v>1973</v>
      </c>
      <c r="D8288" s="2">
        <v>133</v>
      </c>
      <c r="E8288" t="s">
        <v>47</v>
      </c>
      <c r="F8288">
        <v>2021</v>
      </c>
      <c r="G8288" t="s">
        <v>46</v>
      </c>
      <c r="H8288" s="21">
        <v>1.57</v>
      </c>
    </row>
    <row r="8289" spans="1:8">
      <c r="A8289">
        <v>4545</v>
      </c>
      <c r="B8289" t="s">
        <v>13</v>
      </c>
      <c r="C8289" s="123">
        <v>1973</v>
      </c>
      <c r="D8289" s="2">
        <v>133</v>
      </c>
      <c r="E8289" t="s">
        <v>47</v>
      </c>
      <c r="F8289">
        <v>2021</v>
      </c>
      <c r="G8289" t="s">
        <v>46</v>
      </c>
      <c r="H8289" s="21">
        <v>3.52</v>
      </c>
    </row>
    <row r="8290" spans="1:8">
      <c r="A8290">
        <v>4548</v>
      </c>
      <c r="B8290" t="s">
        <v>13</v>
      </c>
      <c r="C8290" s="123">
        <v>1973</v>
      </c>
      <c r="D8290" s="2">
        <v>133</v>
      </c>
      <c r="E8290" t="s">
        <v>47</v>
      </c>
      <c r="F8290">
        <v>2021</v>
      </c>
      <c r="G8290" t="s">
        <v>46</v>
      </c>
      <c r="H8290" s="21">
        <v>6.51</v>
      </c>
    </row>
    <row r="8291" spans="1:8">
      <c r="A8291">
        <v>4604</v>
      </c>
      <c r="B8291" t="s">
        <v>13</v>
      </c>
      <c r="C8291" s="123">
        <v>1973</v>
      </c>
      <c r="D8291" s="2">
        <v>144</v>
      </c>
      <c r="E8291" t="s">
        <v>47</v>
      </c>
      <c r="F8291">
        <v>2021</v>
      </c>
      <c r="G8291" t="s">
        <v>46</v>
      </c>
      <c r="H8291" s="21">
        <v>34.26</v>
      </c>
    </row>
    <row r="8292" spans="1:8">
      <c r="A8292">
        <v>4696</v>
      </c>
      <c r="B8292" t="s">
        <v>13</v>
      </c>
      <c r="C8292" s="123">
        <v>1973</v>
      </c>
      <c r="D8292" s="2">
        <v>144</v>
      </c>
      <c r="E8292" t="s">
        <v>47</v>
      </c>
      <c r="F8292">
        <v>2021</v>
      </c>
      <c r="G8292" t="s">
        <v>46</v>
      </c>
      <c r="H8292" s="21">
        <v>9.27</v>
      </c>
    </row>
    <row r="8293" spans="1:8">
      <c r="A8293">
        <v>4711</v>
      </c>
      <c r="B8293" t="s">
        <v>13</v>
      </c>
      <c r="C8293" s="123">
        <v>1973</v>
      </c>
      <c r="D8293" s="2">
        <v>144</v>
      </c>
      <c r="E8293" t="s">
        <v>47</v>
      </c>
      <c r="F8293">
        <v>2021</v>
      </c>
      <c r="G8293" t="s">
        <v>46</v>
      </c>
      <c r="H8293" s="21">
        <v>7.72</v>
      </c>
    </row>
    <row r="8294" spans="1:8">
      <c r="A8294">
        <v>4713</v>
      </c>
      <c r="B8294" t="s">
        <v>13</v>
      </c>
      <c r="C8294" s="123">
        <v>1973</v>
      </c>
      <c r="D8294" s="2">
        <v>144</v>
      </c>
      <c r="E8294" t="s">
        <v>47</v>
      </c>
      <c r="F8294">
        <v>2021</v>
      </c>
      <c r="G8294" t="s">
        <v>46</v>
      </c>
      <c r="H8294" s="21">
        <v>5.82</v>
      </c>
    </row>
    <row r="8295" spans="1:8">
      <c r="A8295">
        <v>4760</v>
      </c>
      <c r="B8295" t="s">
        <v>13</v>
      </c>
      <c r="C8295" s="123">
        <v>1973</v>
      </c>
      <c r="D8295" s="2">
        <v>144</v>
      </c>
      <c r="E8295" t="s">
        <v>47</v>
      </c>
      <c r="F8295">
        <v>2021</v>
      </c>
      <c r="G8295" t="s">
        <v>46</v>
      </c>
      <c r="H8295" s="21">
        <v>7.72</v>
      </c>
    </row>
    <row r="8296" spans="1:8">
      <c r="A8296">
        <v>4845</v>
      </c>
      <c r="B8296" t="s">
        <v>13</v>
      </c>
      <c r="C8296" s="123">
        <v>1973</v>
      </c>
      <c r="D8296" s="2">
        <v>144</v>
      </c>
      <c r="E8296" t="s">
        <v>47</v>
      </c>
      <c r="F8296">
        <v>2021</v>
      </c>
      <c r="G8296" t="s">
        <v>46</v>
      </c>
      <c r="H8296" s="21">
        <v>52.29</v>
      </c>
    </row>
    <row r="8297" spans="1:8">
      <c r="A8297">
        <v>4939</v>
      </c>
      <c r="B8297" t="s">
        <v>13</v>
      </c>
      <c r="C8297" s="123">
        <v>1973</v>
      </c>
      <c r="D8297" s="2">
        <v>144</v>
      </c>
      <c r="E8297" t="s">
        <v>47</v>
      </c>
      <c r="F8297">
        <v>2021</v>
      </c>
      <c r="G8297" t="s">
        <v>46</v>
      </c>
      <c r="H8297" s="21">
        <v>0.39</v>
      </c>
    </row>
    <row r="8298" spans="1:8">
      <c r="A8298">
        <v>5076</v>
      </c>
      <c r="B8298" t="s">
        <v>14</v>
      </c>
      <c r="C8298" s="123">
        <v>1973</v>
      </c>
      <c r="D8298" s="2">
        <v>133</v>
      </c>
      <c r="E8298" t="s">
        <v>47</v>
      </c>
      <c r="F8298">
        <v>2021</v>
      </c>
      <c r="G8298" t="s">
        <v>46</v>
      </c>
      <c r="H8298" s="21">
        <v>1.21</v>
      </c>
    </row>
    <row r="8299" spans="1:8">
      <c r="A8299">
        <v>5092</v>
      </c>
      <c r="B8299" t="s">
        <v>14</v>
      </c>
      <c r="C8299" s="123">
        <v>1973</v>
      </c>
      <c r="D8299" s="2">
        <v>133</v>
      </c>
      <c r="E8299" t="s">
        <v>47</v>
      </c>
      <c r="F8299">
        <v>2021</v>
      </c>
      <c r="G8299" t="s">
        <v>46</v>
      </c>
      <c r="H8299" s="21">
        <v>1.02</v>
      </c>
    </row>
    <row r="8300" spans="1:8">
      <c r="A8300">
        <v>5127</v>
      </c>
      <c r="B8300" t="s">
        <v>14</v>
      </c>
      <c r="C8300" s="123">
        <v>1973</v>
      </c>
      <c r="D8300" s="2">
        <v>133</v>
      </c>
      <c r="E8300" t="s">
        <v>47</v>
      </c>
      <c r="F8300">
        <v>2021</v>
      </c>
      <c r="G8300" t="s">
        <v>46</v>
      </c>
      <c r="H8300" s="21">
        <v>50.42</v>
      </c>
    </row>
    <row r="8301" spans="1:8">
      <c r="A8301">
        <v>5148</v>
      </c>
      <c r="B8301" t="s">
        <v>14</v>
      </c>
      <c r="C8301" s="123">
        <v>1973</v>
      </c>
      <c r="D8301" s="2">
        <v>133</v>
      </c>
      <c r="E8301" t="s">
        <v>47</v>
      </c>
      <c r="F8301">
        <v>2021</v>
      </c>
      <c r="G8301" t="s">
        <v>46</v>
      </c>
      <c r="H8301" s="21">
        <v>444.45</v>
      </c>
    </row>
    <row r="8302" spans="1:8">
      <c r="A8302">
        <v>5202</v>
      </c>
      <c r="B8302" t="s">
        <v>14</v>
      </c>
      <c r="C8302" s="123">
        <v>1973</v>
      </c>
      <c r="D8302" s="2">
        <v>133</v>
      </c>
      <c r="E8302" t="s">
        <v>47</v>
      </c>
      <c r="F8302">
        <v>2021</v>
      </c>
      <c r="G8302" t="s">
        <v>46</v>
      </c>
      <c r="H8302" s="21">
        <v>117.18</v>
      </c>
    </row>
    <row r="8303" spans="1:8">
      <c r="A8303">
        <v>5221</v>
      </c>
      <c r="B8303" t="s">
        <v>14</v>
      </c>
      <c r="C8303" s="123">
        <v>1973</v>
      </c>
      <c r="D8303" s="2">
        <v>133</v>
      </c>
      <c r="E8303" t="s">
        <v>47</v>
      </c>
      <c r="F8303">
        <v>2021</v>
      </c>
      <c r="G8303" t="s">
        <v>46</v>
      </c>
      <c r="H8303" s="21">
        <v>1.47</v>
      </c>
    </row>
    <row r="8304" spans="1:8">
      <c r="A8304">
        <v>5265</v>
      </c>
      <c r="B8304" t="s">
        <v>14</v>
      </c>
      <c r="C8304" s="123">
        <v>1973</v>
      </c>
      <c r="D8304" s="2">
        <v>133</v>
      </c>
      <c r="E8304" t="s">
        <v>47</v>
      </c>
      <c r="F8304">
        <v>2021</v>
      </c>
      <c r="G8304" t="s">
        <v>46</v>
      </c>
      <c r="H8304" s="21">
        <v>22.16</v>
      </c>
    </row>
    <row r="8305" spans="1:8">
      <c r="A8305">
        <v>5346</v>
      </c>
      <c r="B8305" t="s">
        <v>14</v>
      </c>
      <c r="C8305" s="123">
        <v>1973</v>
      </c>
      <c r="D8305" s="2">
        <v>144</v>
      </c>
      <c r="E8305" t="s">
        <v>47</v>
      </c>
      <c r="F8305">
        <v>2021</v>
      </c>
      <c r="G8305" t="s">
        <v>46</v>
      </c>
      <c r="H8305" s="21">
        <v>2.56</v>
      </c>
    </row>
    <row r="8306" spans="1:8">
      <c r="A8306">
        <v>5385</v>
      </c>
      <c r="B8306" t="s">
        <v>14</v>
      </c>
      <c r="C8306" s="123">
        <v>1973</v>
      </c>
      <c r="D8306" s="2">
        <v>144</v>
      </c>
      <c r="E8306" t="s">
        <v>47</v>
      </c>
      <c r="F8306">
        <v>2021</v>
      </c>
      <c r="G8306" t="s">
        <v>46</v>
      </c>
      <c r="H8306" s="21">
        <v>35.380000000000003</v>
      </c>
    </row>
    <row r="8307" spans="1:8">
      <c r="A8307">
        <v>5403</v>
      </c>
      <c r="B8307" t="s">
        <v>14</v>
      </c>
      <c r="C8307" s="123">
        <v>1973</v>
      </c>
      <c r="D8307" s="2">
        <v>144</v>
      </c>
      <c r="E8307" t="s">
        <v>47</v>
      </c>
      <c r="F8307">
        <v>2021</v>
      </c>
      <c r="G8307" t="s">
        <v>46</v>
      </c>
      <c r="H8307" s="21">
        <v>276.27999999999997</v>
      </c>
    </row>
    <row r="8308" spans="1:8">
      <c r="A8308">
        <v>5404</v>
      </c>
      <c r="B8308" t="s">
        <v>14</v>
      </c>
      <c r="C8308" s="123">
        <v>1973</v>
      </c>
      <c r="D8308" s="2">
        <v>144</v>
      </c>
      <c r="E8308" t="s">
        <v>47</v>
      </c>
      <c r="F8308">
        <v>2021</v>
      </c>
      <c r="G8308" t="s">
        <v>46</v>
      </c>
      <c r="H8308" s="21">
        <v>88.51</v>
      </c>
    </row>
    <row r="8309" spans="1:8">
      <c r="A8309">
        <v>5423</v>
      </c>
      <c r="B8309" t="s">
        <v>14</v>
      </c>
      <c r="C8309" s="123">
        <v>1973</v>
      </c>
      <c r="D8309" s="2">
        <v>144</v>
      </c>
      <c r="E8309" t="s">
        <v>47</v>
      </c>
      <c r="F8309">
        <v>2021</v>
      </c>
      <c r="G8309" t="s">
        <v>46</v>
      </c>
      <c r="H8309" s="21">
        <v>4.8600000000000003</v>
      </c>
    </row>
    <row r="8310" spans="1:8">
      <c r="A8310">
        <v>5431</v>
      </c>
      <c r="B8310" t="s">
        <v>14</v>
      </c>
      <c r="C8310" s="123">
        <v>1973</v>
      </c>
      <c r="D8310" s="2">
        <v>144</v>
      </c>
      <c r="E8310" t="s">
        <v>47</v>
      </c>
      <c r="F8310">
        <v>2021</v>
      </c>
      <c r="G8310" t="s">
        <v>46</v>
      </c>
      <c r="H8310" s="21">
        <v>14.91</v>
      </c>
    </row>
    <row r="8311" spans="1:8">
      <c r="A8311">
        <v>5458</v>
      </c>
      <c r="B8311" t="s">
        <v>14</v>
      </c>
      <c r="C8311" s="123">
        <v>1973</v>
      </c>
      <c r="D8311" s="2">
        <v>144</v>
      </c>
      <c r="E8311" t="s">
        <v>47</v>
      </c>
      <c r="F8311">
        <v>2021</v>
      </c>
      <c r="G8311" t="s">
        <v>46</v>
      </c>
      <c r="H8311" s="21">
        <v>328.12</v>
      </c>
    </row>
    <row r="8312" spans="1:8">
      <c r="A8312">
        <v>5544</v>
      </c>
      <c r="B8312" t="s">
        <v>14</v>
      </c>
      <c r="C8312" s="123">
        <v>1973</v>
      </c>
      <c r="D8312" s="2">
        <v>144</v>
      </c>
      <c r="E8312" t="s">
        <v>47</v>
      </c>
      <c r="F8312">
        <v>2021</v>
      </c>
      <c r="G8312" t="s">
        <v>46</v>
      </c>
      <c r="H8312" s="21">
        <v>81.89</v>
      </c>
    </row>
    <row r="8313" spans="1:8">
      <c r="A8313">
        <v>5595</v>
      </c>
      <c r="B8313" t="s">
        <v>14</v>
      </c>
      <c r="C8313" s="123">
        <v>1973</v>
      </c>
      <c r="D8313" s="2">
        <v>144</v>
      </c>
      <c r="E8313" t="s">
        <v>47</v>
      </c>
      <c r="F8313">
        <v>2021</v>
      </c>
      <c r="G8313" t="s">
        <v>46</v>
      </c>
      <c r="H8313" s="21">
        <v>65.239999999999995</v>
      </c>
    </row>
    <row r="8314" spans="1:8">
      <c r="A8314">
        <v>5618</v>
      </c>
      <c r="B8314" t="s">
        <v>14</v>
      </c>
      <c r="C8314" s="123">
        <v>1973</v>
      </c>
      <c r="D8314" s="2">
        <v>144</v>
      </c>
      <c r="E8314" t="s">
        <v>47</v>
      </c>
      <c r="F8314">
        <v>2021</v>
      </c>
      <c r="G8314" t="s">
        <v>46</v>
      </c>
      <c r="H8314" s="21">
        <v>8.81</v>
      </c>
    </row>
    <row r="8315" spans="1:8">
      <c r="A8315">
        <v>5663</v>
      </c>
      <c r="B8315" t="s">
        <v>14</v>
      </c>
      <c r="C8315" s="123">
        <v>1973</v>
      </c>
      <c r="D8315" s="2">
        <v>144</v>
      </c>
      <c r="E8315" t="s">
        <v>47</v>
      </c>
      <c r="F8315">
        <v>2021</v>
      </c>
      <c r="G8315" t="s">
        <v>46</v>
      </c>
      <c r="H8315" s="21">
        <v>16.89</v>
      </c>
    </row>
    <row r="8316" spans="1:8">
      <c r="A8316">
        <v>5707</v>
      </c>
      <c r="B8316" t="s">
        <v>14</v>
      </c>
      <c r="C8316" s="123">
        <v>1973</v>
      </c>
      <c r="D8316" s="2">
        <v>144</v>
      </c>
      <c r="E8316" t="s">
        <v>47</v>
      </c>
      <c r="F8316">
        <v>2021</v>
      </c>
      <c r="G8316" t="s">
        <v>46</v>
      </c>
      <c r="H8316" s="21">
        <v>175.65</v>
      </c>
    </row>
    <row r="8317" spans="1:8">
      <c r="A8317">
        <v>5733</v>
      </c>
      <c r="B8317" t="s">
        <v>14</v>
      </c>
      <c r="C8317" s="123">
        <v>1973</v>
      </c>
      <c r="D8317" s="2">
        <v>144</v>
      </c>
      <c r="E8317" t="s">
        <v>47</v>
      </c>
      <c r="F8317">
        <v>2021</v>
      </c>
      <c r="G8317" t="s">
        <v>46</v>
      </c>
      <c r="H8317" s="21">
        <v>3.39</v>
      </c>
    </row>
    <row r="8318" spans="1:8">
      <c r="A8318">
        <v>5815</v>
      </c>
      <c r="B8318" t="s">
        <v>15</v>
      </c>
      <c r="C8318" s="123">
        <v>1973</v>
      </c>
      <c r="D8318" s="2">
        <v>133</v>
      </c>
      <c r="E8318" t="s">
        <v>47</v>
      </c>
      <c r="F8318">
        <v>2021</v>
      </c>
      <c r="G8318" t="s">
        <v>46</v>
      </c>
      <c r="H8318" s="21">
        <v>5.31</v>
      </c>
    </row>
    <row r="8319" spans="1:8">
      <c r="A8319">
        <v>5897</v>
      </c>
      <c r="B8319" t="s">
        <v>15</v>
      </c>
      <c r="C8319" s="123">
        <v>1973</v>
      </c>
      <c r="D8319" s="2">
        <v>133</v>
      </c>
      <c r="E8319" t="s">
        <v>47</v>
      </c>
      <c r="F8319">
        <v>2021</v>
      </c>
      <c r="G8319" t="s">
        <v>46</v>
      </c>
      <c r="H8319" s="21">
        <v>9.8699999999999992</v>
      </c>
    </row>
    <row r="8320" spans="1:8">
      <c r="A8320">
        <v>5911</v>
      </c>
      <c r="B8320" t="s">
        <v>15</v>
      </c>
      <c r="C8320" s="123">
        <v>1973</v>
      </c>
      <c r="D8320" s="2">
        <v>133</v>
      </c>
      <c r="E8320" t="s">
        <v>47</v>
      </c>
      <c r="F8320">
        <v>2021</v>
      </c>
      <c r="G8320" t="s">
        <v>46</v>
      </c>
      <c r="H8320" s="21">
        <v>1.23</v>
      </c>
    </row>
    <row r="8321" spans="1:8">
      <c r="A8321">
        <v>6071</v>
      </c>
      <c r="B8321" t="s">
        <v>15</v>
      </c>
      <c r="C8321" s="123">
        <v>1973</v>
      </c>
      <c r="D8321" s="2">
        <v>144</v>
      </c>
      <c r="E8321" t="s">
        <v>47</v>
      </c>
      <c r="F8321">
        <v>2021</v>
      </c>
      <c r="G8321" t="s">
        <v>46</v>
      </c>
      <c r="H8321" s="21">
        <v>12.55</v>
      </c>
    </row>
    <row r="8322" spans="1:8">
      <c r="A8322">
        <v>6105</v>
      </c>
      <c r="B8322" t="s">
        <v>15</v>
      </c>
      <c r="C8322" s="123">
        <v>1973</v>
      </c>
      <c r="D8322" s="2">
        <v>144</v>
      </c>
      <c r="E8322" t="s">
        <v>47</v>
      </c>
      <c r="F8322">
        <v>2021</v>
      </c>
      <c r="G8322" t="s">
        <v>46</v>
      </c>
      <c r="H8322" s="21">
        <v>66.209999999999994</v>
      </c>
    </row>
    <row r="8323" spans="1:8">
      <c r="A8323">
        <v>6182</v>
      </c>
      <c r="B8323" t="s">
        <v>15</v>
      </c>
      <c r="C8323" s="123">
        <v>1973</v>
      </c>
      <c r="D8323" s="2">
        <v>144</v>
      </c>
      <c r="E8323" t="s">
        <v>47</v>
      </c>
      <c r="F8323">
        <v>2021</v>
      </c>
      <c r="G8323" t="s">
        <v>46</v>
      </c>
      <c r="H8323" s="21">
        <v>36.78</v>
      </c>
    </row>
    <row r="8324" spans="1:8">
      <c r="A8324">
        <v>6187</v>
      </c>
      <c r="B8324" t="s">
        <v>15</v>
      </c>
      <c r="C8324" s="123">
        <v>1973</v>
      </c>
      <c r="D8324" s="2">
        <v>144</v>
      </c>
      <c r="E8324" t="s">
        <v>47</v>
      </c>
      <c r="F8324">
        <v>2021</v>
      </c>
      <c r="G8324" t="s">
        <v>46</v>
      </c>
      <c r="H8324" s="21">
        <v>24.9</v>
      </c>
    </row>
    <row r="8325" spans="1:8">
      <c r="A8325">
        <v>6367</v>
      </c>
      <c r="B8325" t="s">
        <v>16</v>
      </c>
      <c r="C8325" s="123">
        <v>1973</v>
      </c>
      <c r="D8325" s="2">
        <v>144</v>
      </c>
      <c r="E8325" t="s">
        <v>47</v>
      </c>
      <c r="F8325">
        <v>2021</v>
      </c>
      <c r="G8325" t="s">
        <v>46</v>
      </c>
      <c r="H8325" s="21">
        <v>5.07</v>
      </c>
    </row>
    <row r="8326" spans="1:8">
      <c r="A8326">
        <v>6371</v>
      </c>
      <c r="B8326" t="s">
        <v>16</v>
      </c>
      <c r="C8326" s="123">
        <v>1973</v>
      </c>
      <c r="D8326" s="2">
        <v>144</v>
      </c>
      <c r="E8326" t="s">
        <v>47</v>
      </c>
      <c r="F8326">
        <v>2021</v>
      </c>
      <c r="G8326" t="s">
        <v>46</v>
      </c>
      <c r="H8326" s="21">
        <v>6.22</v>
      </c>
    </row>
    <row r="8327" spans="1:8">
      <c r="A8327">
        <v>6403</v>
      </c>
      <c r="B8327" t="s">
        <v>16</v>
      </c>
      <c r="C8327" s="123">
        <v>1973</v>
      </c>
      <c r="D8327" s="2">
        <v>144</v>
      </c>
      <c r="E8327" t="s">
        <v>47</v>
      </c>
      <c r="F8327">
        <v>2021</v>
      </c>
      <c r="G8327" t="s">
        <v>46</v>
      </c>
      <c r="H8327" s="21">
        <v>5.0199999999999996</v>
      </c>
    </row>
    <row r="8328" spans="1:8">
      <c r="A8328">
        <v>6413</v>
      </c>
      <c r="B8328" t="s">
        <v>16</v>
      </c>
      <c r="C8328" s="123">
        <v>1973</v>
      </c>
      <c r="D8328" s="2">
        <v>144</v>
      </c>
      <c r="E8328" t="s">
        <v>47</v>
      </c>
      <c r="F8328">
        <v>2021</v>
      </c>
      <c r="G8328" t="s">
        <v>46</v>
      </c>
      <c r="H8328" s="21">
        <v>1.85</v>
      </c>
    </row>
    <row r="8329" spans="1:8">
      <c r="A8329">
        <v>6506</v>
      </c>
      <c r="B8329" t="s">
        <v>16</v>
      </c>
      <c r="C8329" s="123">
        <v>1973</v>
      </c>
      <c r="D8329" s="2">
        <v>144</v>
      </c>
      <c r="E8329" t="s">
        <v>47</v>
      </c>
      <c r="F8329">
        <v>2021</v>
      </c>
      <c r="G8329" t="s">
        <v>46</v>
      </c>
      <c r="H8329" s="21">
        <v>4.3499999999999996</v>
      </c>
    </row>
    <row r="8330" spans="1:8">
      <c r="A8330">
        <v>6528</v>
      </c>
      <c r="B8330" t="s">
        <v>16</v>
      </c>
      <c r="C8330" s="123">
        <v>1973</v>
      </c>
      <c r="D8330" s="2">
        <v>144</v>
      </c>
      <c r="E8330" t="s">
        <v>47</v>
      </c>
      <c r="F8330">
        <v>2021</v>
      </c>
      <c r="G8330" t="s">
        <v>46</v>
      </c>
      <c r="H8330" s="21">
        <v>4.9000000000000004</v>
      </c>
    </row>
    <row r="8331" spans="1:8">
      <c r="A8331">
        <v>6544</v>
      </c>
      <c r="B8331" t="s">
        <v>16</v>
      </c>
      <c r="C8331" s="123">
        <v>1973</v>
      </c>
      <c r="D8331" s="2">
        <v>144</v>
      </c>
      <c r="E8331" t="s">
        <v>47</v>
      </c>
      <c r="F8331">
        <v>2021</v>
      </c>
      <c r="G8331" t="s">
        <v>46</v>
      </c>
      <c r="H8331" s="21">
        <v>2.59</v>
      </c>
    </row>
    <row r="8332" spans="1:8">
      <c r="A8332">
        <v>6565</v>
      </c>
      <c r="B8332" t="s">
        <v>16</v>
      </c>
      <c r="C8332" s="123">
        <v>1973</v>
      </c>
      <c r="D8332" s="2">
        <v>144</v>
      </c>
      <c r="E8332" t="s">
        <v>47</v>
      </c>
      <c r="F8332">
        <v>2021</v>
      </c>
      <c r="G8332" t="s">
        <v>46</v>
      </c>
      <c r="H8332" s="21">
        <v>7.1</v>
      </c>
    </row>
    <row r="8333" spans="1:8">
      <c r="A8333">
        <v>6582</v>
      </c>
      <c r="B8333" t="s">
        <v>16</v>
      </c>
      <c r="C8333" s="123">
        <v>1973</v>
      </c>
      <c r="D8333" s="2">
        <v>144</v>
      </c>
      <c r="E8333" t="s">
        <v>47</v>
      </c>
      <c r="F8333">
        <v>2021</v>
      </c>
      <c r="G8333" t="s">
        <v>46</v>
      </c>
      <c r="H8333" s="21">
        <v>6.02</v>
      </c>
    </row>
    <row r="8334" spans="1:8">
      <c r="A8334">
        <v>6610</v>
      </c>
      <c r="B8334" t="s">
        <v>16</v>
      </c>
      <c r="C8334" s="123">
        <v>1973</v>
      </c>
      <c r="D8334" s="2">
        <v>144</v>
      </c>
      <c r="E8334" t="s">
        <v>47</v>
      </c>
      <c r="F8334">
        <v>2021</v>
      </c>
      <c r="G8334" t="s">
        <v>46</v>
      </c>
      <c r="H8334" s="21">
        <v>1.67</v>
      </c>
    </row>
    <row r="8335" spans="1:8">
      <c r="A8335">
        <v>6703</v>
      </c>
      <c r="B8335" t="s">
        <v>17</v>
      </c>
      <c r="C8335" s="123">
        <v>1973</v>
      </c>
      <c r="D8335" s="2">
        <v>133</v>
      </c>
      <c r="E8335" t="s">
        <v>47</v>
      </c>
      <c r="F8335">
        <v>2021</v>
      </c>
      <c r="G8335" t="s">
        <v>46</v>
      </c>
      <c r="H8335" s="21">
        <v>99.89</v>
      </c>
    </row>
    <row r="8336" spans="1:8">
      <c r="A8336">
        <v>6739</v>
      </c>
      <c r="B8336" t="s">
        <v>17</v>
      </c>
      <c r="C8336" s="123">
        <v>1973</v>
      </c>
      <c r="D8336" s="2">
        <v>133</v>
      </c>
      <c r="E8336" t="s">
        <v>47</v>
      </c>
      <c r="F8336">
        <v>2021</v>
      </c>
      <c r="G8336" t="s">
        <v>46</v>
      </c>
      <c r="H8336" s="21">
        <v>291.69</v>
      </c>
    </row>
    <row r="8337" spans="1:8">
      <c r="A8337">
        <v>6741</v>
      </c>
      <c r="B8337" t="s">
        <v>17</v>
      </c>
      <c r="C8337" s="123">
        <v>1973</v>
      </c>
      <c r="D8337" s="2">
        <v>133</v>
      </c>
      <c r="E8337" t="s">
        <v>47</v>
      </c>
      <c r="F8337">
        <v>2021</v>
      </c>
      <c r="G8337" t="s">
        <v>46</v>
      </c>
      <c r="H8337" s="21">
        <v>30.41</v>
      </c>
    </row>
    <row r="8338" spans="1:8">
      <c r="A8338">
        <v>6761</v>
      </c>
      <c r="B8338" t="s">
        <v>17</v>
      </c>
      <c r="C8338" s="123">
        <v>1973</v>
      </c>
      <c r="D8338" s="2">
        <v>133</v>
      </c>
      <c r="E8338" t="s">
        <v>47</v>
      </c>
      <c r="F8338">
        <v>2021</v>
      </c>
      <c r="G8338" t="s">
        <v>46</v>
      </c>
      <c r="H8338" s="21">
        <v>1.04</v>
      </c>
    </row>
    <row r="8339" spans="1:8">
      <c r="A8339">
        <v>6778</v>
      </c>
      <c r="B8339" t="s">
        <v>17</v>
      </c>
      <c r="C8339" s="123">
        <v>1973</v>
      </c>
      <c r="D8339" s="2">
        <v>133</v>
      </c>
      <c r="E8339" t="s">
        <v>47</v>
      </c>
      <c r="F8339">
        <v>2021</v>
      </c>
      <c r="G8339" t="s">
        <v>46</v>
      </c>
      <c r="H8339" s="21">
        <v>-22.94</v>
      </c>
    </row>
    <row r="8340" spans="1:8">
      <c r="A8340">
        <v>6827</v>
      </c>
      <c r="B8340" t="s">
        <v>17</v>
      </c>
      <c r="C8340" s="123">
        <v>1973</v>
      </c>
      <c r="D8340" s="2">
        <v>133</v>
      </c>
      <c r="E8340" t="s">
        <v>47</v>
      </c>
      <c r="F8340">
        <v>2021</v>
      </c>
      <c r="G8340" t="s">
        <v>46</v>
      </c>
      <c r="H8340" s="21">
        <v>126.88</v>
      </c>
    </row>
    <row r="8341" spans="1:8">
      <c r="A8341">
        <v>6836</v>
      </c>
      <c r="B8341" t="s">
        <v>17</v>
      </c>
      <c r="C8341" s="123">
        <v>1973</v>
      </c>
      <c r="D8341" s="2">
        <v>133</v>
      </c>
      <c r="E8341" t="s">
        <v>47</v>
      </c>
      <c r="F8341">
        <v>2021</v>
      </c>
      <c r="G8341" t="s">
        <v>46</v>
      </c>
      <c r="H8341" s="21">
        <v>498.11</v>
      </c>
    </row>
    <row r="8342" spans="1:8">
      <c r="A8342">
        <v>6985</v>
      </c>
      <c r="B8342" t="s">
        <v>17</v>
      </c>
      <c r="C8342" s="123">
        <v>1973</v>
      </c>
      <c r="D8342" s="2">
        <v>144</v>
      </c>
      <c r="E8342" t="s">
        <v>47</v>
      </c>
      <c r="F8342">
        <v>2021</v>
      </c>
      <c r="G8342" t="s">
        <v>46</v>
      </c>
      <c r="H8342" s="21">
        <v>222.45</v>
      </c>
    </row>
    <row r="8343" spans="1:8">
      <c r="A8343">
        <v>7062</v>
      </c>
      <c r="B8343" t="s">
        <v>17</v>
      </c>
      <c r="C8343" s="123">
        <v>1973</v>
      </c>
      <c r="D8343" s="2">
        <v>144</v>
      </c>
      <c r="E8343" t="s">
        <v>47</v>
      </c>
      <c r="F8343">
        <v>2021</v>
      </c>
      <c r="G8343" t="s">
        <v>46</v>
      </c>
      <c r="H8343" s="21">
        <v>135.53</v>
      </c>
    </row>
    <row r="8344" spans="1:8">
      <c r="A8344">
        <v>7136</v>
      </c>
      <c r="B8344" t="s">
        <v>17</v>
      </c>
      <c r="C8344" s="123">
        <v>1973</v>
      </c>
      <c r="D8344" s="2">
        <v>144</v>
      </c>
      <c r="E8344" t="s">
        <v>47</v>
      </c>
      <c r="F8344">
        <v>2021</v>
      </c>
      <c r="G8344" t="s">
        <v>46</v>
      </c>
      <c r="H8344" s="21">
        <v>297.88</v>
      </c>
    </row>
    <row r="8345" spans="1:8">
      <c r="A8345">
        <v>7218</v>
      </c>
      <c r="B8345" t="s">
        <v>17</v>
      </c>
      <c r="C8345" s="123">
        <v>1973</v>
      </c>
      <c r="D8345" s="2">
        <v>144</v>
      </c>
      <c r="E8345" t="s">
        <v>47</v>
      </c>
      <c r="F8345">
        <v>2021</v>
      </c>
      <c r="G8345" t="s">
        <v>46</v>
      </c>
      <c r="H8345" s="21">
        <v>123.56</v>
      </c>
    </row>
    <row r="8346" spans="1:8">
      <c r="A8346">
        <v>7242</v>
      </c>
      <c r="B8346" t="s">
        <v>17</v>
      </c>
      <c r="C8346" s="123">
        <v>1973</v>
      </c>
      <c r="D8346" s="2">
        <v>144</v>
      </c>
      <c r="E8346" t="s">
        <v>47</v>
      </c>
      <c r="F8346">
        <v>2021</v>
      </c>
      <c r="G8346" t="s">
        <v>46</v>
      </c>
      <c r="H8346" s="21">
        <v>1.66</v>
      </c>
    </row>
    <row r="8347" spans="1:8">
      <c r="A8347">
        <v>7246</v>
      </c>
      <c r="B8347" t="s">
        <v>17</v>
      </c>
      <c r="C8347" s="123">
        <v>1973</v>
      </c>
      <c r="D8347" s="2">
        <v>144</v>
      </c>
      <c r="E8347" t="s">
        <v>47</v>
      </c>
      <c r="F8347">
        <v>2021</v>
      </c>
      <c r="G8347" t="s">
        <v>46</v>
      </c>
      <c r="H8347" s="21">
        <v>48.19</v>
      </c>
    </row>
    <row r="8348" spans="1:8">
      <c r="A8348">
        <v>7299</v>
      </c>
      <c r="B8348" t="s">
        <v>17</v>
      </c>
      <c r="C8348" s="123">
        <v>1973</v>
      </c>
      <c r="D8348" s="2">
        <v>144</v>
      </c>
      <c r="E8348" t="s">
        <v>47</v>
      </c>
      <c r="F8348">
        <v>2021</v>
      </c>
      <c r="G8348" t="s">
        <v>46</v>
      </c>
      <c r="H8348" s="21">
        <v>64.98</v>
      </c>
    </row>
    <row r="8349" spans="1:8">
      <c r="A8349">
        <v>7921</v>
      </c>
      <c r="B8349" t="s">
        <v>6</v>
      </c>
      <c r="C8349" s="123">
        <v>1973</v>
      </c>
      <c r="D8349" s="2">
        <v>133</v>
      </c>
      <c r="E8349" t="s">
        <v>47</v>
      </c>
      <c r="F8349">
        <v>2023</v>
      </c>
      <c r="G8349" t="s">
        <v>46</v>
      </c>
      <c r="H8349" s="1">
        <v>580.84</v>
      </c>
    </row>
    <row r="8350" spans="1:8">
      <c r="A8350">
        <v>7922</v>
      </c>
      <c r="B8350" t="s">
        <v>6</v>
      </c>
      <c r="C8350" s="123">
        <v>1973</v>
      </c>
      <c r="D8350" s="2">
        <v>144</v>
      </c>
      <c r="E8350" t="s">
        <v>47</v>
      </c>
      <c r="F8350">
        <v>2023</v>
      </c>
      <c r="G8350" t="s">
        <v>46</v>
      </c>
      <c r="H8350" s="1">
        <v>1190.29</v>
      </c>
    </row>
    <row r="8351" spans="1:8">
      <c r="A8351">
        <v>7982</v>
      </c>
      <c r="B8351" t="s">
        <v>7</v>
      </c>
      <c r="C8351" s="123">
        <v>1973</v>
      </c>
      <c r="D8351" s="2">
        <v>133</v>
      </c>
      <c r="E8351" t="s">
        <v>47</v>
      </c>
      <c r="F8351">
        <v>2023</v>
      </c>
      <c r="G8351" t="s">
        <v>46</v>
      </c>
      <c r="H8351" s="1">
        <v>627.44000000000005</v>
      </c>
    </row>
    <row r="8352" spans="1:8">
      <c r="A8352">
        <v>7983</v>
      </c>
      <c r="B8352" t="s">
        <v>7</v>
      </c>
      <c r="C8352" s="123">
        <v>1973</v>
      </c>
      <c r="D8352" s="2">
        <v>144</v>
      </c>
      <c r="E8352" t="s">
        <v>47</v>
      </c>
      <c r="F8352">
        <v>2023</v>
      </c>
      <c r="G8352" t="s">
        <v>46</v>
      </c>
      <c r="H8352" s="1">
        <v>1414.0700000000002</v>
      </c>
    </row>
    <row r="8353" spans="1:8">
      <c r="A8353">
        <v>8041</v>
      </c>
      <c r="B8353" t="s">
        <v>8</v>
      </c>
      <c r="C8353" s="123">
        <v>1973</v>
      </c>
      <c r="D8353" s="2">
        <v>133</v>
      </c>
      <c r="E8353" t="s">
        <v>47</v>
      </c>
      <c r="F8353">
        <v>2023</v>
      </c>
      <c r="G8353" t="s">
        <v>46</v>
      </c>
      <c r="H8353" s="1">
        <v>308.28000000000003</v>
      </c>
    </row>
    <row r="8354" spans="1:8">
      <c r="A8354">
        <v>8042</v>
      </c>
      <c r="B8354" t="s">
        <v>8</v>
      </c>
      <c r="C8354" s="123">
        <v>1973</v>
      </c>
      <c r="D8354" s="2">
        <v>144</v>
      </c>
      <c r="E8354" t="s">
        <v>47</v>
      </c>
      <c r="F8354">
        <v>2023</v>
      </c>
      <c r="G8354" t="s">
        <v>46</v>
      </c>
      <c r="H8354" s="1">
        <v>610.44000000000005</v>
      </c>
    </row>
    <row r="8355" spans="1:8">
      <c r="A8355">
        <v>8100</v>
      </c>
      <c r="B8355" t="s">
        <v>9</v>
      </c>
      <c r="C8355" s="123">
        <v>1973</v>
      </c>
      <c r="D8355" s="2">
        <v>133</v>
      </c>
      <c r="E8355" t="s">
        <v>47</v>
      </c>
      <c r="F8355">
        <v>2023</v>
      </c>
      <c r="G8355" t="s">
        <v>46</v>
      </c>
      <c r="H8355" s="1">
        <v>857.31999999999994</v>
      </c>
    </row>
    <row r="8356" spans="1:8">
      <c r="A8356">
        <v>8101</v>
      </c>
      <c r="B8356" t="s">
        <v>9</v>
      </c>
      <c r="C8356" s="123">
        <v>1973</v>
      </c>
      <c r="D8356" s="2">
        <v>144</v>
      </c>
      <c r="E8356" t="s">
        <v>47</v>
      </c>
      <c r="F8356">
        <v>2023</v>
      </c>
      <c r="G8356" t="s">
        <v>46</v>
      </c>
      <c r="H8356" s="1">
        <v>1372.9099999999999</v>
      </c>
    </row>
    <row r="8357" spans="1:8">
      <c r="A8357">
        <v>8146</v>
      </c>
      <c r="B8357" t="s">
        <v>10</v>
      </c>
      <c r="C8357" s="123">
        <v>1973</v>
      </c>
      <c r="D8357" s="2">
        <v>133</v>
      </c>
      <c r="E8357" t="s">
        <v>47</v>
      </c>
      <c r="F8357">
        <v>2023</v>
      </c>
      <c r="G8357" t="s">
        <v>46</v>
      </c>
      <c r="H8357" s="1">
        <v>18.450000000000003</v>
      </c>
    </row>
    <row r="8358" spans="1:8">
      <c r="A8358">
        <v>8147</v>
      </c>
      <c r="B8358" t="s">
        <v>10</v>
      </c>
      <c r="C8358" s="123">
        <v>1973</v>
      </c>
      <c r="D8358" s="2">
        <v>144</v>
      </c>
      <c r="E8358" t="s">
        <v>47</v>
      </c>
      <c r="F8358">
        <v>2023</v>
      </c>
      <c r="G8358" t="s">
        <v>46</v>
      </c>
      <c r="H8358" s="1">
        <v>137.44999999999999</v>
      </c>
    </row>
    <row r="8359" spans="1:8">
      <c r="A8359">
        <v>8189</v>
      </c>
      <c r="B8359" t="s">
        <v>11</v>
      </c>
      <c r="C8359" s="123">
        <v>1973</v>
      </c>
      <c r="D8359" s="2">
        <v>133</v>
      </c>
      <c r="E8359" t="s">
        <v>47</v>
      </c>
      <c r="F8359">
        <v>2023</v>
      </c>
      <c r="G8359" t="s">
        <v>46</v>
      </c>
      <c r="H8359" s="1">
        <v>235.79000000000002</v>
      </c>
    </row>
    <row r="8360" spans="1:8">
      <c r="A8360">
        <v>8190</v>
      </c>
      <c r="B8360" t="s">
        <v>11</v>
      </c>
      <c r="C8360" s="123">
        <v>1973</v>
      </c>
      <c r="D8360" s="2">
        <v>144</v>
      </c>
      <c r="E8360" t="s">
        <v>47</v>
      </c>
      <c r="F8360">
        <v>2023</v>
      </c>
      <c r="G8360" t="s">
        <v>46</v>
      </c>
      <c r="H8360" s="1">
        <v>544.33000000000004</v>
      </c>
    </row>
    <row r="8361" spans="1:8">
      <c r="A8361">
        <v>8230</v>
      </c>
      <c r="B8361" t="s">
        <v>12</v>
      </c>
      <c r="C8361" s="123">
        <v>1973</v>
      </c>
      <c r="D8361" s="2">
        <v>133</v>
      </c>
      <c r="E8361" t="s">
        <v>47</v>
      </c>
      <c r="F8361">
        <v>2023</v>
      </c>
      <c r="G8361" t="s">
        <v>46</v>
      </c>
      <c r="H8361" s="1">
        <v>127.07000000000001</v>
      </c>
    </row>
    <row r="8362" spans="1:8">
      <c r="A8362">
        <v>8231</v>
      </c>
      <c r="B8362" t="s">
        <v>12</v>
      </c>
      <c r="C8362" s="123">
        <v>1973</v>
      </c>
      <c r="D8362" s="2">
        <v>144</v>
      </c>
      <c r="E8362" t="s">
        <v>47</v>
      </c>
      <c r="F8362">
        <v>2023</v>
      </c>
      <c r="G8362" t="s">
        <v>46</v>
      </c>
      <c r="H8362" s="1">
        <v>868.95999999999992</v>
      </c>
    </row>
    <row r="8363" spans="1:8">
      <c r="A8363">
        <v>8273</v>
      </c>
      <c r="B8363" t="s">
        <v>13</v>
      </c>
      <c r="C8363" s="123">
        <v>1973</v>
      </c>
      <c r="D8363" s="2">
        <v>133</v>
      </c>
      <c r="E8363" t="s">
        <v>47</v>
      </c>
      <c r="F8363">
        <v>2023</v>
      </c>
      <c r="G8363" t="s">
        <v>46</v>
      </c>
      <c r="H8363" s="1">
        <v>11.47</v>
      </c>
    </row>
    <row r="8364" spans="1:8">
      <c r="A8364">
        <v>8274</v>
      </c>
      <c r="B8364" t="s">
        <v>13</v>
      </c>
      <c r="C8364" s="123">
        <v>1973</v>
      </c>
      <c r="D8364" s="2">
        <v>144</v>
      </c>
      <c r="E8364" t="s">
        <v>47</v>
      </c>
      <c r="F8364">
        <v>2023</v>
      </c>
      <c r="G8364" t="s">
        <v>46</v>
      </c>
      <c r="H8364" s="1">
        <v>152.63999999999999</v>
      </c>
    </row>
    <row r="8365" spans="1:8">
      <c r="A8365">
        <v>8335</v>
      </c>
      <c r="B8365" t="s">
        <v>14</v>
      </c>
      <c r="C8365" s="123">
        <v>1973</v>
      </c>
      <c r="D8365" s="2">
        <v>133</v>
      </c>
      <c r="E8365" t="s">
        <v>47</v>
      </c>
      <c r="F8365">
        <v>2023</v>
      </c>
      <c r="G8365" t="s">
        <v>46</v>
      </c>
      <c r="H8365" s="1">
        <v>1348.39</v>
      </c>
    </row>
    <row r="8366" spans="1:8">
      <c r="A8366">
        <v>8336</v>
      </c>
      <c r="B8366" t="s">
        <v>14</v>
      </c>
      <c r="C8366" s="123">
        <v>1973</v>
      </c>
      <c r="D8366" s="2">
        <v>144</v>
      </c>
      <c r="E8366" t="s">
        <v>47</v>
      </c>
      <c r="F8366">
        <v>2023</v>
      </c>
      <c r="G8366" t="s">
        <v>46</v>
      </c>
      <c r="H8366" s="1">
        <v>2250.6999999999998</v>
      </c>
    </row>
    <row r="8367" spans="1:8">
      <c r="A8367">
        <v>8371</v>
      </c>
      <c r="B8367" t="s">
        <v>15</v>
      </c>
      <c r="C8367" s="123">
        <v>1973</v>
      </c>
      <c r="D8367" s="2">
        <v>133</v>
      </c>
      <c r="E8367" t="s">
        <v>47</v>
      </c>
      <c r="F8367">
        <v>2023</v>
      </c>
      <c r="G8367" t="s">
        <v>46</v>
      </c>
      <c r="H8367" s="1">
        <v>48.14</v>
      </c>
    </row>
    <row r="8368" spans="1:8">
      <c r="A8368">
        <v>8372</v>
      </c>
      <c r="B8368" t="s">
        <v>15</v>
      </c>
      <c r="C8368" s="123">
        <v>1973</v>
      </c>
      <c r="D8368" s="2">
        <v>144</v>
      </c>
      <c r="E8368" t="s">
        <v>47</v>
      </c>
      <c r="F8368">
        <v>2023</v>
      </c>
      <c r="G8368" t="s">
        <v>46</v>
      </c>
      <c r="H8368" s="1">
        <v>419.42</v>
      </c>
    </row>
    <row r="8369" spans="1:8">
      <c r="A8369">
        <v>8404</v>
      </c>
      <c r="B8369" t="s">
        <v>16</v>
      </c>
      <c r="C8369" s="123">
        <v>1973</v>
      </c>
      <c r="D8369" s="2">
        <v>144</v>
      </c>
      <c r="E8369" t="s">
        <v>47</v>
      </c>
      <c r="F8369">
        <v>2023</v>
      </c>
      <c r="G8369" t="s">
        <v>46</v>
      </c>
      <c r="H8369" s="1">
        <v>60.34</v>
      </c>
    </row>
    <row r="8370" spans="1:8">
      <c r="A8370">
        <v>8463</v>
      </c>
      <c r="B8370" t="s">
        <v>17</v>
      </c>
      <c r="C8370" s="123">
        <v>1973</v>
      </c>
      <c r="D8370" s="2">
        <v>133</v>
      </c>
      <c r="E8370" t="s">
        <v>47</v>
      </c>
      <c r="F8370">
        <v>2023</v>
      </c>
      <c r="G8370" t="s">
        <v>46</v>
      </c>
      <c r="H8370" s="1">
        <v>1122.18</v>
      </c>
    </row>
    <row r="8371" spans="1:8">
      <c r="A8371">
        <v>8464</v>
      </c>
      <c r="B8371" t="s">
        <v>17</v>
      </c>
      <c r="C8371" s="123">
        <v>1973</v>
      </c>
      <c r="D8371" s="2">
        <v>144</v>
      </c>
      <c r="E8371" t="s">
        <v>47</v>
      </c>
      <c r="F8371">
        <v>2023</v>
      </c>
      <c r="G8371" t="s">
        <v>46</v>
      </c>
      <c r="H8371" s="1">
        <v>248.13000000000002</v>
      </c>
    </row>
    <row r="8372" spans="1:8">
      <c r="A8372">
        <v>8410</v>
      </c>
      <c r="B8372" t="s">
        <v>16</v>
      </c>
      <c r="C8372" s="123">
        <v>1986</v>
      </c>
      <c r="D8372" s="2">
        <v>144</v>
      </c>
      <c r="E8372" t="s">
        <v>377</v>
      </c>
      <c r="F8372">
        <v>2023</v>
      </c>
      <c r="G8372" t="s">
        <v>19</v>
      </c>
      <c r="H8372" s="1">
        <v>9841.64</v>
      </c>
    </row>
    <row r="8497" spans="1:8">
      <c r="A8497">
        <v>7923</v>
      </c>
      <c r="B8497" t="s">
        <v>6</v>
      </c>
      <c r="C8497" s="123">
        <v>1975</v>
      </c>
      <c r="D8497" s="2">
        <v>133</v>
      </c>
      <c r="E8497" t="s">
        <v>377</v>
      </c>
      <c r="F8497">
        <v>2023</v>
      </c>
      <c r="G8497" t="s">
        <v>19</v>
      </c>
      <c r="H8497" s="1">
        <v>135.51000000000002</v>
      </c>
    </row>
    <row r="8498" spans="1:8">
      <c r="A8498">
        <v>7924</v>
      </c>
      <c r="B8498" t="s">
        <v>6</v>
      </c>
      <c r="C8498" s="123">
        <v>1975</v>
      </c>
      <c r="D8498" s="2">
        <v>144</v>
      </c>
      <c r="E8498" t="s">
        <v>377</v>
      </c>
      <c r="F8498">
        <v>2023</v>
      </c>
      <c r="G8498" t="s">
        <v>19</v>
      </c>
      <c r="H8498" s="1">
        <v>499.65</v>
      </c>
    </row>
    <row r="8499" spans="1:8">
      <c r="A8499">
        <v>7984</v>
      </c>
      <c r="B8499" t="s">
        <v>7</v>
      </c>
      <c r="C8499" s="123">
        <v>1975</v>
      </c>
      <c r="D8499" s="2">
        <v>133</v>
      </c>
      <c r="E8499" t="s">
        <v>377</v>
      </c>
      <c r="F8499">
        <v>2023</v>
      </c>
      <c r="G8499" t="s">
        <v>19</v>
      </c>
      <c r="H8499" s="1">
        <v>34.08</v>
      </c>
    </row>
    <row r="8500" spans="1:8">
      <c r="A8500">
        <v>7985</v>
      </c>
      <c r="B8500" t="s">
        <v>7</v>
      </c>
      <c r="C8500" s="123">
        <v>1975</v>
      </c>
      <c r="D8500" s="2">
        <v>144</v>
      </c>
      <c r="E8500" t="s">
        <v>377</v>
      </c>
      <c r="F8500">
        <v>2023</v>
      </c>
      <c r="G8500" t="s">
        <v>19</v>
      </c>
      <c r="H8500" s="1">
        <v>78.920000000000016</v>
      </c>
    </row>
    <row r="8501" spans="1:8">
      <c r="A8501">
        <v>8043</v>
      </c>
      <c r="B8501" t="s">
        <v>8</v>
      </c>
      <c r="C8501" s="123">
        <v>1975</v>
      </c>
      <c r="D8501" s="2">
        <v>133</v>
      </c>
      <c r="E8501" t="s">
        <v>377</v>
      </c>
      <c r="F8501">
        <v>2023</v>
      </c>
      <c r="G8501" t="s">
        <v>19</v>
      </c>
      <c r="H8501" s="1">
        <v>1438.42</v>
      </c>
    </row>
    <row r="8502" spans="1:8">
      <c r="A8502">
        <v>8044</v>
      </c>
      <c r="B8502" t="s">
        <v>8</v>
      </c>
      <c r="C8502" s="123">
        <v>1975</v>
      </c>
      <c r="D8502" s="2">
        <v>144</v>
      </c>
      <c r="E8502" t="s">
        <v>377</v>
      </c>
      <c r="F8502">
        <v>2023</v>
      </c>
      <c r="G8502" t="s">
        <v>19</v>
      </c>
      <c r="H8502" s="1">
        <v>2750.59</v>
      </c>
    </row>
    <row r="8503" spans="1:8">
      <c r="A8503">
        <v>8102</v>
      </c>
      <c r="B8503" t="s">
        <v>9</v>
      </c>
      <c r="C8503" s="123">
        <v>1975</v>
      </c>
      <c r="D8503" s="2">
        <v>133</v>
      </c>
      <c r="E8503" t="s">
        <v>377</v>
      </c>
      <c r="F8503">
        <v>2023</v>
      </c>
      <c r="G8503" t="s">
        <v>19</v>
      </c>
      <c r="H8503" s="1">
        <v>3782.6000000000004</v>
      </c>
    </row>
    <row r="8504" spans="1:8">
      <c r="A8504">
        <v>8103</v>
      </c>
      <c r="B8504" t="s">
        <v>9</v>
      </c>
      <c r="C8504" s="123">
        <v>1975</v>
      </c>
      <c r="D8504" s="2">
        <v>144</v>
      </c>
      <c r="E8504" t="s">
        <v>377</v>
      </c>
      <c r="F8504">
        <v>2023</v>
      </c>
      <c r="G8504" t="s">
        <v>19</v>
      </c>
      <c r="H8504" s="1">
        <v>27050.07</v>
      </c>
    </row>
    <row r="8505" spans="1:8">
      <c r="A8505">
        <v>8148</v>
      </c>
      <c r="B8505" t="s">
        <v>10</v>
      </c>
      <c r="C8505" s="123">
        <v>1975</v>
      </c>
      <c r="D8505" s="2">
        <v>133</v>
      </c>
      <c r="E8505" t="s">
        <v>377</v>
      </c>
      <c r="F8505">
        <v>2023</v>
      </c>
      <c r="G8505" t="s">
        <v>19</v>
      </c>
      <c r="H8505" s="1">
        <v>11.219999999999999</v>
      </c>
    </row>
    <row r="8506" spans="1:8">
      <c r="A8506">
        <v>8149</v>
      </c>
      <c r="B8506" t="s">
        <v>10</v>
      </c>
      <c r="C8506" s="123">
        <v>1975</v>
      </c>
      <c r="D8506" s="2">
        <v>144</v>
      </c>
      <c r="E8506" t="s">
        <v>377</v>
      </c>
      <c r="F8506">
        <v>2023</v>
      </c>
      <c r="G8506" t="s">
        <v>19</v>
      </c>
      <c r="H8506" s="1">
        <v>511.53</v>
      </c>
    </row>
    <row r="8507" spans="1:8">
      <c r="A8507">
        <v>8191</v>
      </c>
      <c r="B8507" t="s">
        <v>11</v>
      </c>
      <c r="C8507" s="123">
        <v>1975</v>
      </c>
      <c r="D8507" s="2">
        <v>133</v>
      </c>
      <c r="E8507" t="s">
        <v>377</v>
      </c>
      <c r="F8507">
        <v>2023</v>
      </c>
      <c r="G8507" t="s">
        <v>19</v>
      </c>
      <c r="H8507" s="1">
        <v>145.23000000000002</v>
      </c>
    </row>
    <row r="8508" spans="1:8">
      <c r="A8508">
        <v>8192</v>
      </c>
      <c r="B8508" t="s">
        <v>11</v>
      </c>
      <c r="C8508" s="123">
        <v>1975</v>
      </c>
      <c r="D8508" s="2">
        <v>144</v>
      </c>
      <c r="E8508" t="s">
        <v>377</v>
      </c>
      <c r="F8508">
        <v>2023</v>
      </c>
      <c r="G8508" t="s">
        <v>19</v>
      </c>
      <c r="H8508" s="1">
        <v>424.24</v>
      </c>
    </row>
    <row r="8509" spans="1:8">
      <c r="A8509">
        <v>8232</v>
      </c>
      <c r="B8509" t="s">
        <v>12</v>
      </c>
      <c r="C8509" s="123">
        <v>1975</v>
      </c>
      <c r="D8509" s="2">
        <v>133</v>
      </c>
      <c r="E8509" t="s">
        <v>377</v>
      </c>
      <c r="F8509">
        <v>2023</v>
      </c>
      <c r="G8509" t="s">
        <v>19</v>
      </c>
      <c r="H8509" s="1">
        <v>129.9</v>
      </c>
    </row>
    <row r="8510" spans="1:8">
      <c r="A8510">
        <v>8233</v>
      </c>
      <c r="B8510" t="s">
        <v>12</v>
      </c>
      <c r="C8510" s="123">
        <v>1975</v>
      </c>
      <c r="D8510" s="2">
        <v>144</v>
      </c>
      <c r="E8510" t="s">
        <v>377</v>
      </c>
      <c r="F8510">
        <v>2023</v>
      </c>
      <c r="G8510" t="s">
        <v>19</v>
      </c>
      <c r="H8510" s="1">
        <v>1227.6199999999999</v>
      </c>
    </row>
    <row r="8511" spans="1:8">
      <c r="A8511">
        <v>8275</v>
      </c>
      <c r="B8511" t="s">
        <v>13</v>
      </c>
      <c r="C8511" s="123">
        <v>1975</v>
      </c>
      <c r="D8511" s="2">
        <v>133</v>
      </c>
      <c r="E8511" t="s">
        <v>377</v>
      </c>
      <c r="F8511">
        <v>2023</v>
      </c>
      <c r="G8511" t="s">
        <v>19</v>
      </c>
      <c r="H8511" s="1">
        <v>445.29</v>
      </c>
    </row>
    <row r="8512" spans="1:8">
      <c r="A8512">
        <v>8276</v>
      </c>
      <c r="B8512" t="s">
        <v>13</v>
      </c>
      <c r="C8512" s="123">
        <v>1975</v>
      </c>
      <c r="D8512" s="2">
        <v>144</v>
      </c>
      <c r="E8512" t="s">
        <v>377</v>
      </c>
      <c r="F8512">
        <v>2023</v>
      </c>
      <c r="G8512" t="s">
        <v>19</v>
      </c>
      <c r="H8512" s="1">
        <v>2361.2800000000002</v>
      </c>
    </row>
    <row r="8513" spans="1:8">
      <c r="A8513">
        <v>8337</v>
      </c>
      <c r="B8513" t="s">
        <v>14</v>
      </c>
      <c r="C8513" s="123">
        <v>1975</v>
      </c>
      <c r="D8513" s="2">
        <v>133</v>
      </c>
      <c r="E8513" t="s">
        <v>377</v>
      </c>
      <c r="F8513">
        <v>2023</v>
      </c>
      <c r="G8513" t="s">
        <v>19</v>
      </c>
      <c r="H8513" s="1">
        <v>2467.7199999999998</v>
      </c>
    </row>
    <row r="8514" spans="1:8">
      <c r="A8514">
        <v>8338</v>
      </c>
      <c r="B8514" t="s">
        <v>14</v>
      </c>
      <c r="C8514" s="123">
        <v>1975</v>
      </c>
      <c r="D8514" s="2">
        <v>144</v>
      </c>
      <c r="E8514" t="s">
        <v>377</v>
      </c>
      <c r="F8514">
        <v>2023</v>
      </c>
      <c r="G8514" t="s">
        <v>19</v>
      </c>
      <c r="H8514" s="1">
        <v>1518.9799999999998</v>
      </c>
    </row>
    <row r="8515" spans="1:8">
      <c r="A8515">
        <v>8373</v>
      </c>
      <c r="B8515" t="s">
        <v>15</v>
      </c>
      <c r="C8515" s="123">
        <v>1975</v>
      </c>
      <c r="D8515" s="2">
        <v>133</v>
      </c>
      <c r="E8515" t="s">
        <v>377</v>
      </c>
      <c r="F8515">
        <v>2023</v>
      </c>
      <c r="G8515" t="s">
        <v>19</v>
      </c>
      <c r="H8515" s="1">
        <v>-945.91000000000008</v>
      </c>
    </row>
    <row r="8516" spans="1:8">
      <c r="A8516">
        <v>8374</v>
      </c>
      <c r="B8516" t="s">
        <v>15</v>
      </c>
      <c r="C8516" s="123">
        <v>1975</v>
      </c>
      <c r="D8516" s="2">
        <v>144</v>
      </c>
      <c r="E8516" t="s">
        <v>377</v>
      </c>
      <c r="F8516">
        <v>2023</v>
      </c>
      <c r="G8516" t="s">
        <v>19</v>
      </c>
      <c r="H8516" s="1">
        <v>1063.19</v>
      </c>
    </row>
    <row r="8517" spans="1:8">
      <c r="A8517">
        <v>8405</v>
      </c>
      <c r="B8517" t="s">
        <v>16</v>
      </c>
      <c r="C8517" s="123">
        <v>1975</v>
      </c>
      <c r="D8517" s="2">
        <v>133</v>
      </c>
      <c r="E8517" t="s">
        <v>377</v>
      </c>
      <c r="F8517">
        <v>2023</v>
      </c>
      <c r="G8517" t="s">
        <v>19</v>
      </c>
      <c r="H8517" s="1">
        <v>1953.05</v>
      </c>
    </row>
    <row r="8518" spans="1:8">
      <c r="A8518">
        <v>8406</v>
      </c>
      <c r="B8518" t="s">
        <v>16</v>
      </c>
      <c r="C8518" s="123">
        <v>1975</v>
      </c>
      <c r="D8518" s="2">
        <v>144</v>
      </c>
      <c r="E8518" t="s">
        <v>377</v>
      </c>
      <c r="F8518">
        <v>2023</v>
      </c>
      <c r="G8518" t="s">
        <v>19</v>
      </c>
      <c r="H8518" s="1">
        <v>4010.98</v>
      </c>
    </row>
    <row r="8519" spans="1:8">
      <c r="A8519">
        <v>8465</v>
      </c>
      <c r="B8519" t="s">
        <v>17</v>
      </c>
      <c r="C8519" s="123">
        <v>1975</v>
      </c>
      <c r="D8519" s="2">
        <v>133</v>
      </c>
      <c r="E8519" t="s">
        <v>377</v>
      </c>
      <c r="F8519">
        <v>2023</v>
      </c>
      <c r="G8519" t="s">
        <v>19</v>
      </c>
      <c r="H8519" s="1">
        <v>1994.4600000000003</v>
      </c>
    </row>
    <row r="8520" spans="1:8">
      <c r="A8520">
        <v>8466</v>
      </c>
      <c r="B8520" t="s">
        <v>17</v>
      </c>
      <c r="C8520" s="123">
        <v>1975</v>
      </c>
      <c r="D8520" s="2">
        <v>144</v>
      </c>
      <c r="E8520" t="s">
        <v>377</v>
      </c>
      <c r="F8520">
        <v>2023</v>
      </c>
      <c r="G8520" t="s">
        <v>19</v>
      </c>
      <c r="H8520" s="1">
        <v>3383.24</v>
      </c>
    </row>
    <row r="8521" spans="1:8">
      <c r="A8521">
        <v>8045</v>
      </c>
      <c r="B8521" t="s">
        <v>8</v>
      </c>
      <c r="C8521" s="123">
        <v>1977</v>
      </c>
      <c r="D8521" s="2">
        <v>133</v>
      </c>
      <c r="E8521" t="s">
        <v>377</v>
      </c>
      <c r="F8521">
        <v>2023</v>
      </c>
      <c r="G8521" t="s">
        <v>21</v>
      </c>
      <c r="H8521" s="1">
        <v>0</v>
      </c>
    </row>
    <row r="8522" spans="1:8">
      <c r="A8522">
        <v>8046</v>
      </c>
      <c r="B8522" t="s">
        <v>8</v>
      </c>
      <c r="C8522" s="123">
        <v>1977</v>
      </c>
      <c r="D8522" s="2">
        <v>144</v>
      </c>
      <c r="E8522" t="s">
        <v>377</v>
      </c>
      <c r="F8522">
        <v>2023</v>
      </c>
      <c r="G8522" t="s">
        <v>21</v>
      </c>
      <c r="H8522" s="1">
        <v>0</v>
      </c>
    </row>
    <row r="8523" spans="1:8">
      <c r="A8523">
        <v>8234</v>
      </c>
      <c r="B8523" t="s">
        <v>12</v>
      </c>
      <c r="C8523" s="123">
        <v>1977</v>
      </c>
      <c r="D8523" s="2">
        <v>144</v>
      </c>
      <c r="E8523" t="s">
        <v>377</v>
      </c>
      <c r="F8523">
        <v>2023</v>
      </c>
      <c r="G8523" t="s">
        <v>21</v>
      </c>
      <c r="H8523" s="1">
        <v>0</v>
      </c>
    </row>
    <row r="8524" spans="1:8">
      <c r="A8524">
        <v>8339</v>
      </c>
      <c r="B8524" t="s">
        <v>14</v>
      </c>
      <c r="C8524" s="123">
        <v>1977</v>
      </c>
      <c r="D8524" s="2">
        <v>133</v>
      </c>
      <c r="E8524" t="s">
        <v>377</v>
      </c>
      <c r="F8524">
        <v>2023</v>
      </c>
      <c r="G8524" t="s">
        <v>21</v>
      </c>
      <c r="H8524" s="1">
        <v>0</v>
      </c>
    </row>
    <row r="8525" spans="1:8">
      <c r="A8525">
        <v>8340</v>
      </c>
      <c r="B8525" t="s">
        <v>14</v>
      </c>
      <c r="C8525" s="123">
        <v>1977</v>
      </c>
      <c r="D8525" s="2">
        <v>144</v>
      </c>
      <c r="E8525" t="s">
        <v>377</v>
      </c>
      <c r="F8525">
        <v>2023</v>
      </c>
      <c r="G8525" t="s">
        <v>21</v>
      </c>
      <c r="H8525" s="1">
        <v>0</v>
      </c>
    </row>
    <row r="8526" spans="1:8">
      <c r="A8526">
        <v>8375</v>
      </c>
      <c r="B8526" t="s">
        <v>15</v>
      </c>
      <c r="C8526" s="123">
        <v>1977</v>
      </c>
      <c r="D8526" s="2">
        <v>133</v>
      </c>
      <c r="E8526" t="s">
        <v>377</v>
      </c>
      <c r="F8526">
        <v>2023</v>
      </c>
      <c r="G8526" t="s">
        <v>21</v>
      </c>
      <c r="H8526" s="1">
        <v>0</v>
      </c>
    </row>
    <row r="8527" spans="1:8">
      <c r="A8527">
        <v>8467</v>
      </c>
      <c r="B8527" t="s">
        <v>17</v>
      </c>
      <c r="C8527" s="123">
        <v>1977</v>
      </c>
      <c r="D8527" s="2">
        <v>133</v>
      </c>
      <c r="E8527" t="s">
        <v>377</v>
      </c>
      <c r="F8527">
        <v>2023</v>
      </c>
      <c r="G8527" t="s">
        <v>21</v>
      </c>
      <c r="H8527" s="1">
        <v>0</v>
      </c>
    </row>
    <row r="8528" spans="1:8">
      <c r="A8528">
        <v>7925</v>
      </c>
      <c r="B8528" t="s">
        <v>6</v>
      </c>
      <c r="C8528" s="123">
        <v>1978</v>
      </c>
      <c r="D8528" s="2">
        <v>144</v>
      </c>
      <c r="E8528" t="s">
        <v>377</v>
      </c>
      <c r="F8528">
        <v>2023</v>
      </c>
      <c r="G8528" t="s">
        <v>20</v>
      </c>
      <c r="H8528" s="1">
        <v>0</v>
      </c>
    </row>
    <row r="8529" spans="1:8">
      <c r="A8529">
        <v>7986</v>
      </c>
      <c r="B8529" t="s">
        <v>7</v>
      </c>
      <c r="C8529" s="123">
        <v>1978</v>
      </c>
      <c r="D8529" s="2">
        <v>133</v>
      </c>
      <c r="E8529" t="s">
        <v>377</v>
      </c>
      <c r="F8529">
        <v>2023</v>
      </c>
      <c r="G8529" t="s">
        <v>20</v>
      </c>
      <c r="H8529" s="1">
        <v>0</v>
      </c>
    </row>
    <row r="8530" spans="1:8">
      <c r="A8530">
        <v>7987</v>
      </c>
      <c r="B8530" t="s">
        <v>7</v>
      </c>
      <c r="C8530" s="123">
        <v>1978</v>
      </c>
      <c r="D8530" s="2">
        <v>144</v>
      </c>
      <c r="E8530" t="s">
        <v>377</v>
      </c>
      <c r="F8530">
        <v>2023</v>
      </c>
      <c r="G8530" t="s">
        <v>20</v>
      </c>
      <c r="H8530" s="1">
        <v>0</v>
      </c>
    </row>
    <row r="8531" spans="1:8">
      <c r="A8531">
        <v>8047</v>
      </c>
      <c r="B8531" t="s">
        <v>8</v>
      </c>
      <c r="C8531" s="123">
        <v>1978</v>
      </c>
      <c r="D8531" s="2">
        <v>133</v>
      </c>
      <c r="E8531" t="s">
        <v>377</v>
      </c>
      <c r="F8531">
        <v>2023</v>
      </c>
      <c r="G8531" t="s">
        <v>20</v>
      </c>
      <c r="H8531" s="1">
        <v>0</v>
      </c>
    </row>
    <row r="8532" spans="1:8">
      <c r="A8532">
        <v>8048</v>
      </c>
      <c r="B8532" t="s">
        <v>8</v>
      </c>
      <c r="C8532" s="123">
        <v>1978</v>
      </c>
      <c r="D8532" s="2">
        <v>144</v>
      </c>
      <c r="E8532" t="s">
        <v>377</v>
      </c>
      <c r="F8532">
        <v>2023</v>
      </c>
      <c r="G8532" t="s">
        <v>20</v>
      </c>
      <c r="H8532" s="1">
        <v>0</v>
      </c>
    </row>
    <row r="8533" spans="1:8">
      <c r="A8533">
        <v>8104</v>
      </c>
      <c r="B8533" t="s">
        <v>9</v>
      </c>
      <c r="C8533" s="123">
        <v>1978</v>
      </c>
      <c r="D8533" s="2">
        <v>133</v>
      </c>
      <c r="E8533" t="s">
        <v>377</v>
      </c>
      <c r="F8533">
        <v>2023</v>
      </c>
      <c r="G8533" t="s">
        <v>20</v>
      </c>
      <c r="H8533" s="1">
        <v>0</v>
      </c>
    </row>
    <row r="8534" spans="1:8">
      <c r="A8534">
        <v>8105</v>
      </c>
      <c r="B8534" t="s">
        <v>9</v>
      </c>
      <c r="C8534" s="123">
        <v>1978</v>
      </c>
      <c r="D8534" s="2">
        <v>144</v>
      </c>
      <c r="E8534" t="s">
        <v>377</v>
      </c>
      <c r="F8534">
        <v>2023</v>
      </c>
      <c r="G8534" t="s">
        <v>20</v>
      </c>
      <c r="H8534" s="1">
        <v>0</v>
      </c>
    </row>
    <row r="8535" spans="1:8">
      <c r="A8535">
        <v>8150</v>
      </c>
      <c r="B8535" t="s">
        <v>10</v>
      </c>
      <c r="C8535" s="123">
        <v>1978</v>
      </c>
      <c r="D8535" s="2">
        <v>144</v>
      </c>
      <c r="E8535" t="s">
        <v>377</v>
      </c>
      <c r="F8535">
        <v>2023</v>
      </c>
      <c r="G8535" t="s">
        <v>20</v>
      </c>
      <c r="H8535" s="1">
        <v>0</v>
      </c>
    </row>
    <row r="8536" spans="1:8">
      <c r="A8536">
        <v>8277</v>
      </c>
      <c r="B8536" t="s">
        <v>13</v>
      </c>
      <c r="C8536" s="123">
        <v>1978</v>
      </c>
      <c r="D8536" s="2">
        <v>144</v>
      </c>
      <c r="E8536" t="s">
        <v>377</v>
      </c>
      <c r="F8536">
        <v>2023</v>
      </c>
      <c r="G8536" t="s">
        <v>20</v>
      </c>
      <c r="H8536" s="1">
        <v>0</v>
      </c>
    </row>
    <row r="8537" spans="1:8">
      <c r="A8537">
        <v>8341</v>
      </c>
      <c r="B8537" t="s">
        <v>14</v>
      </c>
      <c r="C8537" s="123">
        <v>1978</v>
      </c>
      <c r="D8537" s="2">
        <v>133</v>
      </c>
      <c r="E8537" t="s">
        <v>377</v>
      </c>
      <c r="F8537">
        <v>2023</v>
      </c>
      <c r="G8537" t="s">
        <v>20</v>
      </c>
      <c r="H8537" s="1">
        <v>0</v>
      </c>
    </row>
    <row r="8538" spans="1:8">
      <c r="A8538">
        <v>8342</v>
      </c>
      <c r="B8538" t="s">
        <v>14</v>
      </c>
      <c r="C8538" s="123">
        <v>1978</v>
      </c>
      <c r="D8538" s="2">
        <v>144</v>
      </c>
      <c r="E8538" t="s">
        <v>377</v>
      </c>
      <c r="F8538">
        <v>2023</v>
      </c>
      <c r="G8538" t="s">
        <v>20</v>
      </c>
      <c r="H8538" s="1">
        <v>0</v>
      </c>
    </row>
    <row r="8539" spans="1:8">
      <c r="A8539">
        <v>8468</v>
      </c>
      <c r="B8539" t="s">
        <v>17</v>
      </c>
      <c r="C8539" s="123">
        <v>1978</v>
      </c>
      <c r="D8539" s="2">
        <v>133</v>
      </c>
      <c r="E8539" t="s">
        <v>377</v>
      </c>
      <c r="F8539">
        <v>2023</v>
      </c>
      <c r="G8539" t="s">
        <v>20</v>
      </c>
      <c r="H8539" s="1">
        <v>0</v>
      </c>
    </row>
    <row r="8540" spans="1:8">
      <c r="A8540">
        <v>8469</v>
      </c>
      <c r="B8540" t="s">
        <v>17</v>
      </c>
      <c r="C8540" s="123">
        <v>1978</v>
      </c>
      <c r="D8540" s="2">
        <v>144</v>
      </c>
      <c r="E8540" t="s">
        <v>377</v>
      </c>
      <c r="F8540">
        <v>2023</v>
      </c>
      <c r="G8540" t="s">
        <v>20</v>
      </c>
      <c r="H8540" s="1">
        <v>0</v>
      </c>
    </row>
    <row r="8541" spans="1:8">
      <c r="A8541">
        <v>7926</v>
      </c>
      <c r="B8541" t="s">
        <v>6</v>
      </c>
      <c r="C8541" s="123">
        <v>1979</v>
      </c>
      <c r="D8541" s="2">
        <v>133</v>
      </c>
      <c r="E8541" t="s">
        <v>377</v>
      </c>
      <c r="F8541">
        <v>2023</v>
      </c>
      <c r="G8541" t="s">
        <v>5</v>
      </c>
      <c r="H8541" s="1">
        <v>6.4600000000000017</v>
      </c>
    </row>
    <row r="8542" spans="1:8">
      <c r="A8542">
        <v>7927</v>
      </c>
      <c r="B8542" t="s">
        <v>6</v>
      </c>
      <c r="C8542" s="123">
        <v>1979</v>
      </c>
      <c r="D8542" s="2">
        <v>144</v>
      </c>
      <c r="E8542" t="s">
        <v>377</v>
      </c>
      <c r="F8542">
        <v>2023</v>
      </c>
      <c r="G8542" t="s">
        <v>5</v>
      </c>
      <c r="H8542" s="1">
        <v>11.620000000000001</v>
      </c>
    </row>
    <row r="8543" spans="1:8">
      <c r="A8543">
        <v>7988</v>
      </c>
      <c r="B8543" t="s">
        <v>7</v>
      </c>
      <c r="C8543" s="123">
        <v>1979</v>
      </c>
      <c r="D8543" s="2">
        <v>133</v>
      </c>
      <c r="E8543" t="s">
        <v>377</v>
      </c>
      <c r="F8543">
        <v>2023</v>
      </c>
      <c r="G8543" t="s">
        <v>5</v>
      </c>
      <c r="H8543" s="1">
        <v>352.51</v>
      </c>
    </row>
    <row r="8544" spans="1:8">
      <c r="A8544">
        <v>7989</v>
      </c>
      <c r="B8544" t="s">
        <v>7</v>
      </c>
      <c r="C8544" s="123">
        <v>1979</v>
      </c>
      <c r="D8544" s="2">
        <v>144</v>
      </c>
      <c r="E8544" t="s">
        <v>377</v>
      </c>
      <c r="F8544">
        <v>2023</v>
      </c>
      <c r="G8544" t="s">
        <v>5</v>
      </c>
      <c r="H8544" s="1">
        <v>1251.2199999999998</v>
      </c>
    </row>
    <row r="8545" spans="1:8">
      <c r="A8545">
        <v>8049</v>
      </c>
      <c r="B8545" t="s">
        <v>8</v>
      </c>
      <c r="C8545" s="123">
        <v>1979</v>
      </c>
      <c r="D8545" s="2">
        <v>144</v>
      </c>
      <c r="E8545" t="s">
        <v>377</v>
      </c>
      <c r="F8545">
        <v>2023</v>
      </c>
      <c r="G8545" t="s">
        <v>5</v>
      </c>
      <c r="H8545" s="1">
        <v>55.100000000000009</v>
      </c>
    </row>
    <row r="8546" spans="1:8">
      <c r="A8546">
        <v>8106</v>
      </c>
      <c r="B8546" t="s">
        <v>9</v>
      </c>
      <c r="C8546" s="123">
        <v>1979</v>
      </c>
      <c r="D8546" s="2">
        <v>133</v>
      </c>
      <c r="E8546" t="s">
        <v>377</v>
      </c>
      <c r="F8546">
        <v>2023</v>
      </c>
      <c r="G8546" t="s">
        <v>5</v>
      </c>
      <c r="H8546" s="1">
        <v>483.07</v>
      </c>
    </row>
    <row r="8547" spans="1:8">
      <c r="A8547">
        <v>8107</v>
      </c>
      <c r="B8547" t="s">
        <v>9</v>
      </c>
      <c r="C8547" s="123">
        <v>1979</v>
      </c>
      <c r="D8547" s="2">
        <v>144</v>
      </c>
      <c r="E8547" t="s">
        <v>377</v>
      </c>
      <c r="F8547">
        <v>2023</v>
      </c>
      <c r="G8547" t="s">
        <v>5</v>
      </c>
      <c r="H8547" s="1">
        <v>13070.869999999999</v>
      </c>
    </row>
    <row r="8548" spans="1:8">
      <c r="A8548">
        <v>8151</v>
      </c>
      <c r="B8548" t="s">
        <v>10</v>
      </c>
      <c r="C8548" s="123">
        <v>1979</v>
      </c>
      <c r="D8548" s="2">
        <v>133</v>
      </c>
      <c r="E8548" t="s">
        <v>377</v>
      </c>
      <c r="F8548">
        <v>2023</v>
      </c>
      <c r="G8548" t="s">
        <v>5</v>
      </c>
      <c r="H8548" s="1">
        <v>91.84</v>
      </c>
    </row>
    <row r="8549" spans="1:8">
      <c r="A8549">
        <v>8152</v>
      </c>
      <c r="B8549" t="s">
        <v>10</v>
      </c>
      <c r="C8549" s="123">
        <v>1979</v>
      </c>
      <c r="D8549" s="2">
        <v>144</v>
      </c>
      <c r="E8549" t="s">
        <v>377</v>
      </c>
      <c r="F8549">
        <v>2023</v>
      </c>
      <c r="G8549" t="s">
        <v>5</v>
      </c>
      <c r="H8549" s="1">
        <v>295.54000000000002</v>
      </c>
    </row>
    <row r="8550" spans="1:8">
      <c r="A8550">
        <v>8193</v>
      </c>
      <c r="B8550" t="s">
        <v>11</v>
      </c>
      <c r="C8550" s="123">
        <v>1979</v>
      </c>
      <c r="D8550" s="2">
        <v>133</v>
      </c>
      <c r="E8550" t="s">
        <v>377</v>
      </c>
      <c r="F8550">
        <v>2023</v>
      </c>
      <c r="G8550" t="s">
        <v>5</v>
      </c>
      <c r="H8550" s="1">
        <v>469.74</v>
      </c>
    </row>
    <row r="8551" spans="1:8">
      <c r="A8551">
        <v>8194</v>
      </c>
      <c r="B8551" t="s">
        <v>11</v>
      </c>
      <c r="C8551" s="123">
        <v>1979</v>
      </c>
      <c r="D8551" s="2">
        <v>144</v>
      </c>
      <c r="E8551" t="s">
        <v>377</v>
      </c>
      <c r="F8551">
        <v>2023</v>
      </c>
      <c r="G8551" t="s">
        <v>5</v>
      </c>
      <c r="H8551" s="1">
        <v>523.22</v>
      </c>
    </row>
    <row r="8552" spans="1:8">
      <c r="A8552">
        <v>8235</v>
      </c>
      <c r="B8552" t="s">
        <v>12</v>
      </c>
      <c r="C8552" s="123">
        <v>1979</v>
      </c>
      <c r="D8552" s="2">
        <v>144</v>
      </c>
      <c r="E8552" t="s">
        <v>377</v>
      </c>
      <c r="F8552">
        <v>2023</v>
      </c>
      <c r="G8552" t="s">
        <v>5</v>
      </c>
      <c r="H8552" s="1">
        <v>21.65</v>
      </c>
    </row>
    <row r="8553" spans="1:8">
      <c r="A8553">
        <v>8278</v>
      </c>
      <c r="B8553" t="s">
        <v>13</v>
      </c>
      <c r="C8553" s="123">
        <v>1979</v>
      </c>
      <c r="D8553" s="2">
        <v>133</v>
      </c>
      <c r="E8553" t="s">
        <v>377</v>
      </c>
      <c r="F8553">
        <v>2023</v>
      </c>
      <c r="G8553" t="s">
        <v>5</v>
      </c>
      <c r="H8553" s="1">
        <v>0.23</v>
      </c>
    </row>
    <row r="8554" spans="1:8">
      <c r="A8554">
        <v>8279</v>
      </c>
      <c r="B8554" t="s">
        <v>13</v>
      </c>
      <c r="C8554" s="123">
        <v>1979</v>
      </c>
      <c r="D8554" s="2">
        <v>144</v>
      </c>
      <c r="E8554" t="s">
        <v>377</v>
      </c>
      <c r="F8554">
        <v>2023</v>
      </c>
      <c r="G8554" t="s">
        <v>5</v>
      </c>
      <c r="H8554" s="1">
        <v>1379.71</v>
      </c>
    </row>
    <row r="8555" spans="1:8">
      <c r="A8555">
        <v>8343</v>
      </c>
      <c r="B8555" t="s">
        <v>14</v>
      </c>
      <c r="C8555" s="123">
        <v>1979</v>
      </c>
      <c r="D8555" s="2">
        <v>133</v>
      </c>
      <c r="E8555" t="s">
        <v>377</v>
      </c>
      <c r="F8555">
        <v>2023</v>
      </c>
      <c r="G8555" t="s">
        <v>5</v>
      </c>
      <c r="H8555" s="1">
        <v>136.79999999999998</v>
      </c>
    </row>
    <row r="8556" spans="1:8">
      <c r="A8556">
        <v>8344</v>
      </c>
      <c r="B8556" t="s">
        <v>14</v>
      </c>
      <c r="C8556" s="123">
        <v>1979</v>
      </c>
      <c r="D8556" s="2">
        <v>144</v>
      </c>
      <c r="E8556" t="s">
        <v>377</v>
      </c>
      <c r="F8556">
        <v>2023</v>
      </c>
      <c r="G8556" t="s">
        <v>5</v>
      </c>
      <c r="H8556" s="1">
        <v>622.84000000000015</v>
      </c>
    </row>
    <row r="8557" spans="1:8">
      <c r="A8557">
        <v>8470</v>
      </c>
      <c r="B8557" t="s">
        <v>17</v>
      </c>
      <c r="C8557" s="123">
        <v>1979</v>
      </c>
      <c r="D8557" s="2">
        <v>133</v>
      </c>
      <c r="E8557" t="s">
        <v>377</v>
      </c>
      <c r="F8557">
        <v>2023</v>
      </c>
      <c r="G8557" t="s">
        <v>5</v>
      </c>
      <c r="H8557" s="1">
        <v>195.5</v>
      </c>
    </row>
    <row r="8558" spans="1:8">
      <c r="A8558">
        <v>8471</v>
      </c>
      <c r="B8558" t="s">
        <v>17</v>
      </c>
      <c r="C8558" s="123">
        <v>1979</v>
      </c>
      <c r="D8558" s="2">
        <v>144</v>
      </c>
      <c r="E8558" t="s">
        <v>377</v>
      </c>
      <c r="F8558">
        <v>2023</v>
      </c>
      <c r="G8558" t="s">
        <v>5</v>
      </c>
      <c r="H8558" s="1">
        <v>1107.6599999999999</v>
      </c>
    </row>
    <row r="8559" spans="1:8">
      <c r="A8559">
        <v>7928</v>
      </c>
      <c r="B8559" t="s">
        <v>6</v>
      </c>
      <c r="C8559" s="123">
        <v>1983</v>
      </c>
      <c r="D8559" s="2">
        <v>133</v>
      </c>
      <c r="E8559" t="s">
        <v>377</v>
      </c>
      <c r="F8559">
        <v>2023</v>
      </c>
      <c r="G8559" t="s">
        <v>18</v>
      </c>
      <c r="H8559" s="1">
        <v>0</v>
      </c>
    </row>
    <row r="8560" spans="1:8">
      <c r="A8560">
        <v>7990</v>
      </c>
      <c r="B8560" t="s">
        <v>7</v>
      </c>
      <c r="C8560" s="123">
        <v>1983</v>
      </c>
      <c r="D8560" s="2">
        <v>133</v>
      </c>
      <c r="E8560" t="s">
        <v>377</v>
      </c>
      <c r="F8560">
        <v>2023</v>
      </c>
      <c r="G8560" t="s">
        <v>18</v>
      </c>
      <c r="H8560" s="1">
        <v>0</v>
      </c>
    </row>
    <row r="8561" spans="1:8">
      <c r="A8561">
        <v>7991</v>
      </c>
      <c r="B8561" t="s">
        <v>7</v>
      </c>
      <c r="C8561" s="123">
        <v>1983</v>
      </c>
      <c r="D8561" s="2">
        <v>144</v>
      </c>
      <c r="E8561" t="s">
        <v>377</v>
      </c>
      <c r="F8561">
        <v>2023</v>
      </c>
      <c r="G8561" t="s">
        <v>18</v>
      </c>
      <c r="H8561" s="1">
        <v>0</v>
      </c>
    </row>
    <row r="8562" spans="1:8">
      <c r="A8562">
        <v>8050</v>
      </c>
      <c r="B8562" t="s">
        <v>8</v>
      </c>
      <c r="C8562" s="123">
        <v>1983</v>
      </c>
      <c r="D8562" s="2">
        <v>133</v>
      </c>
      <c r="E8562" t="s">
        <v>377</v>
      </c>
      <c r="F8562">
        <v>2023</v>
      </c>
      <c r="G8562" t="s">
        <v>18</v>
      </c>
      <c r="H8562" s="1">
        <v>0</v>
      </c>
    </row>
    <row r="8563" spans="1:8">
      <c r="A8563">
        <v>8051</v>
      </c>
      <c r="B8563" t="s">
        <v>8</v>
      </c>
      <c r="C8563" s="123">
        <v>1983</v>
      </c>
      <c r="D8563" s="2">
        <v>144</v>
      </c>
      <c r="E8563" t="s">
        <v>377</v>
      </c>
      <c r="F8563">
        <v>2023</v>
      </c>
      <c r="G8563" t="s">
        <v>18</v>
      </c>
      <c r="H8563" s="1">
        <v>0</v>
      </c>
    </row>
    <row r="8564" spans="1:8">
      <c r="A8564">
        <v>8108</v>
      </c>
      <c r="B8564" t="s">
        <v>9</v>
      </c>
      <c r="C8564" s="123">
        <v>1983</v>
      </c>
      <c r="D8564" s="2">
        <v>133</v>
      </c>
      <c r="E8564" t="s">
        <v>377</v>
      </c>
      <c r="F8564">
        <v>2023</v>
      </c>
      <c r="G8564" t="s">
        <v>18</v>
      </c>
      <c r="H8564" s="1">
        <v>0</v>
      </c>
    </row>
    <row r="8565" spans="1:8">
      <c r="A8565">
        <v>8109</v>
      </c>
      <c r="B8565" t="s">
        <v>9</v>
      </c>
      <c r="C8565" s="123">
        <v>1983</v>
      </c>
      <c r="D8565" s="2">
        <v>144</v>
      </c>
      <c r="E8565" t="s">
        <v>377</v>
      </c>
      <c r="F8565">
        <v>2023</v>
      </c>
      <c r="G8565" t="s">
        <v>18</v>
      </c>
      <c r="H8565" s="1">
        <v>0</v>
      </c>
    </row>
    <row r="8566" spans="1:8">
      <c r="A8566">
        <v>8153</v>
      </c>
      <c r="B8566" t="s">
        <v>10</v>
      </c>
      <c r="C8566" s="123">
        <v>1983</v>
      </c>
      <c r="D8566" s="2">
        <v>144</v>
      </c>
      <c r="E8566" t="s">
        <v>377</v>
      </c>
      <c r="F8566">
        <v>2023</v>
      </c>
      <c r="G8566" t="s">
        <v>18</v>
      </c>
      <c r="H8566" s="1">
        <v>0</v>
      </c>
    </row>
    <row r="8567" spans="1:8">
      <c r="A8567">
        <v>8195</v>
      </c>
      <c r="B8567" t="s">
        <v>11</v>
      </c>
      <c r="C8567" s="123">
        <v>1983</v>
      </c>
      <c r="D8567" s="2">
        <v>133</v>
      </c>
      <c r="E8567" t="s">
        <v>377</v>
      </c>
      <c r="F8567">
        <v>2023</v>
      </c>
      <c r="G8567" t="s">
        <v>18</v>
      </c>
      <c r="H8567" s="1">
        <v>0</v>
      </c>
    </row>
    <row r="8568" spans="1:8">
      <c r="A8568">
        <v>8196</v>
      </c>
      <c r="B8568" t="s">
        <v>11</v>
      </c>
      <c r="C8568" s="123">
        <v>1983</v>
      </c>
      <c r="D8568" s="2">
        <v>144</v>
      </c>
      <c r="E8568" t="s">
        <v>377</v>
      </c>
      <c r="F8568">
        <v>2023</v>
      </c>
      <c r="G8568" t="s">
        <v>18</v>
      </c>
      <c r="H8568" s="1">
        <v>0</v>
      </c>
    </row>
    <row r="8569" spans="1:8">
      <c r="A8569">
        <v>8236</v>
      </c>
      <c r="B8569" t="s">
        <v>12</v>
      </c>
      <c r="C8569" s="123">
        <v>1983</v>
      </c>
      <c r="D8569" s="2">
        <v>144</v>
      </c>
      <c r="E8569" t="s">
        <v>377</v>
      </c>
      <c r="F8569">
        <v>2023</v>
      </c>
      <c r="G8569" t="s">
        <v>18</v>
      </c>
      <c r="H8569" s="1">
        <v>0</v>
      </c>
    </row>
    <row r="8570" spans="1:8">
      <c r="A8570">
        <v>8280</v>
      </c>
      <c r="B8570" t="s">
        <v>13</v>
      </c>
      <c r="C8570" s="123">
        <v>1983</v>
      </c>
      <c r="D8570" s="2">
        <v>133</v>
      </c>
      <c r="E8570" t="s">
        <v>377</v>
      </c>
      <c r="F8570">
        <v>2023</v>
      </c>
      <c r="G8570" t="s">
        <v>18</v>
      </c>
      <c r="H8570" s="1">
        <v>0</v>
      </c>
    </row>
    <row r="8571" spans="1:8">
      <c r="A8571">
        <v>8281</v>
      </c>
      <c r="B8571" t="s">
        <v>13</v>
      </c>
      <c r="C8571" s="123">
        <v>1983</v>
      </c>
      <c r="D8571" s="2">
        <v>144</v>
      </c>
      <c r="E8571" t="s">
        <v>377</v>
      </c>
      <c r="F8571">
        <v>2023</v>
      </c>
      <c r="G8571" t="s">
        <v>18</v>
      </c>
      <c r="H8571" s="1">
        <v>0</v>
      </c>
    </row>
    <row r="8572" spans="1:8">
      <c r="A8572">
        <v>8345</v>
      </c>
      <c r="B8572" t="s">
        <v>14</v>
      </c>
      <c r="C8572" s="123">
        <v>1983</v>
      </c>
      <c r="D8572" s="2">
        <v>133</v>
      </c>
      <c r="E8572" t="s">
        <v>377</v>
      </c>
      <c r="F8572">
        <v>2023</v>
      </c>
      <c r="G8572" t="s">
        <v>18</v>
      </c>
      <c r="H8572" s="1">
        <v>0</v>
      </c>
    </row>
    <row r="8573" spans="1:8">
      <c r="A8573">
        <v>8346</v>
      </c>
      <c r="B8573" t="s">
        <v>14</v>
      </c>
      <c r="C8573" s="123">
        <v>1983</v>
      </c>
      <c r="D8573" s="2">
        <v>144</v>
      </c>
      <c r="E8573" t="s">
        <v>377</v>
      </c>
      <c r="F8573">
        <v>2023</v>
      </c>
      <c r="G8573" t="s">
        <v>18</v>
      </c>
      <c r="H8573" s="1">
        <v>0</v>
      </c>
    </row>
    <row r="8574" spans="1:8">
      <c r="A8574">
        <v>8407</v>
      </c>
      <c r="B8574" t="s">
        <v>16</v>
      </c>
      <c r="C8574" s="123">
        <v>1983</v>
      </c>
      <c r="D8574" s="2">
        <v>144</v>
      </c>
      <c r="E8574" t="s">
        <v>377</v>
      </c>
      <c r="F8574">
        <v>2023</v>
      </c>
      <c r="G8574" t="s">
        <v>18</v>
      </c>
      <c r="H8574" s="1">
        <v>0</v>
      </c>
    </row>
    <row r="8575" spans="1:8">
      <c r="A8575">
        <v>8472</v>
      </c>
      <c r="B8575" t="s">
        <v>17</v>
      </c>
      <c r="C8575" s="123">
        <v>1983</v>
      </c>
      <c r="D8575" s="2">
        <v>133</v>
      </c>
      <c r="E8575" t="s">
        <v>377</v>
      </c>
      <c r="F8575">
        <v>2023</v>
      </c>
      <c r="G8575" t="s">
        <v>18</v>
      </c>
      <c r="H8575" s="1">
        <v>0</v>
      </c>
    </row>
    <row r="8576" spans="1:8">
      <c r="A8576">
        <v>8473</v>
      </c>
      <c r="B8576" t="s">
        <v>17</v>
      </c>
      <c r="C8576" s="123">
        <v>1983</v>
      </c>
      <c r="D8576" s="2">
        <v>144</v>
      </c>
      <c r="E8576" t="s">
        <v>377</v>
      </c>
      <c r="F8576">
        <v>2023</v>
      </c>
      <c r="G8576" t="s">
        <v>18</v>
      </c>
      <c r="H8576" s="1">
        <v>0</v>
      </c>
    </row>
    <row r="8577" spans="1:8">
      <c r="A8577">
        <v>7929</v>
      </c>
      <c r="B8577" t="s">
        <v>6</v>
      </c>
      <c r="C8577" s="123">
        <v>1984</v>
      </c>
      <c r="D8577" s="2">
        <v>133</v>
      </c>
      <c r="E8577" t="s">
        <v>377</v>
      </c>
      <c r="F8577">
        <v>2023</v>
      </c>
      <c r="G8577" t="s">
        <v>46</v>
      </c>
      <c r="H8577" s="1">
        <v>0</v>
      </c>
    </row>
    <row r="8578" spans="1:8">
      <c r="A8578">
        <v>7930</v>
      </c>
      <c r="B8578" t="s">
        <v>6</v>
      </c>
      <c r="C8578" s="123">
        <v>1984</v>
      </c>
      <c r="D8578" s="2">
        <v>144</v>
      </c>
      <c r="E8578" t="s">
        <v>377</v>
      </c>
      <c r="F8578">
        <v>2023</v>
      </c>
      <c r="G8578" t="s">
        <v>46</v>
      </c>
      <c r="H8578" s="1">
        <v>0</v>
      </c>
    </row>
    <row r="8579" spans="1:8">
      <c r="A8579">
        <v>7992</v>
      </c>
      <c r="B8579" t="s">
        <v>7</v>
      </c>
      <c r="C8579" s="123">
        <v>1984</v>
      </c>
      <c r="D8579" s="2">
        <v>133</v>
      </c>
      <c r="E8579" t="s">
        <v>377</v>
      </c>
      <c r="F8579">
        <v>2023</v>
      </c>
      <c r="G8579" t="s">
        <v>46</v>
      </c>
      <c r="H8579" s="1">
        <v>0</v>
      </c>
    </row>
    <row r="8580" spans="1:8">
      <c r="A8580">
        <v>7993</v>
      </c>
      <c r="B8580" t="s">
        <v>7</v>
      </c>
      <c r="C8580" s="123">
        <v>1984</v>
      </c>
      <c r="D8580" s="2">
        <v>144</v>
      </c>
      <c r="E8580" t="s">
        <v>377</v>
      </c>
      <c r="F8580">
        <v>2023</v>
      </c>
      <c r="G8580" t="s">
        <v>46</v>
      </c>
      <c r="H8580" s="1">
        <v>0</v>
      </c>
    </row>
    <row r="8581" spans="1:8">
      <c r="A8581">
        <v>8052</v>
      </c>
      <c r="B8581" t="s">
        <v>8</v>
      </c>
      <c r="C8581" s="123">
        <v>1984</v>
      </c>
      <c r="D8581" s="2">
        <v>133</v>
      </c>
      <c r="E8581" t="s">
        <v>377</v>
      </c>
      <c r="F8581">
        <v>2023</v>
      </c>
      <c r="G8581" t="s">
        <v>46</v>
      </c>
      <c r="H8581" s="1">
        <v>0</v>
      </c>
    </row>
    <row r="8582" spans="1:8">
      <c r="A8582">
        <v>8053</v>
      </c>
      <c r="B8582" t="s">
        <v>8</v>
      </c>
      <c r="C8582" s="123">
        <v>1984</v>
      </c>
      <c r="D8582" s="2">
        <v>144</v>
      </c>
      <c r="E8582" t="s">
        <v>377</v>
      </c>
      <c r="F8582">
        <v>2023</v>
      </c>
      <c r="G8582" t="s">
        <v>46</v>
      </c>
      <c r="H8582" s="1">
        <v>0</v>
      </c>
    </row>
    <row r="8583" spans="1:8">
      <c r="A8583">
        <v>8110</v>
      </c>
      <c r="B8583" t="s">
        <v>9</v>
      </c>
      <c r="C8583" s="123">
        <v>1984</v>
      </c>
      <c r="D8583" s="2">
        <v>133</v>
      </c>
      <c r="E8583" t="s">
        <v>377</v>
      </c>
      <c r="F8583">
        <v>2023</v>
      </c>
      <c r="G8583" t="s">
        <v>46</v>
      </c>
      <c r="H8583" s="1">
        <v>-1302.49</v>
      </c>
    </row>
    <row r="8584" spans="1:8">
      <c r="A8584">
        <v>8111</v>
      </c>
      <c r="B8584" t="s">
        <v>9</v>
      </c>
      <c r="C8584" s="123">
        <v>1984</v>
      </c>
      <c r="D8584" s="2">
        <v>144</v>
      </c>
      <c r="E8584" t="s">
        <v>377</v>
      </c>
      <c r="F8584">
        <v>2023</v>
      </c>
      <c r="G8584" t="s">
        <v>46</v>
      </c>
      <c r="H8584" s="1">
        <v>0</v>
      </c>
    </row>
    <row r="8585" spans="1:8">
      <c r="A8585">
        <v>8154</v>
      </c>
      <c r="B8585" t="s">
        <v>10</v>
      </c>
      <c r="C8585" s="123">
        <v>1984</v>
      </c>
      <c r="D8585" s="2">
        <v>133</v>
      </c>
      <c r="E8585" t="s">
        <v>377</v>
      </c>
      <c r="F8585">
        <v>2023</v>
      </c>
      <c r="G8585" t="s">
        <v>46</v>
      </c>
      <c r="H8585" s="1">
        <v>0</v>
      </c>
    </row>
    <row r="8586" spans="1:8">
      <c r="A8586">
        <v>8155</v>
      </c>
      <c r="B8586" t="s">
        <v>10</v>
      </c>
      <c r="C8586" s="123">
        <v>1984</v>
      </c>
      <c r="D8586" s="2">
        <v>144</v>
      </c>
      <c r="E8586" t="s">
        <v>377</v>
      </c>
      <c r="F8586">
        <v>2023</v>
      </c>
      <c r="G8586" t="s">
        <v>46</v>
      </c>
      <c r="H8586" s="1">
        <v>0</v>
      </c>
    </row>
    <row r="8587" spans="1:8">
      <c r="A8587">
        <v>8197</v>
      </c>
      <c r="B8587" t="s">
        <v>11</v>
      </c>
      <c r="C8587" s="123">
        <v>1984</v>
      </c>
      <c r="D8587" s="2">
        <v>133</v>
      </c>
      <c r="E8587" t="s">
        <v>377</v>
      </c>
      <c r="F8587">
        <v>2023</v>
      </c>
      <c r="G8587" t="s">
        <v>46</v>
      </c>
      <c r="H8587" s="1">
        <v>0</v>
      </c>
    </row>
    <row r="8588" spans="1:8">
      <c r="A8588">
        <v>8198</v>
      </c>
      <c r="B8588" t="s">
        <v>11</v>
      </c>
      <c r="C8588" s="123">
        <v>1984</v>
      </c>
      <c r="D8588" s="2">
        <v>144</v>
      </c>
      <c r="E8588" t="s">
        <v>377</v>
      </c>
      <c r="F8588">
        <v>2023</v>
      </c>
      <c r="G8588" t="s">
        <v>46</v>
      </c>
      <c r="H8588" s="1">
        <v>0</v>
      </c>
    </row>
    <row r="8589" spans="1:8">
      <c r="A8589">
        <v>8237</v>
      </c>
      <c r="B8589" t="s">
        <v>12</v>
      </c>
      <c r="C8589" s="123">
        <v>1984</v>
      </c>
      <c r="D8589" s="2">
        <v>133</v>
      </c>
      <c r="E8589" t="s">
        <v>377</v>
      </c>
      <c r="F8589">
        <v>2023</v>
      </c>
      <c r="G8589" t="s">
        <v>46</v>
      </c>
      <c r="H8589" s="1">
        <v>0</v>
      </c>
    </row>
    <row r="8590" spans="1:8">
      <c r="A8590">
        <v>8238</v>
      </c>
      <c r="B8590" t="s">
        <v>12</v>
      </c>
      <c r="C8590" s="123">
        <v>1984</v>
      </c>
      <c r="D8590" s="2">
        <v>144</v>
      </c>
      <c r="E8590" t="s">
        <v>377</v>
      </c>
      <c r="F8590">
        <v>2023</v>
      </c>
      <c r="G8590" t="s">
        <v>46</v>
      </c>
      <c r="H8590" s="1">
        <v>0</v>
      </c>
    </row>
    <row r="8591" spans="1:8">
      <c r="A8591">
        <v>8282</v>
      </c>
      <c r="B8591" t="s">
        <v>13</v>
      </c>
      <c r="C8591" s="123">
        <v>1984</v>
      </c>
      <c r="D8591" s="2">
        <v>133</v>
      </c>
      <c r="E8591" t="s">
        <v>377</v>
      </c>
      <c r="F8591">
        <v>2023</v>
      </c>
      <c r="G8591" t="s">
        <v>46</v>
      </c>
      <c r="H8591" s="1">
        <v>0</v>
      </c>
    </row>
    <row r="8592" spans="1:8">
      <c r="A8592">
        <v>8283</v>
      </c>
      <c r="B8592" t="s">
        <v>13</v>
      </c>
      <c r="C8592" s="123">
        <v>1984</v>
      </c>
      <c r="D8592" s="2">
        <v>144</v>
      </c>
      <c r="E8592" t="s">
        <v>377</v>
      </c>
      <c r="F8592">
        <v>2023</v>
      </c>
      <c r="G8592" t="s">
        <v>46</v>
      </c>
      <c r="H8592" s="1">
        <v>0</v>
      </c>
    </row>
    <row r="8593" spans="1:8">
      <c r="A8593">
        <v>8347</v>
      </c>
      <c r="B8593" t="s">
        <v>14</v>
      </c>
      <c r="C8593" s="123">
        <v>1984</v>
      </c>
      <c r="D8593" s="2">
        <v>133</v>
      </c>
      <c r="E8593" t="s">
        <v>377</v>
      </c>
      <c r="F8593">
        <v>2023</v>
      </c>
      <c r="G8593" t="s">
        <v>46</v>
      </c>
      <c r="H8593" s="1">
        <v>-0.01</v>
      </c>
    </row>
    <row r="8594" spans="1:8">
      <c r="A8594">
        <v>8348</v>
      </c>
      <c r="B8594" t="s">
        <v>14</v>
      </c>
      <c r="C8594" s="123">
        <v>1984</v>
      </c>
      <c r="D8594" s="2">
        <v>144</v>
      </c>
      <c r="E8594" t="s">
        <v>377</v>
      </c>
      <c r="F8594">
        <v>2023</v>
      </c>
      <c r="G8594" t="s">
        <v>46</v>
      </c>
      <c r="H8594" s="1">
        <v>0.01</v>
      </c>
    </row>
    <row r="8595" spans="1:8">
      <c r="A8595">
        <v>8376</v>
      </c>
      <c r="B8595" t="s">
        <v>15</v>
      </c>
      <c r="C8595" s="123">
        <v>1984</v>
      </c>
      <c r="D8595" s="2">
        <v>133</v>
      </c>
      <c r="E8595" t="s">
        <v>377</v>
      </c>
      <c r="F8595">
        <v>2023</v>
      </c>
      <c r="G8595" t="s">
        <v>46</v>
      </c>
      <c r="H8595" s="1">
        <v>0.03</v>
      </c>
    </row>
    <row r="8596" spans="1:8">
      <c r="A8596">
        <v>8377</v>
      </c>
      <c r="B8596" t="s">
        <v>15</v>
      </c>
      <c r="C8596" s="123">
        <v>1984</v>
      </c>
      <c r="D8596" s="2">
        <v>144</v>
      </c>
      <c r="E8596" t="s">
        <v>377</v>
      </c>
      <c r="F8596">
        <v>2023</v>
      </c>
      <c r="G8596" t="s">
        <v>46</v>
      </c>
      <c r="H8596" s="1">
        <v>-0.03</v>
      </c>
    </row>
    <row r="8597" spans="1:8">
      <c r="A8597">
        <v>8408</v>
      </c>
      <c r="B8597" t="s">
        <v>16</v>
      </c>
      <c r="C8597" s="123">
        <v>1984</v>
      </c>
      <c r="D8597" s="2">
        <v>133</v>
      </c>
      <c r="E8597" t="s">
        <v>377</v>
      </c>
      <c r="F8597">
        <v>2023</v>
      </c>
      <c r="G8597" t="s">
        <v>46</v>
      </c>
      <c r="H8597" s="1">
        <v>0</v>
      </c>
    </row>
    <row r="8598" spans="1:8">
      <c r="A8598">
        <v>8409</v>
      </c>
      <c r="B8598" t="s">
        <v>16</v>
      </c>
      <c r="C8598" s="123">
        <v>1984</v>
      </c>
      <c r="D8598" s="2">
        <v>144</v>
      </c>
      <c r="E8598" t="s">
        <v>377</v>
      </c>
      <c r="F8598">
        <v>2023</v>
      </c>
      <c r="G8598" t="s">
        <v>46</v>
      </c>
      <c r="H8598" s="1">
        <v>0</v>
      </c>
    </row>
    <row r="8599" spans="1:8">
      <c r="A8599">
        <v>8474</v>
      </c>
      <c r="B8599" t="s">
        <v>17</v>
      </c>
      <c r="C8599" s="123">
        <v>1984</v>
      </c>
      <c r="D8599" s="2">
        <v>133</v>
      </c>
      <c r="E8599" t="s">
        <v>377</v>
      </c>
      <c r="F8599">
        <v>2023</v>
      </c>
      <c r="G8599" t="s">
        <v>46</v>
      </c>
      <c r="H8599" s="1">
        <v>0</v>
      </c>
    </row>
    <row r="8600" spans="1:8">
      <c r="A8600">
        <v>8475</v>
      </c>
      <c r="B8600" t="s">
        <v>17</v>
      </c>
      <c r="C8600" s="123">
        <v>1984</v>
      </c>
      <c r="D8600" s="2">
        <v>144</v>
      </c>
      <c r="E8600" t="s">
        <v>377</v>
      </c>
      <c r="F8600">
        <v>2023</v>
      </c>
      <c r="G8600" t="s">
        <v>46</v>
      </c>
      <c r="H8600" s="1">
        <v>0</v>
      </c>
    </row>
  </sheetData>
  <autoFilter ref="B1:I8476" xr:uid="{E8655C75-8FF4-42B4-935C-7FBF5B0CF2DE}"/>
  <sortState xmlns:xlrd2="http://schemas.microsoft.com/office/spreadsheetml/2017/richdata2" ref="A2:I8476">
    <sortCondition ref="C2:C847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9E88E-6594-401C-BE5D-53871E0A5515}">
  <sheetPr>
    <tabColor theme="6" tint="0.39997558519241921"/>
  </sheetPr>
  <dimension ref="A1:O3235"/>
  <sheetViews>
    <sheetView workbookViewId="0">
      <pane ySplit="1" topLeftCell="A2" activePane="bottomLeft" state="frozen"/>
      <selection activeCell="L29" sqref="L29"/>
      <selection pane="bottomLeft" activeCell="J9" sqref="J9:J10"/>
    </sheetView>
  </sheetViews>
  <sheetFormatPr defaultRowHeight="15"/>
  <cols>
    <col min="4" max="4" width="42.85546875" bestFit="1" customWidth="1"/>
    <col min="6" max="6" width="19.28515625" bestFit="1" customWidth="1"/>
    <col min="7" max="7" width="15.7109375" bestFit="1" customWidth="1"/>
    <col min="9" max="9" width="20.7109375" bestFit="1" customWidth="1"/>
    <col min="10" max="12" width="13.28515625" bestFit="1" customWidth="1"/>
    <col min="13" max="13" width="14.28515625" bestFit="1" customWidth="1"/>
    <col min="14" max="14" width="14.42578125" bestFit="1" customWidth="1"/>
    <col min="15" max="15" width="13.28515625" bestFit="1" customWidth="1"/>
  </cols>
  <sheetData>
    <row r="1" spans="1:15">
      <c r="A1" s="8" t="s">
        <v>0</v>
      </c>
      <c r="B1" s="8" t="s">
        <v>1</v>
      </c>
      <c r="C1" s="8" t="s">
        <v>45</v>
      </c>
      <c r="D1" s="8" t="s">
        <v>2</v>
      </c>
      <c r="E1" s="8" t="s">
        <v>25</v>
      </c>
      <c r="F1" s="8" t="s">
        <v>4</v>
      </c>
      <c r="G1" s="9" t="s">
        <v>3</v>
      </c>
    </row>
    <row r="2" spans="1:15">
      <c r="A2" s="2" t="s">
        <v>6</v>
      </c>
      <c r="B2" t="s">
        <v>72</v>
      </c>
      <c r="C2" s="2">
        <v>144</v>
      </c>
      <c r="D2" s="2" t="s">
        <v>73</v>
      </c>
      <c r="E2">
        <v>2021</v>
      </c>
      <c r="F2" t="s">
        <v>22</v>
      </c>
      <c r="G2" s="1">
        <v>18070</v>
      </c>
      <c r="I2" s="3" t="s">
        <v>0</v>
      </c>
      <c r="J2" t="s">
        <v>6</v>
      </c>
    </row>
    <row r="3" spans="1:15">
      <c r="A3" s="2" t="s">
        <v>7</v>
      </c>
      <c r="B3" t="s">
        <v>72</v>
      </c>
      <c r="C3" s="2">
        <v>133</v>
      </c>
      <c r="D3" s="2" t="s">
        <v>73</v>
      </c>
      <c r="E3">
        <v>2021</v>
      </c>
      <c r="F3" t="s">
        <v>22</v>
      </c>
      <c r="G3" s="1">
        <v>4397.99</v>
      </c>
    </row>
    <row r="4" spans="1:15">
      <c r="A4" s="2" t="s">
        <v>7</v>
      </c>
      <c r="B4" t="s">
        <v>72</v>
      </c>
      <c r="C4" s="2">
        <v>133</v>
      </c>
      <c r="D4" s="2" t="s">
        <v>73</v>
      </c>
      <c r="E4">
        <v>2021</v>
      </c>
      <c r="F4" t="s">
        <v>22</v>
      </c>
      <c r="G4" s="1">
        <v>627.01</v>
      </c>
      <c r="I4" s="3" t="s">
        <v>216</v>
      </c>
      <c r="J4" s="3" t="s">
        <v>25</v>
      </c>
    </row>
    <row r="5" spans="1:15">
      <c r="A5" s="2" t="s">
        <v>7</v>
      </c>
      <c r="B5" t="s">
        <v>72</v>
      </c>
      <c r="C5" s="2">
        <v>133</v>
      </c>
      <c r="D5" s="2" t="s">
        <v>73</v>
      </c>
      <c r="E5">
        <v>2021</v>
      </c>
      <c r="F5" t="s">
        <v>22</v>
      </c>
      <c r="G5" s="1">
        <v>975</v>
      </c>
      <c r="I5" s="3" t="s">
        <v>4</v>
      </c>
      <c r="J5" s="12">
        <v>2021</v>
      </c>
      <c r="K5" s="12">
        <v>2022</v>
      </c>
      <c r="L5" s="12">
        <v>2023</v>
      </c>
      <c r="M5" s="12" t="s">
        <v>59</v>
      </c>
    </row>
    <row r="6" spans="1:15">
      <c r="A6" s="2" t="s">
        <v>7</v>
      </c>
      <c r="B6" t="s">
        <v>72</v>
      </c>
      <c r="C6" s="2">
        <v>133</v>
      </c>
      <c r="D6" s="2" t="s">
        <v>73</v>
      </c>
      <c r="E6">
        <v>2021</v>
      </c>
      <c r="F6" t="s">
        <v>22</v>
      </c>
      <c r="G6" s="1">
        <v>5050</v>
      </c>
      <c r="I6" t="s">
        <v>22</v>
      </c>
      <c r="J6" s="22">
        <v>31932</v>
      </c>
      <c r="K6" s="22">
        <v>12966.25</v>
      </c>
      <c r="L6" s="22">
        <v>24250.03</v>
      </c>
      <c r="M6" s="22">
        <v>69148.28</v>
      </c>
      <c r="N6" s="1">
        <f>AVERAGE(K6:L6)</f>
        <v>18608.14</v>
      </c>
      <c r="O6" s="1">
        <f t="shared" ref="O6:O13" si="0">+N6*1.03</f>
        <v>19166.3842</v>
      </c>
    </row>
    <row r="7" spans="1:15">
      <c r="A7" s="2" t="s">
        <v>7</v>
      </c>
      <c r="B7" t="s">
        <v>72</v>
      </c>
      <c r="C7" s="2">
        <v>144</v>
      </c>
      <c r="D7" s="2" t="s">
        <v>73</v>
      </c>
      <c r="E7">
        <v>2021</v>
      </c>
      <c r="F7" t="s">
        <v>22</v>
      </c>
      <c r="G7" s="1">
        <v>1200</v>
      </c>
      <c r="I7" t="s">
        <v>5</v>
      </c>
      <c r="J7" s="22">
        <v>150180.50999999998</v>
      </c>
      <c r="K7" s="22">
        <v>88374.73000000001</v>
      </c>
      <c r="L7" s="22">
        <v>180677.36</v>
      </c>
      <c r="M7" s="22">
        <v>419232.6</v>
      </c>
      <c r="N7" s="1">
        <f>AVERAGE(K7:L7)</f>
        <v>134526.04499999998</v>
      </c>
      <c r="O7" s="1">
        <f t="shared" si="0"/>
        <v>138561.82634999999</v>
      </c>
    </row>
    <row r="8" spans="1:15">
      <c r="A8" s="2" t="s">
        <v>7</v>
      </c>
      <c r="B8" t="s">
        <v>72</v>
      </c>
      <c r="C8" s="2">
        <v>144</v>
      </c>
      <c r="D8" s="2" t="s">
        <v>73</v>
      </c>
      <c r="E8">
        <v>2021</v>
      </c>
      <c r="F8" t="s">
        <v>22</v>
      </c>
      <c r="G8" s="1">
        <v>9955.01</v>
      </c>
      <c r="I8" t="s">
        <v>18</v>
      </c>
      <c r="J8" s="22">
        <v>24898.770000000004</v>
      </c>
      <c r="K8" s="22">
        <v>92560.989999999991</v>
      </c>
      <c r="L8" s="22">
        <v>1854.4099999999999</v>
      </c>
      <c r="M8" s="22">
        <v>119314.17</v>
      </c>
      <c r="N8" s="1">
        <f>AVERAGE(K8:L8)</f>
        <v>47207.7</v>
      </c>
      <c r="O8" s="1">
        <f t="shared" si="0"/>
        <v>48623.930999999997</v>
      </c>
    </row>
    <row r="9" spans="1:15">
      <c r="A9" s="2" t="s">
        <v>7</v>
      </c>
      <c r="B9" t="s">
        <v>72</v>
      </c>
      <c r="C9" s="2">
        <v>144</v>
      </c>
      <c r="D9" s="2" t="s">
        <v>73</v>
      </c>
      <c r="E9">
        <v>2021</v>
      </c>
      <c r="F9" t="s">
        <v>22</v>
      </c>
      <c r="G9" s="1">
        <v>1600</v>
      </c>
      <c r="I9" t="s">
        <v>54</v>
      </c>
      <c r="J9" s="22">
        <v>5699.7899999999991</v>
      </c>
      <c r="K9" s="22">
        <v>7743.84</v>
      </c>
      <c r="L9" s="22"/>
      <c r="M9" s="22">
        <v>13443.63</v>
      </c>
      <c r="N9" s="1">
        <f>AVERAGE(K9:L9)/2</f>
        <v>3871.92</v>
      </c>
      <c r="O9" s="1">
        <f t="shared" si="0"/>
        <v>3988.0776000000001</v>
      </c>
    </row>
    <row r="10" spans="1:15">
      <c r="A10" s="2" t="s">
        <v>7</v>
      </c>
      <c r="B10" t="s">
        <v>72</v>
      </c>
      <c r="C10" s="2">
        <v>144</v>
      </c>
      <c r="D10" s="2" t="s">
        <v>73</v>
      </c>
      <c r="E10">
        <v>2021</v>
      </c>
      <c r="F10" t="s">
        <v>22</v>
      </c>
      <c r="G10" s="1">
        <v>35546.99</v>
      </c>
      <c r="I10" t="s">
        <v>51</v>
      </c>
      <c r="J10" s="22">
        <v>22815.460000000003</v>
      </c>
      <c r="K10" s="22">
        <v>3738.55</v>
      </c>
      <c r="L10" s="22"/>
      <c r="M10" s="22">
        <v>26554.010000000002</v>
      </c>
      <c r="N10" s="1">
        <f>AVERAGE(K10:L10)/2</f>
        <v>1869.2750000000001</v>
      </c>
      <c r="O10" s="1">
        <f t="shared" si="0"/>
        <v>1925.3532500000001</v>
      </c>
    </row>
    <row r="11" spans="1:15">
      <c r="A11" s="2" t="s">
        <v>7</v>
      </c>
      <c r="B11" t="s">
        <v>72</v>
      </c>
      <c r="C11" s="2">
        <v>144</v>
      </c>
      <c r="D11" s="2" t="s">
        <v>73</v>
      </c>
      <c r="E11">
        <v>2021</v>
      </c>
      <c r="F11" t="s">
        <v>22</v>
      </c>
      <c r="G11" s="1">
        <v>75</v>
      </c>
      <c r="I11" t="s">
        <v>46</v>
      </c>
      <c r="J11" s="22">
        <v>1549822.0100000005</v>
      </c>
      <c r="K11" s="22">
        <v>1365547.9100000004</v>
      </c>
      <c r="L11" s="22">
        <v>1258475.0799999998</v>
      </c>
      <c r="M11" s="22">
        <v>4173845.0000000009</v>
      </c>
      <c r="N11" s="1">
        <f>AVERAGE(K11:L11)</f>
        <v>1312011.4950000001</v>
      </c>
      <c r="O11" s="1">
        <f t="shared" si="0"/>
        <v>1351371.8398500001</v>
      </c>
    </row>
    <row r="12" spans="1:15">
      <c r="A12" s="2" t="s">
        <v>8</v>
      </c>
      <c r="B12" t="s">
        <v>72</v>
      </c>
      <c r="C12" s="2">
        <v>133</v>
      </c>
      <c r="D12" s="2" t="s">
        <v>73</v>
      </c>
      <c r="E12">
        <v>2021</v>
      </c>
      <c r="F12" t="s">
        <v>22</v>
      </c>
      <c r="G12" s="1">
        <v>588</v>
      </c>
      <c r="I12" t="s">
        <v>19</v>
      </c>
      <c r="J12" s="22">
        <v>1375368.7899999996</v>
      </c>
      <c r="K12" s="22">
        <v>1621227.71</v>
      </c>
      <c r="L12" s="22">
        <v>2198228.4300000002</v>
      </c>
      <c r="M12" s="22">
        <v>5194824.93</v>
      </c>
      <c r="N12" s="1">
        <f>AVERAGE(K12:L12)</f>
        <v>1909728.07</v>
      </c>
      <c r="O12" s="1">
        <f t="shared" si="0"/>
        <v>1967019.9121000001</v>
      </c>
    </row>
    <row r="13" spans="1:15">
      <c r="A13" s="2" t="s">
        <v>10</v>
      </c>
      <c r="B13" t="s">
        <v>72</v>
      </c>
      <c r="C13" s="2">
        <v>133</v>
      </c>
      <c r="D13" s="2" t="s">
        <v>73</v>
      </c>
      <c r="E13">
        <v>2021</v>
      </c>
      <c r="F13" t="s">
        <v>22</v>
      </c>
      <c r="G13" s="1">
        <v>2273.4699999999998</v>
      </c>
      <c r="I13" t="s">
        <v>20</v>
      </c>
      <c r="J13" s="22"/>
      <c r="K13" s="22"/>
      <c r="L13" s="22">
        <v>15797.34</v>
      </c>
      <c r="M13" s="22">
        <v>15797.34</v>
      </c>
      <c r="N13" s="1">
        <f>AVERAGE(K13:L13)/2</f>
        <v>7898.67</v>
      </c>
      <c r="O13" s="1">
        <f t="shared" si="0"/>
        <v>8135.6301000000003</v>
      </c>
    </row>
    <row r="14" spans="1:15" ht="15.75" thickBot="1">
      <c r="A14" s="2" t="s">
        <v>12</v>
      </c>
      <c r="B14" t="s">
        <v>72</v>
      </c>
      <c r="C14" s="2">
        <v>133</v>
      </c>
      <c r="D14" s="2" t="s">
        <v>73</v>
      </c>
      <c r="E14">
        <v>2021</v>
      </c>
      <c r="F14" t="s">
        <v>22</v>
      </c>
      <c r="G14" s="1">
        <v>250</v>
      </c>
      <c r="I14" t="s">
        <v>59</v>
      </c>
      <c r="J14" s="22">
        <v>3160717.33</v>
      </c>
      <c r="K14" s="22">
        <v>3192159.9800000004</v>
      </c>
      <c r="L14" s="22">
        <v>3679282.65</v>
      </c>
      <c r="M14" s="22">
        <v>10032159.960000001</v>
      </c>
      <c r="N14" s="119">
        <f>SUM(N6:N13)</f>
        <v>3435721.3150000004</v>
      </c>
      <c r="O14" s="119">
        <f>SUM(O6:O13)</f>
        <v>3538792.9544500005</v>
      </c>
    </row>
    <row r="15" spans="1:15" ht="15.75" thickTop="1">
      <c r="A15" s="2" t="s">
        <v>12</v>
      </c>
      <c r="B15" t="s">
        <v>72</v>
      </c>
      <c r="C15" s="2">
        <v>133</v>
      </c>
      <c r="D15" s="2" t="s">
        <v>73</v>
      </c>
      <c r="E15">
        <v>2021</v>
      </c>
      <c r="F15" t="s">
        <v>22</v>
      </c>
      <c r="G15" s="1">
        <v>250</v>
      </c>
      <c r="L15" s="1"/>
      <c r="M15" s="22"/>
    </row>
    <row r="16" spans="1:15">
      <c r="A16" s="2" t="s">
        <v>12</v>
      </c>
      <c r="B16" t="s">
        <v>72</v>
      </c>
      <c r="C16" s="2">
        <v>144</v>
      </c>
      <c r="D16" s="2" t="s">
        <v>73</v>
      </c>
      <c r="E16">
        <v>2021</v>
      </c>
      <c r="F16" t="s">
        <v>22</v>
      </c>
      <c r="G16" s="1">
        <v>19800</v>
      </c>
      <c r="L16" s="1"/>
    </row>
    <row r="17" spans="1:7">
      <c r="A17" s="2" t="s">
        <v>12</v>
      </c>
      <c r="B17" t="s">
        <v>72</v>
      </c>
      <c r="C17" s="2">
        <v>144</v>
      </c>
      <c r="D17" s="2" t="s">
        <v>73</v>
      </c>
      <c r="E17">
        <v>2021</v>
      </c>
      <c r="F17" t="s">
        <v>22</v>
      </c>
      <c r="G17" s="1">
        <v>1.25</v>
      </c>
    </row>
    <row r="18" spans="1:7">
      <c r="A18" s="2" t="s">
        <v>14</v>
      </c>
      <c r="B18" t="s">
        <v>72</v>
      </c>
      <c r="C18" s="2">
        <v>133</v>
      </c>
      <c r="D18" s="2" t="s">
        <v>73</v>
      </c>
      <c r="E18">
        <v>2021</v>
      </c>
      <c r="F18" t="s">
        <v>22</v>
      </c>
      <c r="G18" s="1">
        <v>500</v>
      </c>
    </row>
    <row r="19" spans="1:7">
      <c r="A19" s="2" t="s">
        <v>14</v>
      </c>
      <c r="B19" t="s">
        <v>72</v>
      </c>
      <c r="C19" s="2">
        <v>133</v>
      </c>
      <c r="D19" s="2" t="s">
        <v>73</v>
      </c>
      <c r="E19">
        <v>2021</v>
      </c>
      <c r="F19" t="s">
        <v>22</v>
      </c>
      <c r="G19" s="1">
        <v>2500</v>
      </c>
    </row>
    <row r="20" spans="1:7">
      <c r="A20" s="2" t="s">
        <v>14</v>
      </c>
      <c r="B20" t="s">
        <v>72</v>
      </c>
      <c r="C20" s="2">
        <v>133</v>
      </c>
      <c r="D20" s="2" t="s">
        <v>73</v>
      </c>
      <c r="E20">
        <v>2021</v>
      </c>
      <c r="F20" t="s">
        <v>22</v>
      </c>
      <c r="G20" s="1">
        <v>1075</v>
      </c>
    </row>
    <row r="21" spans="1:7">
      <c r="A21" s="2" t="s">
        <v>14</v>
      </c>
      <c r="B21" t="s">
        <v>72</v>
      </c>
      <c r="C21" s="2">
        <v>133</v>
      </c>
      <c r="D21" s="2" t="s">
        <v>73</v>
      </c>
      <c r="E21">
        <v>2021</v>
      </c>
      <c r="F21" t="s">
        <v>22</v>
      </c>
      <c r="G21" s="1">
        <v>200</v>
      </c>
    </row>
    <row r="22" spans="1:7">
      <c r="A22" s="2" t="s">
        <v>14</v>
      </c>
      <c r="B22" t="s">
        <v>72</v>
      </c>
      <c r="C22" s="2">
        <v>133</v>
      </c>
      <c r="D22" s="2" t="s">
        <v>73</v>
      </c>
      <c r="E22">
        <v>2021</v>
      </c>
      <c r="F22" t="s">
        <v>22</v>
      </c>
      <c r="G22" s="1">
        <v>75</v>
      </c>
    </row>
    <row r="23" spans="1:7">
      <c r="A23" s="2" t="s">
        <v>14</v>
      </c>
      <c r="B23" t="s">
        <v>72</v>
      </c>
      <c r="C23" s="2">
        <v>144</v>
      </c>
      <c r="D23" s="2" t="s">
        <v>73</v>
      </c>
      <c r="E23">
        <v>2021</v>
      </c>
      <c r="F23" t="s">
        <v>22</v>
      </c>
      <c r="G23" s="1">
        <v>27333.75</v>
      </c>
    </row>
    <row r="24" spans="1:7">
      <c r="A24" s="2" t="s">
        <v>14</v>
      </c>
      <c r="B24" t="s">
        <v>72</v>
      </c>
      <c r="C24" s="2">
        <v>144</v>
      </c>
      <c r="D24" s="2" t="s">
        <v>73</v>
      </c>
      <c r="E24">
        <v>2021</v>
      </c>
      <c r="F24" t="s">
        <v>22</v>
      </c>
      <c r="G24" s="1">
        <v>11654.1</v>
      </c>
    </row>
    <row r="25" spans="1:7">
      <c r="A25" s="2" t="s">
        <v>15</v>
      </c>
      <c r="B25" t="s">
        <v>72</v>
      </c>
      <c r="C25" s="2">
        <v>133</v>
      </c>
      <c r="D25" s="2" t="s">
        <v>73</v>
      </c>
      <c r="E25">
        <v>2021</v>
      </c>
      <c r="F25" t="s">
        <v>22</v>
      </c>
      <c r="G25" s="1">
        <v>-666.67</v>
      </c>
    </row>
    <row r="26" spans="1:7">
      <c r="A26" s="2" t="s">
        <v>15</v>
      </c>
      <c r="B26" t="s">
        <v>72</v>
      </c>
      <c r="C26" s="2">
        <v>144</v>
      </c>
      <c r="D26" s="2" t="s">
        <v>73</v>
      </c>
      <c r="E26">
        <v>2021</v>
      </c>
      <c r="F26" t="s">
        <v>22</v>
      </c>
      <c r="G26" s="1">
        <v>1125</v>
      </c>
    </row>
    <row r="27" spans="1:7">
      <c r="A27" s="2" t="s">
        <v>15</v>
      </c>
      <c r="B27" t="s">
        <v>72</v>
      </c>
      <c r="C27" s="2">
        <v>144</v>
      </c>
      <c r="D27" s="2" t="s">
        <v>73</v>
      </c>
      <c r="E27">
        <v>2021</v>
      </c>
      <c r="F27" t="s">
        <v>22</v>
      </c>
      <c r="G27" s="1">
        <v>13127.5</v>
      </c>
    </row>
    <row r="28" spans="1:7">
      <c r="A28" s="2" t="s">
        <v>15</v>
      </c>
      <c r="B28" t="s">
        <v>72</v>
      </c>
      <c r="C28" s="2">
        <v>144</v>
      </c>
      <c r="D28" s="2" t="s">
        <v>73</v>
      </c>
      <c r="E28">
        <v>2021</v>
      </c>
      <c r="F28" t="s">
        <v>22</v>
      </c>
      <c r="G28" s="1">
        <v>1000</v>
      </c>
    </row>
    <row r="29" spans="1:7">
      <c r="A29" s="2" t="s">
        <v>16</v>
      </c>
      <c r="B29" t="s">
        <v>72</v>
      </c>
      <c r="C29" s="2">
        <v>133</v>
      </c>
      <c r="D29" s="2" t="s">
        <v>73</v>
      </c>
      <c r="E29">
        <v>2021</v>
      </c>
      <c r="F29" t="s">
        <v>22</v>
      </c>
      <c r="G29" s="1">
        <v>800</v>
      </c>
    </row>
    <row r="30" spans="1:7">
      <c r="A30" s="2" t="s">
        <v>16</v>
      </c>
      <c r="B30" t="s">
        <v>72</v>
      </c>
      <c r="C30" s="2">
        <v>133</v>
      </c>
      <c r="D30" s="2" t="s">
        <v>73</v>
      </c>
      <c r="E30">
        <v>2021</v>
      </c>
      <c r="F30" t="s">
        <v>22</v>
      </c>
      <c r="G30" s="1">
        <v>2500</v>
      </c>
    </row>
    <row r="31" spans="1:7">
      <c r="A31" s="2" t="s">
        <v>16</v>
      </c>
      <c r="B31" t="s">
        <v>72</v>
      </c>
      <c r="C31" s="2">
        <v>133</v>
      </c>
      <c r="D31" s="2" t="s">
        <v>73</v>
      </c>
      <c r="E31">
        <v>2021</v>
      </c>
      <c r="F31" t="s">
        <v>22</v>
      </c>
      <c r="G31" s="1">
        <v>750</v>
      </c>
    </row>
    <row r="32" spans="1:7">
      <c r="A32" s="2" t="s">
        <v>17</v>
      </c>
      <c r="B32" t="s">
        <v>72</v>
      </c>
      <c r="C32" s="2">
        <v>133</v>
      </c>
      <c r="D32" s="2" t="s">
        <v>73</v>
      </c>
      <c r="E32">
        <v>2021</v>
      </c>
      <c r="F32" t="s">
        <v>22</v>
      </c>
      <c r="G32" s="1">
        <v>1613.5</v>
      </c>
    </row>
    <row r="33" spans="1:7">
      <c r="A33" s="2" t="s">
        <v>17</v>
      </c>
      <c r="B33" t="s">
        <v>72</v>
      </c>
      <c r="C33" s="2">
        <v>144</v>
      </c>
      <c r="D33" s="2" t="s">
        <v>73</v>
      </c>
      <c r="E33">
        <v>2021</v>
      </c>
      <c r="F33" t="s">
        <v>22</v>
      </c>
      <c r="G33" s="1">
        <v>3000</v>
      </c>
    </row>
    <row r="34" spans="1:7">
      <c r="A34" s="2" t="s">
        <v>17</v>
      </c>
      <c r="B34" t="s">
        <v>72</v>
      </c>
      <c r="C34" s="2">
        <v>144</v>
      </c>
      <c r="D34" s="2" t="s">
        <v>73</v>
      </c>
      <c r="E34">
        <v>2021</v>
      </c>
      <c r="F34" t="s">
        <v>22</v>
      </c>
      <c r="G34" s="1">
        <v>1875</v>
      </c>
    </row>
    <row r="35" spans="1:7">
      <c r="A35" s="2" t="s">
        <v>17</v>
      </c>
      <c r="B35" t="s">
        <v>72</v>
      </c>
      <c r="C35" s="2">
        <v>144</v>
      </c>
      <c r="D35" s="2" t="s">
        <v>73</v>
      </c>
      <c r="E35">
        <v>2021</v>
      </c>
      <c r="F35" t="s">
        <v>22</v>
      </c>
      <c r="G35" s="1">
        <v>13520</v>
      </c>
    </row>
    <row r="36" spans="1:7">
      <c r="A36" s="2" t="s">
        <v>17</v>
      </c>
      <c r="B36" t="s">
        <v>92</v>
      </c>
      <c r="C36" s="2">
        <v>144</v>
      </c>
      <c r="D36" s="2" t="s">
        <v>42</v>
      </c>
      <c r="E36">
        <v>2021</v>
      </c>
      <c r="F36" s="113" t="s">
        <v>22</v>
      </c>
      <c r="G36" s="1">
        <v>1280</v>
      </c>
    </row>
    <row r="37" spans="1:7">
      <c r="A37" s="2" t="s">
        <v>6</v>
      </c>
      <c r="B37" t="s">
        <v>72</v>
      </c>
      <c r="C37" s="2">
        <v>133</v>
      </c>
      <c r="D37" s="2" t="s">
        <v>73</v>
      </c>
      <c r="E37">
        <v>2021</v>
      </c>
      <c r="F37" t="s">
        <v>22</v>
      </c>
      <c r="G37" s="1">
        <v>7500</v>
      </c>
    </row>
    <row r="38" spans="1:7">
      <c r="A38" s="2" t="s">
        <v>6</v>
      </c>
      <c r="B38" t="s">
        <v>72</v>
      </c>
      <c r="C38" s="2">
        <v>144</v>
      </c>
      <c r="D38" s="2" t="s">
        <v>73</v>
      </c>
      <c r="E38">
        <v>2021</v>
      </c>
      <c r="F38" t="s">
        <v>22</v>
      </c>
      <c r="G38" s="1">
        <v>4650</v>
      </c>
    </row>
    <row r="39" spans="1:7">
      <c r="A39" s="2" t="s">
        <v>6</v>
      </c>
      <c r="B39" t="s">
        <v>72</v>
      </c>
      <c r="C39" s="2">
        <v>144</v>
      </c>
      <c r="D39" s="2" t="s">
        <v>73</v>
      </c>
      <c r="E39">
        <v>2021</v>
      </c>
      <c r="F39" t="s">
        <v>22</v>
      </c>
      <c r="G39" s="1">
        <v>1050</v>
      </c>
    </row>
    <row r="40" spans="1:7">
      <c r="A40" s="2" t="s">
        <v>6</v>
      </c>
      <c r="B40" t="s">
        <v>72</v>
      </c>
      <c r="C40" s="2">
        <v>144</v>
      </c>
      <c r="D40" s="2" t="s">
        <v>73</v>
      </c>
      <c r="E40">
        <v>2021</v>
      </c>
      <c r="F40" t="s">
        <v>22</v>
      </c>
      <c r="G40" s="1">
        <v>662</v>
      </c>
    </row>
    <row r="41" spans="1:7">
      <c r="A41" s="2" t="s">
        <v>7</v>
      </c>
      <c r="B41" t="s">
        <v>72</v>
      </c>
      <c r="C41" s="2">
        <v>133</v>
      </c>
      <c r="D41" s="2" t="s">
        <v>73</v>
      </c>
      <c r="E41">
        <v>2021</v>
      </c>
      <c r="F41" t="s">
        <v>22</v>
      </c>
      <c r="G41" s="1">
        <v>2625.02</v>
      </c>
    </row>
    <row r="42" spans="1:7">
      <c r="A42" s="2" t="s">
        <v>7</v>
      </c>
      <c r="B42" t="s">
        <v>72</v>
      </c>
      <c r="C42" s="2">
        <v>133</v>
      </c>
      <c r="D42" s="2" t="s">
        <v>73</v>
      </c>
      <c r="E42">
        <v>2021</v>
      </c>
      <c r="F42" t="s">
        <v>22</v>
      </c>
      <c r="G42" s="1">
        <v>1200</v>
      </c>
    </row>
    <row r="43" spans="1:7">
      <c r="A43" s="2" t="s">
        <v>7</v>
      </c>
      <c r="B43" t="s">
        <v>72</v>
      </c>
      <c r="C43" s="2">
        <v>133</v>
      </c>
      <c r="D43" s="2" t="s">
        <v>73</v>
      </c>
      <c r="E43">
        <v>2021</v>
      </c>
      <c r="F43" t="s">
        <v>22</v>
      </c>
      <c r="G43" s="1">
        <v>665</v>
      </c>
    </row>
    <row r="44" spans="1:7">
      <c r="A44" s="2" t="s">
        <v>7</v>
      </c>
      <c r="B44" t="s">
        <v>72</v>
      </c>
      <c r="C44" s="2">
        <v>133</v>
      </c>
      <c r="D44" s="2" t="s">
        <v>73</v>
      </c>
      <c r="E44">
        <v>2021</v>
      </c>
      <c r="F44" t="s">
        <v>22</v>
      </c>
      <c r="G44" s="1">
        <v>525</v>
      </c>
    </row>
    <row r="45" spans="1:7">
      <c r="A45" s="2" t="s">
        <v>7</v>
      </c>
      <c r="B45" t="s">
        <v>72</v>
      </c>
      <c r="C45" s="2">
        <v>144</v>
      </c>
      <c r="D45" s="2" t="s">
        <v>73</v>
      </c>
      <c r="E45">
        <v>2021</v>
      </c>
      <c r="F45" t="s">
        <v>22</v>
      </c>
      <c r="G45" s="1">
        <v>599.98</v>
      </c>
    </row>
    <row r="46" spans="1:7">
      <c r="A46" s="2" t="s">
        <v>7</v>
      </c>
      <c r="B46" t="s">
        <v>72</v>
      </c>
      <c r="C46" s="2">
        <v>144</v>
      </c>
      <c r="D46" s="2" t="s">
        <v>73</v>
      </c>
      <c r="E46">
        <v>2021</v>
      </c>
      <c r="F46" t="s">
        <v>22</v>
      </c>
      <c r="G46" s="1">
        <v>825</v>
      </c>
    </row>
    <row r="47" spans="1:7">
      <c r="A47" s="2" t="s">
        <v>7</v>
      </c>
      <c r="B47" t="s">
        <v>72</v>
      </c>
      <c r="C47" s="2">
        <v>144</v>
      </c>
      <c r="D47" s="2" t="s">
        <v>73</v>
      </c>
      <c r="E47">
        <v>2021</v>
      </c>
      <c r="F47" t="s">
        <v>22</v>
      </c>
      <c r="G47" s="1">
        <v>525</v>
      </c>
    </row>
    <row r="48" spans="1:7">
      <c r="A48" s="2" t="s">
        <v>7</v>
      </c>
      <c r="B48" t="s">
        <v>72</v>
      </c>
      <c r="C48" s="2">
        <v>144</v>
      </c>
      <c r="D48" s="2" t="s">
        <v>73</v>
      </c>
      <c r="E48">
        <v>2021</v>
      </c>
      <c r="F48" t="s">
        <v>22</v>
      </c>
      <c r="G48" s="1">
        <v>1200</v>
      </c>
    </row>
    <row r="49" spans="1:7">
      <c r="A49" s="2" t="s">
        <v>7</v>
      </c>
      <c r="B49" t="s">
        <v>72</v>
      </c>
      <c r="C49" s="2">
        <v>144</v>
      </c>
      <c r="D49" s="2" t="s">
        <v>73</v>
      </c>
      <c r="E49">
        <v>2021</v>
      </c>
      <c r="F49" t="s">
        <v>22</v>
      </c>
      <c r="G49" s="1">
        <v>525</v>
      </c>
    </row>
    <row r="50" spans="1:7">
      <c r="A50" s="2" t="s">
        <v>10</v>
      </c>
      <c r="B50" t="s">
        <v>72</v>
      </c>
      <c r="C50" s="2">
        <v>133</v>
      </c>
      <c r="D50" s="2" t="s">
        <v>73</v>
      </c>
      <c r="E50">
        <v>2021</v>
      </c>
      <c r="F50" t="s">
        <v>22</v>
      </c>
      <c r="G50" s="1">
        <v>-2273.4699999999998</v>
      </c>
    </row>
    <row r="51" spans="1:7">
      <c r="A51" s="2" t="s">
        <v>11</v>
      </c>
      <c r="B51" t="s">
        <v>72</v>
      </c>
      <c r="C51" s="2">
        <v>144</v>
      </c>
      <c r="D51" s="2" t="s">
        <v>73</v>
      </c>
      <c r="E51">
        <v>2021</v>
      </c>
      <c r="F51" t="s">
        <v>22</v>
      </c>
      <c r="G51" s="1">
        <v>5500</v>
      </c>
    </row>
    <row r="52" spans="1:7">
      <c r="A52" s="2" t="s">
        <v>12</v>
      </c>
      <c r="B52" t="s">
        <v>72</v>
      </c>
      <c r="C52" s="2">
        <v>133</v>
      </c>
      <c r="D52" s="2" t="s">
        <v>73</v>
      </c>
      <c r="E52">
        <v>2021</v>
      </c>
      <c r="F52" t="s">
        <v>22</v>
      </c>
      <c r="G52" s="1">
        <v>1800</v>
      </c>
    </row>
    <row r="53" spans="1:7">
      <c r="A53" s="2" t="s">
        <v>14</v>
      </c>
      <c r="B53" t="s">
        <v>72</v>
      </c>
      <c r="C53" s="2">
        <v>133</v>
      </c>
      <c r="D53" s="2" t="s">
        <v>73</v>
      </c>
      <c r="E53">
        <v>2021</v>
      </c>
      <c r="F53" t="s">
        <v>22</v>
      </c>
      <c r="G53" s="1">
        <v>1175</v>
      </c>
    </row>
    <row r="54" spans="1:7">
      <c r="A54" s="2" t="s">
        <v>14</v>
      </c>
      <c r="B54" t="s">
        <v>72</v>
      </c>
      <c r="C54" s="2">
        <v>144</v>
      </c>
      <c r="D54" s="2" t="s">
        <v>73</v>
      </c>
      <c r="E54">
        <v>2021</v>
      </c>
      <c r="F54" t="s">
        <v>22</v>
      </c>
      <c r="G54" s="1">
        <v>704.28</v>
      </c>
    </row>
    <row r="55" spans="1:7">
      <c r="A55" s="2" t="s">
        <v>14</v>
      </c>
      <c r="B55" t="s">
        <v>72</v>
      </c>
      <c r="C55" s="2">
        <v>144</v>
      </c>
      <c r="D55" s="2" t="s">
        <v>73</v>
      </c>
      <c r="E55">
        <v>2021</v>
      </c>
      <c r="F55" t="s">
        <v>22</v>
      </c>
      <c r="G55" s="1">
        <v>1775</v>
      </c>
    </row>
    <row r="56" spans="1:7">
      <c r="A56" s="2" t="s">
        <v>14</v>
      </c>
      <c r="B56" t="s">
        <v>72</v>
      </c>
      <c r="C56" s="2">
        <v>144</v>
      </c>
      <c r="D56" s="2" t="s">
        <v>73</v>
      </c>
      <c r="E56">
        <v>2021</v>
      </c>
      <c r="F56" t="s">
        <v>22</v>
      </c>
      <c r="G56" s="1">
        <v>888.33</v>
      </c>
    </row>
    <row r="57" spans="1:7">
      <c r="A57" s="2" t="s">
        <v>14</v>
      </c>
      <c r="B57" t="s">
        <v>72</v>
      </c>
      <c r="C57" s="2">
        <v>144</v>
      </c>
      <c r="D57" s="2" t="s">
        <v>73</v>
      </c>
      <c r="E57">
        <v>2021</v>
      </c>
      <c r="F57" t="s">
        <v>22</v>
      </c>
      <c r="G57" s="1">
        <v>500</v>
      </c>
    </row>
    <row r="58" spans="1:7">
      <c r="A58" s="2" t="s">
        <v>15</v>
      </c>
      <c r="B58" t="s">
        <v>72</v>
      </c>
      <c r="C58" s="2">
        <v>144</v>
      </c>
      <c r="D58" s="2" t="s">
        <v>73</v>
      </c>
      <c r="E58">
        <v>2021</v>
      </c>
      <c r="F58" t="s">
        <v>22</v>
      </c>
      <c r="G58" s="1">
        <v>1125</v>
      </c>
    </row>
    <row r="59" spans="1:7">
      <c r="A59" s="2" t="s">
        <v>15</v>
      </c>
      <c r="B59" t="s">
        <v>72</v>
      </c>
      <c r="C59" s="2">
        <v>144</v>
      </c>
      <c r="D59" s="2" t="s">
        <v>73</v>
      </c>
      <c r="E59">
        <v>2021</v>
      </c>
      <c r="F59" t="s">
        <v>22</v>
      </c>
      <c r="G59" s="1">
        <v>6350</v>
      </c>
    </row>
    <row r="60" spans="1:7">
      <c r="A60" s="2" t="s">
        <v>15</v>
      </c>
      <c r="B60" t="s">
        <v>72</v>
      </c>
      <c r="C60" s="2">
        <v>144</v>
      </c>
      <c r="D60" s="2" t="s">
        <v>73</v>
      </c>
      <c r="E60">
        <v>2021</v>
      </c>
      <c r="F60" t="s">
        <v>22</v>
      </c>
      <c r="G60" s="1">
        <v>1125</v>
      </c>
    </row>
    <row r="61" spans="1:7">
      <c r="A61" s="2" t="s">
        <v>15</v>
      </c>
      <c r="B61" t="s">
        <v>72</v>
      </c>
      <c r="C61" s="2">
        <v>144</v>
      </c>
      <c r="D61" s="2" t="s">
        <v>73</v>
      </c>
      <c r="E61">
        <v>2021</v>
      </c>
      <c r="F61" t="s">
        <v>22</v>
      </c>
      <c r="G61" s="1">
        <v>1125</v>
      </c>
    </row>
    <row r="62" spans="1:7">
      <c r="A62" s="2" t="s">
        <v>16</v>
      </c>
      <c r="B62" t="s">
        <v>72</v>
      </c>
      <c r="C62" s="2">
        <v>133</v>
      </c>
      <c r="D62" s="2" t="s">
        <v>73</v>
      </c>
      <c r="E62">
        <v>2021</v>
      </c>
      <c r="F62" t="s">
        <v>22</v>
      </c>
      <c r="G62" s="1">
        <v>15000</v>
      </c>
    </row>
    <row r="63" spans="1:7">
      <c r="A63" s="2" t="s">
        <v>16</v>
      </c>
      <c r="B63" t="s">
        <v>72</v>
      </c>
      <c r="C63" s="2">
        <v>133</v>
      </c>
      <c r="D63" s="2" t="s">
        <v>73</v>
      </c>
      <c r="E63">
        <v>2021</v>
      </c>
      <c r="F63" t="s">
        <v>22</v>
      </c>
      <c r="G63" s="1">
        <v>1200</v>
      </c>
    </row>
    <row r="64" spans="1:7">
      <c r="A64" s="2" t="s">
        <v>16</v>
      </c>
      <c r="B64" t="s">
        <v>72</v>
      </c>
      <c r="C64" s="2">
        <v>144</v>
      </c>
      <c r="D64" s="2" t="s">
        <v>73</v>
      </c>
      <c r="E64">
        <v>2021</v>
      </c>
      <c r="F64" t="s">
        <v>22</v>
      </c>
      <c r="G64" s="1">
        <v>800</v>
      </c>
    </row>
    <row r="65" spans="1:7">
      <c r="A65" s="2" t="s">
        <v>16</v>
      </c>
      <c r="B65" t="s">
        <v>72</v>
      </c>
      <c r="C65" s="2">
        <v>144</v>
      </c>
      <c r="D65" s="2" t="s">
        <v>73</v>
      </c>
      <c r="E65">
        <v>2021</v>
      </c>
      <c r="F65" t="s">
        <v>22</v>
      </c>
      <c r="G65" s="1">
        <v>1400</v>
      </c>
    </row>
    <row r="66" spans="1:7">
      <c r="A66" s="2" t="s">
        <v>17</v>
      </c>
      <c r="B66" t="s">
        <v>72</v>
      </c>
      <c r="C66" s="2">
        <v>133</v>
      </c>
      <c r="D66" s="2" t="s">
        <v>73</v>
      </c>
      <c r="E66">
        <v>2021</v>
      </c>
      <c r="F66" t="s">
        <v>22</v>
      </c>
      <c r="G66" s="1">
        <v>1083.33</v>
      </c>
    </row>
    <row r="67" spans="1:7">
      <c r="A67" s="2" t="s">
        <v>17</v>
      </c>
      <c r="B67" t="s">
        <v>72</v>
      </c>
      <c r="C67" s="2">
        <v>133</v>
      </c>
      <c r="D67" s="2" t="s">
        <v>73</v>
      </c>
      <c r="E67">
        <v>2021</v>
      </c>
      <c r="F67" t="s">
        <v>22</v>
      </c>
      <c r="G67" s="1">
        <v>1083.33</v>
      </c>
    </row>
    <row r="68" spans="1:7">
      <c r="A68" s="2" t="s">
        <v>17</v>
      </c>
      <c r="B68" t="s">
        <v>72</v>
      </c>
      <c r="C68" s="2">
        <v>133</v>
      </c>
      <c r="D68" s="2" t="s">
        <v>73</v>
      </c>
      <c r="E68">
        <v>2021</v>
      </c>
      <c r="F68" t="s">
        <v>22</v>
      </c>
      <c r="G68" s="1">
        <v>1083.33</v>
      </c>
    </row>
    <row r="69" spans="1:7">
      <c r="A69" s="2" t="s">
        <v>17</v>
      </c>
      <c r="B69" t="s">
        <v>72</v>
      </c>
      <c r="C69" s="2">
        <v>144</v>
      </c>
      <c r="D69" s="2" t="s">
        <v>73</v>
      </c>
      <c r="E69">
        <v>2021</v>
      </c>
      <c r="F69" t="s">
        <v>22</v>
      </c>
      <c r="G69" s="1">
        <v>1350</v>
      </c>
    </row>
    <row r="70" spans="1:7">
      <c r="A70" s="2" t="s">
        <v>17</v>
      </c>
      <c r="B70" t="s">
        <v>72</v>
      </c>
      <c r="C70" s="2">
        <v>144</v>
      </c>
      <c r="D70" s="2" t="s">
        <v>73</v>
      </c>
      <c r="E70">
        <v>2021</v>
      </c>
      <c r="F70" t="s">
        <v>22</v>
      </c>
      <c r="G70" s="1">
        <v>1350</v>
      </c>
    </row>
    <row r="71" spans="1:7">
      <c r="A71" s="2" t="s">
        <v>17</v>
      </c>
      <c r="B71" t="s">
        <v>72</v>
      </c>
      <c r="C71" s="2">
        <v>144</v>
      </c>
      <c r="D71" s="2" t="s">
        <v>73</v>
      </c>
      <c r="E71">
        <v>2021</v>
      </c>
      <c r="F71" t="s">
        <v>22</v>
      </c>
      <c r="G71" s="1">
        <v>500</v>
      </c>
    </row>
    <row r="72" spans="1:7">
      <c r="A72" s="2" t="s">
        <v>17</v>
      </c>
      <c r="B72" t="s">
        <v>72</v>
      </c>
      <c r="C72" s="2">
        <v>144</v>
      </c>
      <c r="D72" s="2" t="s">
        <v>73</v>
      </c>
      <c r="E72">
        <v>2021</v>
      </c>
      <c r="F72" t="s">
        <v>22</v>
      </c>
      <c r="G72" s="1">
        <v>9791.67</v>
      </c>
    </row>
    <row r="73" spans="1:7">
      <c r="A73" s="2" t="s">
        <v>6</v>
      </c>
      <c r="B73" t="s">
        <v>63</v>
      </c>
      <c r="C73" s="2">
        <v>133</v>
      </c>
      <c r="D73" s="2" t="s">
        <v>106</v>
      </c>
      <c r="E73">
        <v>2021</v>
      </c>
      <c r="F73" t="s">
        <v>5</v>
      </c>
      <c r="G73" s="1">
        <v>4365.57</v>
      </c>
    </row>
    <row r="74" spans="1:7">
      <c r="A74" s="2" t="s">
        <v>6</v>
      </c>
      <c r="B74" t="s">
        <v>63</v>
      </c>
      <c r="C74" s="2">
        <v>133</v>
      </c>
      <c r="D74" s="2" t="s">
        <v>106</v>
      </c>
      <c r="E74">
        <v>2021</v>
      </c>
      <c r="F74" t="s">
        <v>5</v>
      </c>
      <c r="G74" s="1">
        <v>1489.6</v>
      </c>
    </row>
    <row r="75" spans="1:7">
      <c r="A75" s="2" t="s">
        <v>6</v>
      </c>
      <c r="B75" t="s">
        <v>63</v>
      </c>
      <c r="C75" s="2">
        <v>133</v>
      </c>
      <c r="D75" s="2" t="s">
        <v>106</v>
      </c>
      <c r="E75">
        <v>2021</v>
      </c>
      <c r="F75" t="s">
        <v>5</v>
      </c>
      <c r="G75" s="1">
        <v>2944.79</v>
      </c>
    </row>
    <row r="76" spans="1:7">
      <c r="A76" s="2" t="s">
        <v>6</v>
      </c>
      <c r="B76" t="s">
        <v>63</v>
      </c>
      <c r="C76" s="2">
        <v>133</v>
      </c>
      <c r="D76" s="2" t="s">
        <v>106</v>
      </c>
      <c r="E76">
        <v>2021</v>
      </c>
      <c r="F76" t="s">
        <v>5</v>
      </c>
      <c r="G76" s="1">
        <v>2910.38</v>
      </c>
    </row>
    <row r="77" spans="1:7">
      <c r="A77" s="2" t="s">
        <v>6</v>
      </c>
      <c r="B77" t="s">
        <v>63</v>
      </c>
      <c r="C77" s="2">
        <v>133</v>
      </c>
      <c r="D77" s="2" t="s">
        <v>106</v>
      </c>
      <c r="E77">
        <v>2021</v>
      </c>
      <c r="F77" t="s">
        <v>5</v>
      </c>
      <c r="G77" s="1">
        <v>2910.38</v>
      </c>
    </row>
    <row r="78" spans="1:7">
      <c r="A78" s="2" t="s">
        <v>6</v>
      </c>
      <c r="B78" t="s">
        <v>63</v>
      </c>
      <c r="C78" s="2">
        <v>133</v>
      </c>
      <c r="D78" s="2" t="s">
        <v>106</v>
      </c>
      <c r="E78">
        <v>2021</v>
      </c>
      <c r="F78" t="s">
        <v>5</v>
      </c>
      <c r="G78" s="1">
        <v>2910.38</v>
      </c>
    </row>
    <row r="79" spans="1:7">
      <c r="A79" s="2" t="s">
        <v>6</v>
      </c>
      <c r="B79" t="s">
        <v>63</v>
      </c>
      <c r="C79" s="2">
        <v>144</v>
      </c>
      <c r="D79" s="2" t="s">
        <v>106</v>
      </c>
      <c r="E79">
        <v>2021</v>
      </c>
      <c r="F79" t="s">
        <v>5</v>
      </c>
      <c r="G79" s="1">
        <v>16133.47</v>
      </c>
    </row>
    <row r="80" spans="1:7">
      <c r="A80" s="2" t="s">
        <v>6</v>
      </c>
      <c r="B80" t="s">
        <v>63</v>
      </c>
      <c r="C80" s="2">
        <v>144</v>
      </c>
      <c r="D80" s="2" t="s">
        <v>106</v>
      </c>
      <c r="E80">
        <v>2021</v>
      </c>
      <c r="F80" t="s">
        <v>5</v>
      </c>
      <c r="G80" s="1">
        <v>6832.76</v>
      </c>
    </row>
    <row r="81" spans="1:7">
      <c r="A81" s="2" t="s">
        <v>6</v>
      </c>
      <c r="B81" t="s">
        <v>63</v>
      </c>
      <c r="C81" s="2">
        <v>144</v>
      </c>
      <c r="D81" s="2" t="s">
        <v>106</v>
      </c>
      <c r="E81">
        <v>2021</v>
      </c>
      <c r="F81" t="s">
        <v>5</v>
      </c>
      <c r="G81" s="1">
        <v>7602.38</v>
      </c>
    </row>
    <row r="82" spans="1:7">
      <c r="A82" s="2" t="s">
        <v>6</v>
      </c>
      <c r="B82" t="s">
        <v>63</v>
      </c>
      <c r="C82" s="2">
        <v>144</v>
      </c>
      <c r="D82" s="2" t="s">
        <v>106</v>
      </c>
      <c r="E82">
        <v>2021</v>
      </c>
      <c r="F82" t="s">
        <v>5</v>
      </c>
      <c r="G82" s="1">
        <v>13680.6</v>
      </c>
    </row>
    <row r="83" spans="1:7">
      <c r="A83" s="2" t="s">
        <v>6</v>
      </c>
      <c r="B83" t="s">
        <v>63</v>
      </c>
      <c r="C83" s="2">
        <v>144</v>
      </c>
      <c r="D83" s="2" t="s">
        <v>106</v>
      </c>
      <c r="E83">
        <v>2021</v>
      </c>
      <c r="F83" t="s">
        <v>5</v>
      </c>
      <c r="G83" s="1">
        <v>7099.2</v>
      </c>
    </row>
    <row r="84" spans="1:7">
      <c r="A84" s="2" t="s">
        <v>6</v>
      </c>
      <c r="B84" t="s">
        <v>63</v>
      </c>
      <c r="C84" s="2">
        <v>144</v>
      </c>
      <c r="D84" s="2" t="s">
        <v>106</v>
      </c>
      <c r="E84">
        <v>2021</v>
      </c>
      <c r="F84" t="s">
        <v>5</v>
      </c>
      <c r="G84" s="1">
        <v>22663.52</v>
      </c>
    </row>
    <row r="85" spans="1:7">
      <c r="A85" s="2" t="s">
        <v>7</v>
      </c>
      <c r="B85" t="s">
        <v>63</v>
      </c>
      <c r="C85" s="2">
        <v>133</v>
      </c>
      <c r="D85" s="2" t="s">
        <v>106</v>
      </c>
      <c r="E85">
        <v>2021</v>
      </c>
      <c r="F85" t="s">
        <v>5</v>
      </c>
      <c r="G85" s="1">
        <v>1478.69</v>
      </c>
    </row>
    <row r="86" spans="1:7">
      <c r="A86" s="2" t="s">
        <v>7</v>
      </c>
      <c r="B86" t="s">
        <v>63</v>
      </c>
      <c r="C86" s="2">
        <v>133</v>
      </c>
      <c r="D86" s="2" t="s">
        <v>106</v>
      </c>
      <c r="E86">
        <v>2021</v>
      </c>
      <c r="F86" t="s">
        <v>5</v>
      </c>
      <c r="G86" s="1">
        <v>3623.23</v>
      </c>
    </row>
    <row r="87" spans="1:7">
      <c r="A87" s="2" t="s">
        <v>7</v>
      </c>
      <c r="B87" t="s">
        <v>63</v>
      </c>
      <c r="C87" s="2">
        <v>133</v>
      </c>
      <c r="D87" s="2" t="s">
        <v>106</v>
      </c>
      <c r="E87">
        <v>2021</v>
      </c>
      <c r="F87" t="s">
        <v>5</v>
      </c>
      <c r="G87" s="1">
        <v>3386.44</v>
      </c>
    </row>
    <row r="88" spans="1:7">
      <c r="A88" s="2" t="s">
        <v>7</v>
      </c>
      <c r="B88" t="s">
        <v>63</v>
      </c>
      <c r="C88" s="2">
        <v>133</v>
      </c>
      <c r="D88" s="2" t="s">
        <v>106</v>
      </c>
      <c r="E88">
        <v>2021</v>
      </c>
      <c r="F88" t="s">
        <v>5</v>
      </c>
      <c r="G88" s="1">
        <v>3519.01</v>
      </c>
    </row>
    <row r="89" spans="1:7">
      <c r="A89" s="2" t="s">
        <v>7</v>
      </c>
      <c r="B89" t="s">
        <v>63</v>
      </c>
      <c r="C89" s="2">
        <v>133</v>
      </c>
      <c r="D89" s="2" t="s">
        <v>106</v>
      </c>
      <c r="E89">
        <v>2021</v>
      </c>
      <c r="F89" t="s">
        <v>5</v>
      </c>
      <c r="G89" s="1">
        <v>3495.05</v>
      </c>
    </row>
    <row r="90" spans="1:7">
      <c r="A90" s="2" t="s">
        <v>7</v>
      </c>
      <c r="B90" t="s">
        <v>63</v>
      </c>
      <c r="C90" s="2">
        <v>133</v>
      </c>
      <c r="D90" s="2" t="s">
        <v>106</v>
      </c>
      <c r="E90">
        <v>2021</v>
      </c>
      <c r="F90" t="s">
        <v>5</v>
      </c>
      <c r="G90" s="1">
        <v>2257.77</v>
      </c>
    </row>
    <row r="91" spans="1:7">
      <c r="A91" s="2" t="s">
        <v>7</v>
      </c>
      <c r="B91" t="s">
        <v>63</v>
      </c>
      <c r="C91" s="2">
        <v>144</v>
      </c>
      <c r="D91" s="2" t="s">
        <v>106</v>
      </c>
      <c r="E91">
        <v>2021</v>
      </c>
      <c r="F91" t="s">
        <v>5</v>
      </c>
      <c r="G91" s="1">
        <v>5673.2</v>
      </c>
    </row>
    <row r="92" spans="1:7">
      <c r="A92" s="2" t="s">
        <v>7</v>
      </c>
      <c r="B92" t="s">
        <v>63</v>
      </c>
      <c r="C92" s="2">
        <v>144</v>
      </c>
      <c r="D92" s="2" t="s">
        <v>106</v>
      </c>
      <c r="E92">
        <v>2021</v>
      </c>
      <c r="F92" t="s">
        <v>5</v>
      </c>
      <c r="G92" s="1">
        <v>11620.86</v>
      </c>
    </row>
    <row r="93" spans="1:7">
      <c r="A93" s="2" t="s">
        <v>7</v>
      </c>
      <c r="B93" t="s">
        <v>63</v>
      </c>
      <c r="C93" s="2">
        <v>144</v>
      </c>
      <c r="D93" s="2" t="s">
        <v>106</v>
      </c>
      <c r="E93">
        <v>2021</v>
      </c>
      <c r="F93" t="s">
        <v>5</v>
      </c>
      <c r="G93" s="1">
        <v>5872.69</v>
      </c>
    </row>
    <row r="94" spans="1:7">
      <c r="A94" s="2" t="s">
        <v>7</v>
      </c>
      <c r="B94" t="s">
        <v>63</v>
      </c>
      <c r="C94" s="2">
        <v>144</v>
      </c>
      <c r="D94" s="2" t="s">
        <v>106</v>
      </c>
      <c r="E94">
        <v>2021</v>
      </c>
      <c r="F94" t="s">
        <v>5</v>
      </c>
      <c r="G94" s="1">
        <v>6569.42</v>
      </c>
    </row>
    <row r="95" spans="1:7">
      <c r="A95" s="2" t="s">
        <v>7</v>
      </c>
      <c r="B95" t="s">
        <v>63</v>
      </c>
      <c r="C95" s="2">
        <v>144</v>
      </c>
      <c r="D95" s="2" t="s">
        <v>106</v>
      </c>
      <c r="E95">
        <v>2021</v>
      </c>
      <c r="F95" t="s">
        <v>5</v>
      </c>
      <c r="G95" s="1">
        <v>11607.64</v>
      </c>
    </row>
    <row r="96" spans="1:7">
      <c r="A96" s="2" t="s">
        <v>7</v>
      </c>
      <c r="B96" t="s">
        <v>63</v>
      </c>
      <c r="C96" s="2">
        <v>144</v>
      </c>
      <c r="D96" s="2" t="s">
        <v>106</v>
      </c>
      <c r="E96">
        <v>2021</v>
      </c>
      <c r="F96" t="s">
        <v>5</v>
      </c>
      <c r="G96" s="1">
        <v>5751.26</v>
      </c>
    </row>
    <row r="97" spans="1:7">
      <c r="A97" s="2" t="s">
        <v>8</v>
      </c>
      <c r="B97" t="s">
        <v>63</v>
      </c>
      <c r="C97" s="2">
        <v>144</v>
      </c>
      <c r="D97" s="2" t="s">
        <v>106</v>
      </c>
      <c r="E97">
        <v>2021</v>
      </c>
      <c r="F97" t="s">
        <v>5</v>
      </c>
      <c r="G97" s="1">
        <v>740</v>
      </c>
    </row>
    <row r="98" spans="1:7">
      <c r="A98" s="2" t="s">
        <v>8</v>
      </c>
      <c r="B98" t="s">
        <v>63</v>
      </c>
      <c r="C98" s="2">
        <v>144</v>
      </c>
      <c r="D98" s="2" t="s">
        <v>106</v>
      </c>
      <c r="E98">
        <v>2021</v>
      </c>
      <c r="F98" t="s">
        <v>5</v>
      </c>
      <c r="G98" s="1">
        <v>6043.83</v>
      </c>
    </row>
    <row r="99" spans="1:7">
      <c r="A99" s="2" t="s">
        <v>8</v>
      </c>
      <c r="B99" t="s">
        <v>63</v>
      </c>
      <c r="C99" s="2">
        <v>144</v>
      </c>
      <c r="D99" s="2" t="s">
        <v>106</v>
      </c>
      <c r="E99">
        <v>2021</v>
      </c>
      <c r="F99" t="s">
        <v>5</v>
      </c>
      <c r="G99" s="1">
        <v>1092.76</v>
      </c>
    </row>
    <row r="100" spans="1:7">
      <c r="A100" s="2" t="s">
        <v>8</v>
      </c>
      <c r="B100" t="s">
        <v>63</v>
      </c>
      <c r="C100" s="2">
        <v>144</v>
      </c>
      <c r="D100" s="2" t="s">
        <v>106</v>
      </c>
      <c r="E100">
        <v>2021</v>
      </c>
      <c r="F100" t="s">
        <v>5</v>
      </c>
      <c r="G100" s="1">
        <v>68.12</v>
      </c>
    </row>
    <row r="101" spans="1:7">
      <c r="A101" s="2" t="s">
        <v>8</v>
      </c>
      <c r="B101" t="s">
        <v>63</v>
      </c>
      <c r="C101" s="2">
        <v>144</v>
      </c>
      <c r="D101" s="2" t="s">
        <v>106</v>
      </c>
      <c r="E101">
        <v>2021</v>
      </c>
      <c r="F101" t="s">
        <v>5</v>
      </c>
      <c r="G101" s="1">
        <v>6284.75</v>
      </c>
    </row>
    <row r="102" spans="1:7">
      <c r="A102" s="2" t="s">
        <v>8</v>
      </c>
      <c r="B102" t="s">
        <v>63</v>
      </c>
      <c r="C102" s="2">
        <v>144</v>
      </c>
      <c r="D102" s="2" t="s">
        <v>106</v>
      </c>
      <c r="E102">
        <v>2021</v>
      </c>
      <c r="F102" t="s">
        <v>5</v>
      </c>
      <c r="G102" s="1">
        <v>19658.759999999998</v>
      </c>
    </row>
    <row r="103" spans="1:7">
      <c r="A103" s="2" t="s">
        <v>8</v>
      </c>
      <c r="B103" t="s">
        <v>63</v>
      </c>
      <c r="C103" s="2">
        <v>144</v>
      </c>
      <c r="D103" s="2" t="s">
        <v>106</v>
      </c>
      <c r="E103">
        <v>2021</v>
      </c>
      <c r="F103" t="s">
        <v>5</v>
      </c>
      <c r="G103" s="1">
        <v>3689.84</v>
      </c>
    </row>
    <row r="104" spans="1:7">
      <c r="A104" s="2" t="s">
        <v>9</v>
      </c>
      <c r="B104" t="s">
        <v>63</v>
      </c>
      <c r="C104" s="2">
        <v>144</v>
      </c>
      <c r="D104" s="2" t="s">
        <v>106</v>
      </c>
      <c r="E104">
        <v>2021</v>
      </c>
      <c r="F104" t="s">
        <v>5</v>
      </c>
      <c r="G104" s="1">
        <v>2800</v>
      </c>
    </row>
    <row r="105" spans="1:7">
      <c r="A105" s="2" t="s">
        <v>9</v>
      </c>
      <c r="B105" t="s">
        <v>63</v>
      </c>
      <c r="C105" s="2">
        <v>144</v>
      </c>
      <c r="D105" s="2" t="s">
        <v>106</v>
      </c>
      <c r="E105">
        <v>2021</v>
      </c>
      <c r="F105" t="s">
        <v>5</v>
      </c>
      <c r="G105" s="1">
        <v>8160</v>
      </c>
    </row>
    <row r="106" spans="1:7">
      <c r="A106" s="2" t="s">
        <v>9</v>
      </c>
      <c r="B106" t="s">
        <v>63</v>
      </c>
      <c r="C106" s="2">
        <v>144</v>
      </c>
      <c r="D106" s="2" t="s">
        <v>106</v>
      </c>
      <c r="E106">
        <v>2021</v>
      </c>
      <c r="F106" t="s">
        <v>5</v>
      </c>
      <c r="G106" s="1">
        <v>3930.25</v>
      </c>
    </row>
    <row r="107" spans="1:7">
      <c r="A107" s="2" t="s">
        <v>9</v>
      </c>
      <c r="B107" t="s">
        <v>63</v>
      </c>
      <c r="C107" s="2">
        <v>144</v>
      </c>
      <c r="D107" s="2" t="s">
        <v>106</v>
      </c>
      <c r="E107">
        <v>2021</v>
      </c>
      <c r="F107" t="s">
        <v>5</v>
      </c>
      <c r="G107" s="1">
        <v>5440</v>
      </c>
    </row>
    <row r="108" spans="1:7">
      <c r="A108" s="2" t="s">
        <v>9</v>
      </c>
      <c r="B108" t="s">
        <v>63</v>
      </c>
      <c r="C108" s="2">
        <v>144</v>
      </c>
      <c r="D108" s="2" t="s">
        <v>106</v>
      </c>
      <c r="E108">
        <v>2021</v>
      </c>
      <c r="F108" t="s">
        <v>5</v>
      </c>
      <c r="G108" s="1">
        <v>5440</v>
      </c>
    </row>
    <row r="109" spans="1:7">
      <c r="A109" s="2" t="s">
        <v>9</v>
      </c>
      <c r="B109" t="s">
        <v>63</v>
      </c>
      <c r="C109" s="2">
        <v>144</v>
      </c>
      <c r="D109" s="2" t="s">
        <v>106</v>
      </c>
      <c r="E109">
        <v>2021</v>
      </c>
      <c r="F109" t="s">
        <v>5</v>
      </c>
      <c r="G109" s="1">
        <v>2800</v>
      </c>
    </row>
    <row r="110" spans="1:7">
      <c r="A110" s="2" t="s">
        <v>10</v>
      </c>
      <c r="B110" t="s">
        <v>63</v>
      </c>
      <c r="C110" s="2">
        <v>144</v>
      </c>
      <c r="D110" s="2" t="s">
        <v>106</v>
      </c>
      <c r="E110">
        <v>2021</v>
      </c>
      <c r="F110" t="s">
        <v>5</v>
      </c>
      <c r="G110" s="1">
        <v>1235.92</v>
      </c>
    </row>
    <row r="111" spans="1:7">
      <c r="A111" s="2" t="s">
        <v>10</v>
      </c>
      <c r="B111" t="s">
        <v>63</v>
      </c>
      <c r="C111" s="2">
        <v>144</v>
      </c>
      <c r="D111" s="2" t="s">
        <v>106</v>
      </c>
      <c r="E111">
        <v>2021</v>
      </c>
      <c r="F111" t="s">
        <v>5</v>
      </c>
      <c r="G111" s="1">
        <v>1059.3599999999999</v>
      </c>
    </row>
    <row r="112" spans="1:7">
      <c r="A112" s="2" t="s">
        <v>10</v>
      </c>
      <c r="B112" t="s">
        <v>63</v>
      </c>
      <c r="C112" s="2">
        <v>144</v>
      </c>
      <c r="D112" s="2" t="s">
        <v>106</v>
      </c>
      <c r="E112">
        <v>2021</v>
      </c>
      <c r="F112" t="s">
        <v>5</v>
      </c>
      <c r="G112" s="1">
        <v>4391.6400000000003</v>
      </c>
    </row>
    <row r="113" spans="1:7">
      <c r="A113" s="2" t="s">
        <v>11</v>
      </c>
      <c r="B113" t="s">
        <v>63</v>
      </c>
      <c r="C113" s="2">
        <v>133</v>
      </c>
      <c r="D113" s="2" t="s">
        <v>106</v>
      </c>
      <c r="E113">
        <v>2021</v>
      </c>
      <c r="F113" t="s">
        <v>5</v>
      </c>
      <c r="G113" s="1">
        <v>657</v>
      </c>
    </row>
    <row r="114" spans="1:7">
      <c r="A114" s="2" t="s">
        <v>11</v>
      </c>
      <c r="B114" t="s">
        <v>63</v>
      </c>
      <c r="C114" s="2">
        <v>133</v>
      </c>
      <c r="D114" s="2" t="s">
        <v>106</v>
      </c>
      <c r="E114">
        <v>2021</v>
      </c>
      <c r="F114" t="s">
        <v>5</v>
      </c>
      <c r="G114" s="1">
        <v>920</v>
      </c>
    </row>
    <row r="115" spans="1:7">
      <c r="A115" s="2" t="s">
        <v>11</v>
      </c>
      <c r="B115" t="s">
        <v>63</v>
      </c>
      <c r="C115" s="2">
        <v>144</v>
      </c>
      <c r="D115" s="2" t="s">
        <v>106</v>
      </c>
      <c r="E115">
        <v>2021</v>
      </c>
      <c r="F115" t="s">
        <v>5</v>
      </c>
      <c r="G115" s="1">
        <v>1104.03</v>
      </c>
    </row>
    <row r="116" spans="1:7">
      <c r="A116" s="2" t="s">
        <v>11</v>
      </c>
      <c r="B116" t="s">
        <v>63</v>
      </c>
      <c r="C116" s="2">
        <v>144</v>
      </c>
      <c r="D116" s="2" t="s">
        <v>106</v>
      </c>
      <c r="E116">
        <v>2021</v>
      </c>
      <c r="F116" t="s">
        <v>5</v>
      </c>
      <c r="G116" s="1">
        <v>10139.290000000001</v>
      </c>
    </row>
    <row r="117" spans="1:7">
      <c r="A117" s="2" t="s">
        <v>11</v>
      </c>
      <c r="B117" t="s">
        <v>63</v>
      </c>
      <c r="C117" s="2">
        <v>144</v>
      </c>
      <c r="D117" s="2" t="s">
        <v>106</v>
      </c>
      <c r="E117">
        <v>2021</v>
      </c>
      <c r="F117" t="s">
        <v>5</v>
      </c>
      <c r="G117" s="1">
        <v>2560</v>
      </c>
    </row>
    <row r="118" spans="1:7">
      <c r="A118" s="2" t="s">
        <v>11</v>
      </c>
      <c r="B118" t="s">
        <v>63</v>
      </c>
      <c r="C118" s="2">
        <v>144</v>
      </c>
      <c r="D118" s="2" t="s">
        <v>106</v>
      </c>
      <c r="E118">
        <v>2021</v>
      </c>
      <c r="F118" t="s">
        <v>5</v>
      </c>
      <c r="G118" s="1">
        <v>8456</v>
      </c>
    </row>
    <row r="119" spans="1:7">
      <c r="A119" s="2" t="s">
        <v>11</v>
      </c>
      <c r="B119" t="s">
        <v>63</v>
      </c>
      <c r="C119" s="2">
        <v>144</v>
      </c>
      <c r="D119" s="2" t="s">
        <v>106</v>
      </c>
      <c r="E119">
        <v>2021</v>
      </c>
      <c r="F119" t="s">
        <v>5</v>
      </c>
      <c r="G119" s="1">
        <v>2505.6</v>
      </c>
    </row>
    <row r="120" spans="1:7">
      <c r="A120" s="2" t="s">
        <v>12</v>
      </c>
      <c r="B120" t="s">
        <v>63</v>
      </c>
      <c r="C120" s="2">
        <v>144</v>
      </c>
      <c r="D120" s="2" t="s">
        <v>106</v>
      </c>
      <c r="E120">
        <v>2021</v>
      </c>
      <c r="F120" t="s">
        <v>5</v>
      </c>
      <c r="G120" s="1">
        <v>312.83999999999997</v>
      </c>
    </row>
    <row r="121" spans="1:7">
      <c r="A121" s="2" t="s">
        <v>12</v>
      </c>
      <c r="B121" t="s">
        <v>63</v>
      </c>
      <c r="C121" s="2">
        <v>144</v>
      </c>
      <c r="D121" s="2" t="s">
        <v>106</v>
      </c>
      <c r="E121">
        <v>2021</v>
      </c>
      <c r="F121" t="s">
        <v>5</v>
      </c>
      <c r="G121" s="1">
        <v>5414.6</v>
      </c>
    </row>
    <row r="122" spans="1:7">
      <c r="A122" s="2" t="s">
        <v>12</v>
      </c>
      <c r="B122" t="s">
        <v>63</v>
      </c>
      <c r="C122" s="2">
        <v>144</v>
      </c>
      <c r="D122" s="2" t="s">
        <v>106</v>
      </c>
      <c r="E122">
        <v>2021</v>
      </c>
      <c r="F122" t="s">
        <v>5</v>
      </c>
      <c r="G122" s="1">
        <v>1953.69</v>
      </c>
    </row>
    <row r="123" spans="1:7">
      <c r="A123" s="2" t="s">
        <v>12</v>
      </c>
      <c r="B123" t="s">
        <v>63</v>
      </c>
      <c r="C123" s="2">
        <v>144</v>
      </c>
      <c r="D123" s="2" t="s">
        <v>106</v>
      </c>
      <c r="E123">
        <v>2021</v>
      </c>
      <c r="F123" t="s">
        <v>5</v>
      </c>
      <c r="G123" s="1">
        <v>5736.26</v>
      </c>
    </row>
    <row r="124" spans="1:7">
      <c r="A124" s="2" t="s">
        <v>12</v>
      </c>
      <c r="B124" t="s">
        <v>63</v>
      </c>
      <c r="C124" s="2">
        <v>144</v>
      </c>
      <c r="D124" s="2" t="s">
        <v>106</v>
      </c>
      <c r="E124">
        <v>2021</v>
      </c>
      <c r="F124" t="s">
        <v>5</v>
      </c>
      <c r="G124" s="1">
        <v>6181.4</v>
      </c>
    </row>
    <row r="125" spans="1:7">
      <c r="A125" s="2" t="s">
        <v>13</v>
      </c>
      <c r="B125" t="s">
        <v>63</v>
      </c>
      <c r="C125" s="2">
        <v>133</v>
      </c>
      <c r="D125" s="2" t="s">
        <v>106</v>
      </c>
      <c r="E125">
        <v>2021</v>
      </c>
      <c r="F125" t="s">
        <v>5</v>
      </c>
      <c r="G125" s="1">
        <v>423.57</v>
      </c>
    </row>
    <row r="126" spans="1:7">
      <c r="A126" s="2" t="s">
        <v>13</v>
      </c>
      <c r="B126" t="s">
        <v>63</v>
      </c>
      <c r="C126" s="2">
        <v>144</v>
      </c>
      <c r="D126" s="2" t="s">
        <v>106</v>
      </c>
      <c r="E126">
        <v>2021</v>
      </c>
      <c r="F126" t="s">
        <v>5</v>
      </c>
      <c r="G126" s="1">
        <v>11883.99</v>
      </c>
    </row>
    <row r="127" spans="1:7">
      <c r="A127" s="2" t="s">
        <v>13</v>
      </c>
      <c r="B127" t="s">
        <v>63</v>
      </c>
      <c r="C127" s="2">
        <v>144</v>
      </c>
      <c r="D127" s="2" t="s">
        <v>106</v>
      </c>
      <c r="E127">
        <v>2021</v>
      </c>
      <c r="F127" t="s">
        <v>5</v>
      </c>
      <c r="G127" s="1">
        <v>12848.73</v>
      </c>
    </row>
    <row r="128" spans="1:7">
      <c r="A128" s="2" t="s">
        <v>13</v>
      </c>
      <c r="B128" t="s">
        <v>63</v>
      </c>
      <c r="C128" s="2">
        <v>144</v>
      </c>
      <c r="D128" s="2" t="s">
        <v>106</v>
      </c>
      <c r="E128">
        <v>2021</v>
      </c>
      <c r="F128" t="s">
        <v>5</v>
      </c>
      <c r="G128" s="1">
        <v>23106.39</v>
      </c>
    </row>
    <row r="129" spans="1:7">
      <c r="A129" s="2" t="s">
        <v>13</v>
      </c>
      <c r="B129" t="s">
        <v>63</v>
      </c>
      <c r="C129" s="2">
        <v>144</v>
      </c>
      <c r="D129" s="2" t="s">
        <v>106</v>
      </c>
      <c r="E129">
        <v>2021</v>
      </c>
      <c r="F129" t="s">
        <v>5</v>
      </c>
      <c r="G129" s="1">
        <v>14634.07</v>
      </c>
    </row>
    <row r="130" spans="1:7">
      <c r="A130" s="2" t="s">
        <v>13</v>
      </c>
      <c r="B130" t="s">
        <v>63</v>
      </c>
      <c r="C130" s="2">
        <v>144</v>
      </c>
      <c r="D130" s="2" t="s">
        <v>106</v>
      </c>
      <c r="E130">
        <v>2021</v>
      </c>
      <c r="F130" t="s">
        <v>5</v>
      </c>
      <c r="G130" s="1">
        <v>12041.55</v>
      </c>
    </row>
    <row r="131" spans="1:7">
      <c r="A131" s="2" t="s">
        <v>13</v>
      </c>
      <c r="B131" t="s">
        <v>63</v>
      </c>
      <c r="C131" s="2">
        <v>144</v>
      </c>
      <c r="D131" s="2" t="s">
        <v>106</v>
      </c>
      <c r="E131">
        <v>2021</v>
      </c>
      <c r="F131" t="s">
        <v>5</v>
      </c>
      <c r="G131" s="1">
        <v>9389.0499999999993</v>
      </c>
    </row>
    <row r="132" spans="1:7">
      <c r="A132" s="2" t="s">
        <v>14</v>
      </c>
      <c r="B132" t="s">
        <v>63</v>
      </c>
      <c r="C132" s="2">
        <v>133</v>
      </c>
      <c r="D132" s="2" t="s">
        <v>106</v>
      </c>
      <c r="E132">
        <v>2021</v>
      </c>
      <c r="F132" t="s">
        <v>5</v>
      </c>
      <c r="G132" s="1">
        <v>1771.67</v>
      </c>
    </row>
    <row r="133" spans="1:7">
      <c r="A133" s="2" t="s">
        <v>14</v>
      </c>
      <c r="B133" t="s">
        <v>63</v>
      </c>
      <c r="C133" s="2">
        <v>133</v>
      </c>
      <c r="D133" s="2" t="s">
        <v>106</v>
      </c>
      <c r="E133">
        <v>2021</v>
      </c>
      <c r="F133" t="s">
        <v>5</v>
      </c>
      <c r="G133" s="1">
        <v>1751.93</v>
      </c>
    </row>
    <row r="134" spans="1:7">
      <c r="A134" s="2" t="s">
        <v>14</v>
      </c>
      <c r="B134" t="s">
        <v>63</v>
      </c>
      <c r="C134" s="2">
        <v>133</v>
      </c>
      <c r="D134" s="2" t="s">
        <v>106</v>
      </c>
      <c r="E134">
        <v>2021</v>
      </c>
      <c r="F134" t="s">
        <v>5</v>
      </c>
      <c r="G134" s="1">
        <v>3503.32</v>
      </c>
    </row>
    <row r="135" spans="1:7">
      <c r="A135" s="2" t="s">
        <v>14</v>
      </c>
      <c r="B135" t="s">
        <v>63</v>
      </c>
      <c r="C135" s="2">
        <v>133</v>
      </c>
      <c r="D135" s="2" t="s">
        <v>106</v>
      </c>
      <c r="E135">
        <v>2021</v>
      </c>
      <c r="F135" t="s">
        <v>5</v>
      </c>
      <c r="G135" s="1">
        <v>2077.46</v>
      </c>
    </row>
    <row r="136" spans="1:7">
      <c r="A136" s="2" t="s">
        <v>14</v>
      </c>
      <c r="B136" t="s">
        <v>63</v>
      </c>
      <c r="C136" s="2">
        <v>133</v>
      </c>
      <c r="D136" s="2" t="s">
        <v>106</v>
      </c>
      <c r="E136">
        <v>2021</v>
      </c>
      <c r="F136" t="s">
        <v>5</v>
      </c>
      <c r="G136" s="1">
        <v>1791.41</v>
      </c>
    </row>
    <row r="137" spans="1:7">
      <c r="A137" s="2" t="s">
        <v>14</v>
      </c>
      <c r="B137" t="s">
        <v>63</v>
      </c>
      <c r="C137" s="2">
        <v>133</v>
      </c>
      <c r="D137" s="2" t="s">
        <v>106</v>
      </c>
      <c r="E137">
        <v>2021</v>
      </c>
      <c r="F137" t="s">
        <v>5</v>
      </c>
      <c r="G137" s="1">
        <v>1707.51</v>
      </c>
    </row>
    <row r="138" spans="1:7">
      <c r="A138" s="2" t="s">
        <v>14</v>
      </c>
      <c r="B138" t="s">
        <v>63</v>
      </c>
      <c r="C138" s="2">
        <v>144</v>
      </c>
      <c r="D138" s="2" t="s">
        <v>106</v>
      </c>
      <c r="E138">
        <v>2021</v>
      </c>
      <c r="F138" t="s">
        <v>5</v>
      </c>
      <c r="G138" s="1">
        <v>7583.55</v>
      </c>
    </row>
    <row r="139" spans="1:7">
      <c r="A139" s="2" t="s">
        <v>14</v>
      </c>
      <c r="B139" t="s">
        <v>63</v>
      </c>
      <c r="C139" s="2">
        <v>144</v>
      </c>
      <c r="D139" s="2" t="s">
        <v>106</v>
      </c>
      <c r="E139">
        <v>2021</v>
      </c>
      <c r="F139" t="s">
        <v>5</v>
      </c>
      <c r="G139" s="1">
        <v>2426.13</v>
      </c>
    </row>
    <row r="140" spans="1:7">
      <c r="A140" s="2" t="s">
        <v>14</v>
      </c>
      <c r="B140" t="s">
        <v>63</v>
      </c>
      <c r="C140" s="2">
        <v>144</v>
      </c>
      <c r="D140" s="2" t="s">
        <v>106</v>
      </c>
      <c r="E140">
        <v>2021</v>
      </c>
      <c r="F140" t="s">
        <v>5</v>
      </c>
      <c r="G140" s="1">
        <v>5055.71</v>
      </c>
    </row>
    <row r="141" spans="1:7">
      <c r="A141" s="2" t="s">
        <v>14</v>
      </c>
      <c r="B141" t="s">
        <v>63</v>
      </c>
      <c r="C141" s="2">
        <v>144</v>
      </c>
      <c r="D141" s="2" t="s">
        <v>106</v>
      </c>
      <c r="E141">
        <v>2021</v>
      </c>
      <c r="F141" t="s">
        <v>5</v>
      </c>
      <c r="G141" s="1">
        <v>2518.08</v>
      </c>
    </row>
    <row r="142" spans="1:7">
      <c r="A142" s="2" t="s">
        <v>14</v>
      </c>
      <c r="B142" t="s">
        <v>63</v>
      </c>
      <c r="C142" s="2">
        <v>144</v>
      </c>
      <c r="D142" s="2" t="s">
        <v>106</v>
      </c>
      <c r="E142">
        <v>2021</v>
      </c>
      <c r="F142" t="s">
        <v>5</v>
      </c>
      <c r="G142" s="1">
        <v>2444.5300000000002</v>
      </c>
    </row>
    <row r="143" spans="1:7">
      <c r="A143" s="2" t="s">
        <v>14</v>
      </c>
      <c r="B143" t="s">
        <v>63</v>
      </c>
      <c r="C143" s="2">
        <v>144</v>
      </c>
      <c r="D143" s="2" t="s">
        <v>106</v>
      </c>
      <c r="E143">
        <v>2021</v>
      </c>
      <c r="F143" t="s">
        <v>5</v>
      </c>
      <c r="G143" s="1">
        <v>3216.85</v>
      </c>
    </row>
    <row r="144" spans="1:7">
      <c r="A144" s="2" t="s">
        <v>15</v>
      </c>
      <c r="B144" t="s">
        <v>63</v>
      </c>
      <c r="C144" s="2">
        <v>144</v>
      </c>
      <c r="D144" s="2" t="s">
        <v>106</v>
      </c>
      <c r="E144">
        <v>2021</v>
      </c>
      <c r="F144" t="s">
        <v>5</v>
      </c>
      <c r="G144" s="1">
        <v>2476.3200000000002</v>
      </c>
    </row>
    <row r="145" spans="1:7">
      <c r="A145" s="2" t="s">
        <v>15</v>
      </c>
      <c r="B145" t="s">
        <v>63</v>
      </c>
      <c r="C145" s="2">
        <v>144</v>
      </c>
      <c r="D145" s="2" t="s">
        <v>106</v>
      </c>
      <c r="E145">
        <v>2021</v>
      </c>
      <c r="F145" t="s">
        <v>5</v>
      </c>
      <c r="G145" s="1">
        <v>1422.04</v>
      </c>
    </row>
    <row r="146" spans="1:7">
      <c r="A146" s="2" t="s">
        <v>15</v>
      </c>
      <c r="B146" t="s">
        <v>63</v>
      </c>
      <c r="C146" s="2">
        <v>144</v>
      </c>
      <c r="D146" s="2" t="s">
        <v>106</v>
      </c>
      <c r="E146">
        <v>2021</v>
      </c>
      <c r="F146" t="s">
        <v>5</v>
      </c>
      <c r="G146" s="1">
        <v>1997.91</v>
      </c>
    </row>
    <row r="147" spans="1:7">
      <c r="A147" s="2" t="s">
        <v>15</v>
      </c>
      <c r="B147" t="s">
        <v>63</v>
      </c>
      <c r="C147" s="2">
        <v>144</v>
      </c>
      <c r="D147" s="2" t="s">
        <v>106</v>
      </c>
      <c r="E147">
        <v>2021</v>
      </c>
      <c r="F147" t="s">
        <v>5</v>
      </c>
      <c r="G147" s="1">
        <v>1672.32</v>
      </c>
    </row>
    <row r="148" spans="1:7">
      <c r="A148" s="2" t="s">
        <v>15</v>
      </c>
      <c r="B148" t="s">
        <v>63</v>
      </c>
      <c r="C148" s="2">
        <v>144</v>
      </c>
      <c r="D148" s="2" t="s">
        <v>106</v>
      </c>
      <c r="E148">
        <v>2021</v>
      </c>
      <c r="F148" t="s">
        <v>5</v>
      </c>
      <c r="G148" s="1">
        <v>2501.2800000000002</v>
      </c>
    </row>
    <row r="149" spans="1:7">
      <c r="A149" s="2" t="s">
        <v>15</v>
      </c>
      <c r="B149" t="s">
        <v>63</v>
      </c>
      <c r="C149" s="2">
        <v>144</v>
      </c>
      <c r="D149" s="2" t="s">
        <v>106</v>
      </c>
      <c r="E149">
        <v>2021</v>
      </c>
      <c r="F149" t="s">
        <v>5</v>
      </c>
      <c r="G149" s="1">
        <v>2312.41</v>
      </c>
    </row>
    <row r="150" spans="1:7">
      <c r="A150" s="2" t="s">
        <v>16</v>
      </c>
      <c r="B150" t="s">
        <v>63</v>
      </c>
      <c r="C150" s="2">
        <v>144</v>
      </c>
      <c r="D150" s="2" t="s">
        <v>106</v>
      </c>
      <c r="E150">
        <v>2021</v>
      </c>
      <c r="F150" t="s">
        <v>5</v>
      </c>
      <c r="G150" s="1">
        <v>2946</v>
      </c>
    </row>
    <row r="151" spans="1:7">
      <c r="A151" s="2" t="s">
        <v>16</v>
      </c>
      <c r="B151" t="s">
        <v>63</v>
      </c>
      <c r="C151" s="2">
        <v>144</v>
      </c>
      <c r="D151" s="2" t="s">
        <v>106</v>
      </c>
      <c r="E151">
        <v>2021</v>
      </c>
      <c r="F151" t="s">
        <v>5</v>
      </c>
      <c r="G151" s="1">
        <v>-1978.72</v>
      </c>
    </row>
    <row r="152" spans="1:7">
      <c r="A152" s="2" t="s">
        <v>16</v>
      </c>
      <c r="B152" t="s">
        <v>63</v>
      </c>
      <c r="C152" s="2">
        <v>144</v>
      </c>
      <c r="D152" s="2" t="s">
        <v>106</v>
      </c>
      <c r="E152">
        <v>2021</v>
      </c>
      <c r="F152" t="s">
        <v>5</v>
      </c>
      <c r="G152" s="1">
        <v>1964</v>
      </c>
    </row>
    <row r="153" spans="1:7">
      <c r="A153" s="2" t="s">
        <v>16</v>
      </c>
      <c r="B153" t="s">
        <v>63</v>
      </c>
      <c r="C153" s="2">
        <v>144</v>
      </c>
      <c r="D153" s="2" t="s">
        <v>106</v>
      </c>
      <c r="E153">
        <v>2021</v>
      </c>
      <c r="F153" t="s">
        <v>5</v>
      </c>
      <c r="G153" s="1">
        <v>1964</v>
      </c>
    </row>
    <row r="154" spans="1:7">
      <c r="A154" s="2" t="s">
        <v>16</v>
      </c>
      <c r="B154" t="s">
        <v>63</v>
      </c>
      <c r="C154" s="2">
        <v>144</v>
      </c>
      <c r="D154" s="2" t="s">
        <v>106</v>
      </c>
      <c r="E154">
        <v>2021</v>
      </c>
      <c r="F154" t="s">
        <v>5</v>
      </c>
      <c r="G154" s="1">
        <v>1964</v>
      </c>
    </row>
    <row r="155" spans="1:7">
      <c r="A155" s="2" t="s">
        <v>16</v>
      </c>
      <c r="B155" t="s">
        <v>63</v>
      </c>
      <c r="C155" s="2">
        <v>144</v>
      </c>
      <c r="D155" s="2" t="s">
        <v>106</v>
      </c>
      <c r="E155">
        <v>2021</v>
      </c>
      <c r="F155" t="s">
        <v>5</v>
      </c>
      <c r="G155" s="1">
        <v>1964</v>
      </c>
    </row>
    <row r="156" spans="1:7">
      <c r="A156" s="2" t="s">
        <v>16</v>
      </c>
      <c r="B156" t="s">
        <v>63</v>
      </c>
      <c r="C156" s="2">
        <v>144</v>
      </c>
      <c r="D156" s="2" t="s">
        <v>106</v>
      </c>
      <c r="E156">
        <v>2021</v>
      </c>
      <c r="F156" t="s">
        <v>5</v>
      </c>
      <c r="G156" s="1">
        <v>1964</v>
      </c>
    </row>
    <row r="157" spans="1:7">
      <c r="A157" s="2" t="s">
        <v>17</v>
      </c>
      <c r="B157" t="s">
        <v>63</v>
      </c>
      <c r="C157" s="2">
        <v>133</v>
      </c>
      <c r="D157" s="2" t="s">
        <v>106</v>
      </c>
      <c r="E157">
        <v>2021</v>
      </c>
      <c r="F157" t="s">
        <v>5</v>
      </c>
      <c r="G157" s="1">
        <v>197.66</v>
      </c>
    </row>
    <row r="158" spans="1:7">
      <c r="A158" s="2" t="s">
        <v>17</v>
      </c>
      <c r="B158" t="s">
        <v>63</v>
      </c>
      <c r="C158" s="2">
        <v>144</v>
      </c>
      <c r="D158" s="2" t="s">
        <v>106</v>
      </c>
      <c r="E158">
        <v>2021</v>
      </c>
      <c r="F158" t="s">
        <v>5</v>
      </c>
      <c r="G158" s="1">
        <v>21547.5</v>
      </c>
    </row>
    <row r="159" spans="1:7">
      <c r="A159" s="2" t="s">
        <v>17</v>
      </c>
      <c r="B159" t="s">
        <v>63</v>
      </c>
      <c r="C159" s="2">
        <v>144</v>
      </c>
      <c r="D159" s="2" t="s">
        <v>106</v>
      </c>
      <c r="E159">
        <v>2021</v>
      </c>
      <c r="F159" t="s">
        <v>5</v>
      </c>
      <c r="G159" s="1">
        <v>3608.1</v>
      </c>
    </row>
    <row r="160" spans="1:7">
      <c r="A160" s="2" t="s">
        <v>17</v>
      </c>
      <c r="B160" t="s">
        <v>63</v>
      </c>
      <c r="C160" s="2">
        <v>144</v>
      </c>
      <c r="D160" s="2" t="s">
        <v>106</v>
      </c>
      <c r="E160">
        <v>2021</v>
      </c>
      <c r="F160" t="s">
        <v>5</v>
      </c>
      <c r="G160" s="1">
        <v>2622.52</v>
      </c>
    </row>
    <row r="161" spans="1:7">
      <c r="A161" s="2" t="s">
        <v>17</v>
      </c>
      <c r="B161" t="s">
        <v>63</v>
      </c>
      <c r="C161" s="2">
        <v>144</v>
      </c>
      <c r="D161" s="2" t="s">
        <v>106</v>
      </c>
      <c r="E161">
        <v>2021</v>
      </c>
      <c r="F161" t="s">
        <v>5</v>
      </c>
      <c r="G161" s="1">
        <v>3810.13</v>
      </c>
    </row>
    <row r="162" spans="1:7">
      <c r="A162" s="2" t="s">
        <v>17</v>
      </c>
      <c r="B162" t="s">
        <v>63</v>
      </c>
      <c r="C162" s="2">
        <v>144</v>
      </c>
      <c r="D162" s="2" t="s">
        <v>106</v>
      </c>
      <c r="E162">
        <v>2021</v>
      </c>
      <c r="F162" t="s">
        <v>5</v>
      </c>
      <c r="G162" s="1">
        <v>14619.56</v>
      </c>
    </row>
    <row r="163" spans="1:7">
      <c r="A163" s="2" t="s">
        <v>17</v>
      </c>
      <c r="B163" t="s">
        <v>63</v>
      </c>
      <c r="C163" s="2">
        <v>144</v>
      </c>
      <c r="D163" s="2" t="s">
        <v>106</v>
      </c>
      <c r="E163">
        <v>2021</v>
      </c>
      <c r="F163" t="s">
        <v>5</v>
      </c>
      <c r="G163" s="1">
        <v>7562.6</v>
      </c>
    </row>
    <row r="164" spans="1:7">
      <c r="A164" s="2" t="s">
        <v>10</v>
      </c>
      <c r="B164" t="s">
        <v>91</v>
      </c>
      <c r="C164" s="2">
        <v>144</v>
      </c>
      <c r="D164" s="2" t="s">
        <v>111</v>
      </c>
      <c r="E164">
        <v>2021</v>
      </c>
      <c r="F164" t="s">
        <v>5</v>
      </c>
      <c r="G164" s="1">
        <v>2500</v>
      </c>
    </row>
    <row r="165" spans="1:7">
      <c r="A165" s="2" t="s">
        <v>11</v>
      </c>
      <c r="B165" t="s">
        <v>91</v>
      </c>
      <c r="C165" s="2">
        <v>144</v>
      </c>
      <c r="D165" s="2" t="s">
        <v>111</v>
      </c>
      <c r="E165">
        <v>2021</v>
      </c>
      <c r="F165" t="s">
        <v>5</v>
      </c>
      <c r="G165" s="1">
        <v>6514</v>
      </c>
    </row>
    <row r="166" spans="1:7">
      <c r="A166" s="2" t="s">
        <v>12</v>
      </c>
      <c r="B166" t="s">
        <v>91</v>
      </c>
      <c r="C166" s="2">
        <v>144</v>
      </c>
      <c r="D166" s="2" t="s">
        <v>111</v>
      </c>
      <c r="E166">
        <v>2021</v>
      </c>
      <c r="F166" t="s">
        <v>5</v>
      </c>
      <c r="G166" s="1">
        <v>1000</v>
      </c>
    </row>
    <row r="167" spans="1:7">
      <c r="A167" s="2" t="s">
        <v>12</v>
      </c>
      <c r="B167" t="s">
        <v>91</v>
      </c>
      <c r="C167" s="2">
        <v>144</v>
      </c>
      <c r="D167" s="2" t="s">
        <v>111</v>
      </c>
      <c r="E167">
        <v>2021</v>
      </c>
      <c r="F167" t="s">
        <v>5</v>
      </c>
      <c r="G167" s="1">
        <v>1000</v>
      </c>
    </row>
    <row r="168" spans="1:7">
      <c r="A168" s="2" t="s">
        <v>12</v>
      </c>
      <c r="B168" t="s">
        <v>91</v>
      </c>
      <c r="C168" s="2">
        <v>144</v>
      </c>
      <c r="D168" s="2" t="s">
        <v>111</v>
      </c>
      <c r="E168">
        <v>2021</v>
      </c>
      <c r="F168" t="s">
        <v>5</v>
      </c>
      <c r="G168" s="1">
        <v>1000</v>
      </c>
    </row>
    <row r="169" spans="1:7">
      <c r="A169" s="2" t="s">
        <v>12</v>
      </c>
      <c r="B169" t="s">
        <v>91</v>
      </c>
      <c r="C169" s="2">
        <v>144</v>
      </c>
      <c r="D169" s="2" t="s">
        <v>111</v>
      </c>
      <c r="E169">
        <v>2021</v>
      </c>
      <c r="F169" t="s">
        <v>5</v>
      </c>
      <c r="G169" s="1">
        <v>1000</v>
      </c>
    </row>
    <row r="170" spans="1:7">
      <c r="A170" s="2" t="s">
        <v>6</v>
      </c>
      <c r="B170" t="s">
        <v>64</v>
      </c>
      <c r="C170" s="2">
        <v>144</v>
      </c>
      <c r="D170" s="2" t="s">
        <v>107</v>
      </c>
      <c r="E170">
        <v>2021</v>
      </c>
      <c r="F170" t="s">
        <v>5</v>
      </c>
      <c r="G170" s="1">
        <v>312.18</v>
      </c>
    </row>
    <row r="171" spans="1:7">
      <c r="A171" s="2" t="s">
        <v>6</v>
      </c>
      <c r="B171" t="s">
        <v>64</v>
      </c>
      <c r="C171" s="2">
        <v>144</v>
      </c>
      <c r="D171" s="2" t="s">
        <v>107</v>
      </c>
      <c r="E171">
        <v>2021</v>
      </c>
      <c r="F171" t="s">
        <v>5</v>
      </c>
      <c r="G171" s="1">
        <v>833.87</v>
      </c>
    </row>
    <row r="172" spans="1:7">
      <c r="A172" s="2" t="s">
        <v>7</v>
      </c>
      <c r="B172" t="s">
        <v>64</v>
      </c>
      <c r="C172" s="2">
        <v>144</v>
      </c>
      <c r="D172" s="2" t="s">
        <v>107</v>
      </c>
      <c r="E172">
        <v>2021</v>
      </c>
      <c r="F172" t="s">
        <v>5</v>
      </c>
      <c r="G172" s="1">
        <v>2483.1999999999998</v>
      </c>
    </row>
    <row r="173" spans="1:7">
      <c r="A173" s="2" t="s">
        <v>7</v>
      </c>
      <c r="B173" t="s">
        <v>64</v>
      </c>
      <c r="C173" s="2">
        <v>144</v>
      </c>
      <c r="D173" s="2" t="s">
        <v>107</v>
      </c>
      <c r="E173">
        <v>2021</v>
      </c>
      <c r="F173" t="s">
        <v>5</v>
      </c>
      <c r="G173" s="1">
        <v>2483.1999999999998</v>
      </c>
    </row>
    <row r="174" spans="1:7">
      <c r="A174" s="2" t="s">
        <v>7</v>
      </c>
      <c r="B174" t="s">
        <v>64</v>
      </c>
      <c r="C174" s="2">
        <v>144</v>
      </c>
      <c r="D174" s="2" t="s">
        <v>107</v>
      </c>
      <c r="E174">
        <v>2021</v>
      </c>
      <c r="F174" t="s">
        <v>5</v>
      </c>
      <c r="G174" s="1">
        <v>2483.1999999999998</v>
      </c>
    </row>
    <row r="175" spans="1:7">
      <c r="A175" s="2" t="s">
        <v>7</v>
      </c>
      <c r="B175" t="s">
        <v>64</v>
      </c>
      <c r="C175" s="2">
        <v>144</v>
      </c>
      <c r="D175" s="2" t="s">
        <v>107</v>
      </c>
      <c r="E175">
        <v>2021</v>
      </c>
      <c r="F175" t="s">
        <v>5</v>
      </c>
      <c r="G175" s="1">
        <v>2483.1999999999998</v>
      </c>
    </row>
    <row r="176" spans="1:7">
      <c r="A176" s="2" t="s">
        <v>7</v>
      </c>
      <c r="B176" t="s">
        <v>64</v>
      </c>
      <c r="C176" s="2">
        <v>144</v>
      </c>
      <c r="D176" s="2" t="s">
        <v>107</v>
      </c>
      <c r="E176">
        <v>2021</v>
      </c>
      <c r="F176" t="s">
        <v>5</v>
      </c>
      <c r="G176" s="1">
        <v>2483.1999999999998</v>
      </c>
    </row>
    <row r="177" spans="1:7">
      <c r="A177" s="2" t="s">
        <v>7</v>
      </c>
      <c r="B177" t="s">
        <v>64</v>
      </c>
      <c r="C177" s="2">
        <v>144</v>
      </c>
      <c r="D177" s="2" t="s">
        <v>107</v>
      </c>
      <c r="E177">
        <v>2021</v>
      </c>
      <c r="F177" t="s">
        <v>5</v>
      </c>
      <c r="G177" s="1">
        <v>3724.8</v>
      </c>
    </row>
    <row r="178" spans="1:7">
      <c r="A178" s="2" t="s">
        <v>8</v>
      </c>
      <c r="B178" t="s">
        <v>64</v>
      </c>
      <c r="C178" s="2">
        <v>144</v>
      </c>
      <c r="D178" s="2" t="s">
        <v>107</v>
      </c>
      <c r="E178">
        <v>2021</v>
      </c>
      <c r="F178" t="s">
        <v>5</v>
      </c>
      <c r="G178" s="1">
        <v>577.48</v>
      </c>
    </row>
    <row r="179" spans="1:7">
      <c r="A179" s="2" t="s">
        <v>8</v>
      </c>
      <c r="B179" t="s">
        <v>64</v>
      </c>
      <c r="C179" s="2">
        <v>144</v>
      </c>
      <c r="D179" s="2" t="s">
        <v>107</v>
      </c>
      <c r="E179">
        <v>2021</v>
      </c>
      <c r="F179" t="s">
        <v>5</v>
      </c>
      <c r="G179" s="1">
        <v>384.99</v>
      </c>
    </row>
    <row r="180" spans="1:7">
      <c r="A180" s="2" t="s">
        <v>8</v>
      </c>
      <c r="B180" t="s">
        <v>64</v>
      </c>
      <c r="C180" s="2">
        <v>144</v>
      </c>
      <c r="D180" s="2" t="s">
        <v>107</v>
      </c>
      <c r="E180">
        <v>2021</v>
      </c>
      <c r="F180" t="s">
        <v>5</v>
      </c>
      <c r="G180" s="1">
        <v>385</v>
      </c>
    </row>
    <row r="181" spans="1:7">
      <c r="A181" s="2" t="s">
        <v>8</v>
      </c>
      <c r="B181" t="s">
        <v>64</v>
      </c>
      <c r="C181" s="2">
        <v>144</v>
      </c>
      <c r="D181" s="2" t="s">
        <v>107</v>
      </c>
      <c r="E181">
        <v>2021</v>
      </c>
      <c r="F181" t="s">
        <v>5</v>
      </c>
      <c r="G181" s="1">
        <v>385</v>
      </c>
    </row>
    <row r="182" spans="1:7">
      <c r="A182" s="2" t="s">
        <v>8</v>
      </c>
      <c r="B182" t="s">
        <v>64</v>
      </c>
      <c r="C182" s="2">
        <v>144</v>
      </c>
      <c r="D182" s="2" t="s">
        <v>107</v>
      </c>
      <c r="E182">
        <v>2021</v>
      </c>
      <c r="F182" t="s">
        <v>5</v>
      </c>
      <c r="G182" s="1">
        <v>577.48</v>
      </c>
    </row>
    <row r="183" spans="1:7">
      <c r="A183" s="2" t="s">
        <v>8</v>
      </c>
      <c r="B183" t="s">
        <v>64</v>
      </c>
      <c r="C183" s="2">
        <v>144</v>
      </c>
      <c r="D183" s="2" t="s">
        <v>107</v>
      </c>
      <c r="E183">
        <v>2021</v>
      </c>
      <c r="F183" t="s">
        <v>5</v>
      </c>
      <c r="G183" s="1">
        <v>866.22</v>
      </c>
    </row>
    <row r="184" spans="1:7">
      <c r="A184" s="2" t="s">
        <v>9</v>
      </c>
      <c r="B184" t="s">
        <v>64</v>
      </c>
      <c r="C184" s="2">
        <v>133</v>
      </c>
      <c r="D184" s="2" t="s">
        <v>107</v>
      </c>
      <c r="E184">
        <v>2021</v>
      </c>
      <c r="F184" t="s">
        <v>5</v>
      </c>
      <c r="G184" s="1">
        <v>2047.5</v>
      </c>
    </row>
    <row r="185" spans="1:7">
      <c r="A185" s="2" t="s">
        <v>9</v>
      </c>
      <c r="B185" t="s">
        <v>64</v>
      </c>
      <c r="C185" s="2">
        <v>133</v>
      </c>
      <c r="D185" s="2" t="s">
        <v>107</v>
      </c>
      <c r="E185">
        <v>2021</v>
      </c>
      <c r="F185" t="s">
        <v>5</v>
      </c>
      <c r="G185" s="1">
        <v>3006</v>
      </c>
    </row>
    <row r="186" spans="1:7">
      <c r="A186" s="2" t="s">
        <v>9</v>
      </c>
      <c r="B186" t="s">
        <v>64</v>
      </c>
      <c r="C186" s="2">
        <v>133</v>
      </c>
      <c r="D186" s="2" t="s">
        <v>107</v>
      </c>
      <c r="E186">
        <v>2021</v>
      </c>
      <c r="F186" t="s">
        <v>5</v>
      </c>
      <c r="G186" s="1">
        <v>1732.5</v>
      </c>
    </row>
    <row r="187" spans="1:7">
      <c r="A187" s="2" t="s">
        <v>9</v>
      </c>
      <c r="B187" t="s">
        <v>64</v>
      </c>
      <c r="C187" s="2">
        <v>133</v>
      </c>
      <c r="D187" s="2" t="s">
        <v>107</v>
      </c>
      <c r="E187">
        <v>2021</v>
      </c>
      <c r="F187" t="s">
        <v>5</v>
      </c>
      <c r="G187" s="1">
        <v>1287</v>
      </c>
    </row>
    <row r="188" spans="1:7">
      <c r="A188" s="2" t="s">
        <v>9</v>
      </c>
      <c r="B188" t="s">
        <v>64</v>
      </c>
      <c r="C188" s="2">
        <v>133</v>
      </c>
      <c r="D188" s="2" t="s">
        <v>107</v>
      </c>
      <c r="E188">
        <v>2021</v>
      </c>
      <c r="F188" t="s">
        <v>5</v>
      </c>
      <c r="G188" s="1">
        <v>1966.5</v>
      </c>
    </row>
    <row r="189" spans="1:7">
      <c r="A189" s="2" t="s">
        <v>9</v>
      </c>
      <c r="B189" t="s">
        <v>64</v>
      </c>
      <c r="C189" s="2">
        <v>133</v>
      </c>
      <c r="D189" s="2" t="s">
        <v>107</v>
      </c>
      <c r="E189">
        <v>2021</v>
      </c>
      <c r="F189" t="s">
        <v>5</v>
      </c>
      <c r="G189" s="1">
        <v>931.5</v>
      </c>
    </row>
    <row r="190" spans="1:7">
      <c r="A190" s="2" t="s">
        <v>9</v>
      </c>
      <c r="B190" t="s">
        <v>64</v>
      </c>
      <c r="C190" s="2">
        <v>144</v>
      </c>
      <c r="D190" s="2" t="s">
        <v>107</v>
      </c>
      <c r="E190">
        <v>2021</v>
      </c>
      <c r="F190" t="s">
        <v>5</v>
      </c>
      <c r="G190" s="1">
        <v>1905.5</v>
      </c>
    </row>
    <row r="191" spans="1:7">
      <c r="A191" s="2" t="s">
        <v>9</v>
      </c>
      <c r="B191" t="s">
        <v>64</v>
      </c>
      <c r="C191" s="2">
        <v>144</v>
      </c>
      <c r="D191" s="2" t="s">
        <v>107</v>
      </c>
      <c r="E191">
        <v>2021</v>
      </c>
      <c r="F191" t="s">
        <v>5</v>
      </c>
      <c r="G191" s="1">
        <v>1776</v>
      </c>
    </row>
    <row r="192" spans="1:7">
      <c r="A192" s="2" t="s">
        <v>9</v>
      </c>
      <c r="B192" t="s">
        <v>64</v>
      </c>
      <c r="C192" s="2">
        <v>144</v>
      </c>
      <c r="D192" s="2" t="s">
        <v>107</v>
      </c>
      <c r="E192">
        <v>2021</v>
      </c>
      <c r="F192" t="s">
        <v>5</v>
      </c>
      <c r="G192" s="1">
        <v>1776.01</v>
      </c>
    </row>
    <row r="193" spans="1:7">
      <c r="A193" s="2" t="s">
        <v>9</v>
      </c>
      <c r="B193" t="s">
        <v>64</v>
      </c>
      <c r="C193" s="2">
        <v>144</v>
      </c>
      <c r="D193" s="2" t="s">
        <v>107</v>
      </c>
      <c r="E193">
        <v>2021</v>
      </c>
      <c r="F193" t="s">
        <v>5</v>
      </c>
      <c r="G193" s="1">
        <v>1776</v>
      </c>
    </row>
    <row r="194" spans="1:7">
      <c r="A194" s="2" t="s">
        <v>9</v>
      </c>
      <c r="B194" t="s">
        <v>64</v>
      </c>
      <c r="C194" s="2">
        <v>144</v>
      </c>
      <c r="D194" s="2" t="s">
        <v>107</v>
      </c>
      <c r="E194">
        <v>2021</v>
      </c>
      <c r="F194" t="s">
        <v>5</v>
      </c>
      <c r="G194" s="1">
        <v>2798.13</v>
      </c>
    </row>
    <row r="195" spans="1:7">
      <c r="A195" s="2" t="s">
        <v>9</v>
      </c>
      <c r="B195" t="s">
        <v>64</v>
      </c>
      <c r="C195" s="2">
        <v>144</v>
      </c>
      <c r="D195" s="2" t="s">
        <v>107</v>
      </c>
      <c r="E195">
        <v>2021</v>
      </c>
      <c r="F195" t="s">
        <v>5</v>
      </c>
      <c r="G195" s="1">
        <v>1776</v>
      </c>
    </row>
    <row r="196" spans="1:7">
      <c r="A196" s="2" t="s">
        <v>10</v>
      </c>
      <c r="B196" t="s">
        <v>64</v>
      </c>
      <c r="C196" s="2">
        <v>144</v>
      </c>
      <c r="D196" s="2" t="s">
        <v>107</v>
      </c>
      <c r="E196">
        <v>2021</v>
      </c>
      <c r="F196" t="s">
        <v>5</v>
      </c>
      <c r="G196" s="1">
        <v>1282</v>
      </c>
    </row>
    <row r="197" spans="1:7">
      <c r="A197" s="2" t="s">
        <v>10</v>
      </c>
      <c r="B197" t="s">
        <v>64</v>
      </c>
      <c r="C197" s="2">
        <v>144</v>
      </c>
      <c r="D197" s="2" t="s">
        <v>107</v>
      </c>
      <c r="E197">
        <v>2021</v>
      </c>
      <c r="F197" t="s">
        <v>5</v>
      </c>
      <c r="G197" s="1">
        <v>1195.49</v>
      </c>
    </row>
    <row r="198" spans="1:7">
      <c r="A198" s="2" t="s">
        <v>11</v>
      </c>
      <c r="B198" t="s">
        <v>64</v>
      </c>
      <c r="C198" s="2">
        <v>144</v>
      </c>
      <c r="D198" s="2" t="s">
        <v>107</v>
      </c>
      <c r="E198">
        <v>2021</v>
      </c>
      <c r="F198" t="s">
        <v>5</v>
      </c>
      <c r="G198" s="1">
        <v>6070</v>
      </c>
    </row>
    <row r="199" spans="1:7">
      <c r="A199" s="2" t="s">
        <v>11</v>
      </c>
      <c r="B199" t="s">
        <v>64</v>
      </c>
      <c r="C199" s="2">
        <v>144</v>
      </c>
      <c r="D199" s="2" t="s">
        <v>107</v>
      </c>
      <c r="E199">
        <v>2021</v>
      </c>
      <c r="F199" t="s">
        <v>5</v>
      </c>
      <c r="G199" s="1">
        <v>2092.5</v>
      </c>
    </row>
    <row r="200" spans="1:7">
      <c r="A200" s="2" t="s">
        <v>11</v>
      </c>
      <c r="B200" t="s">
        <v>64</v>
      </c>
      <c r="C200" s="2">
        <v>144</v>
      </c>
      <c r="D200" s="2" t="s">
        <v>107</v>
      </c>
      <c r="E200">
        <v>2021</v>
      </c>
      <c r="F200" t="s">
        <v>5</v>
      </c>
      <c r="G200" s="1">
        <v>2062.5</v>
      </c>
    </row>
    <row r="201" spans="1:7">
      <c r="A201" s="2" t="s">
        <v>11</v>
      </c>
      <c r="B201" t="s">
        <v>64</v>
      </c>
      <c r="C201" s="2">
        <v>144</v>
      </c>
      <c r="D201" s="2" t="s">
        <v>107</v>
      </c>
      <c r="E201">
        <v>2021</v>
      </c>
      <c r="F201" t="s">
        <v>5</v>
      </c>
      <c r="G201" s="1">
        <v>2070</v>
      </c>
    </row>
    <row r="202" spans="1:7">
      <c r="A202" s="2" t="s">
        <v>11</v>
      </c>
      <c r="B202" t="s">
        <v>64</v>
      </c>
      <c r="C202" s="2">
        <v>144</v>
      </c>
      <c r="D202" s="2" t="s">
        <v>107</v>
      </c>
      <c r="E202">
        <v>2021</v>
      </c>
      <c r="F202" t="s">
        <v>5</v>
      </c>
      <c r="G202" s="1">
        <v>3370</v>
      </c>
    </row>
    <row r="203" spans="1:7">
      <c r="A203" s="2" t="s">
        <v>11</v>
      </c>
      <c r="B203" t="s">
        <v>64</v>
      </c>
      <c r="C203" s="2">
        <v>144</v>
      </c>
      <c r="D203" s="2" t="s">
        <v>107</v>
      </c>
      <c r="E203">
        <v>2021</v>
      </c>
      <c r="F203" t="s">
        <v>5</v>
      </c>
      <c r="G203" s="1">
        <v>2205</v>
      </c>
    </row>
    <row r="204" spans="1:7">
      <c r="A204" s="2" t="s">
        <v>13</v>
      </c>
      <c r="B204" t="s">
        <v>64</v>
      </c>
      <c r="C204" s="2">
        <v>144</v>
      </c>
      <c r="D204" s="2" t="s">
        <v>107</v>
      </c>
      <c r="E204">
        <v>2021</v>
      </c>
      <c r="F204" t="s">
        <v>5</v>
      </c>
      <c r="G204" s="1">
        <v>1040.8</v>
      </c>
    </row>
    <row r="205" spans="1:7">
      <c r="A205" s="2" t="s">
        <v>13</v>
      </c>
      <c r="B205" t="s">
        <v>64</v>
      </c>
      <c r="C205" s="2">
        <v>144</v>
      </c>
      <c r="D205" s="2" t="s">
        <v>107</v>
      </c>
      <c r="E205">
        <v>2021</v>
      </c>
      <c r="F205" t="s">
        <v>5</v>
      </c>
      <c r="G205" s="1">
        <v>-106.29</v>
      </c>
    </row>
    <row r="206" spans="1:7">
      <c r="A206" s="2" t="s">
        <v>13</v>
      </c>
      <c r="B206" t="s">
        <v>64</v>
      </c>
      <c r="C206" s="2">
        <v>144</v>
      </c>
      <c r="D206" s="2" t="s">
        <v>107</v>
      </c>
      <c r="E206">
        <v>2021</v>
      </c>
      <c r="F206" t="s">
        <v>5</v>
      </c>
      <c r="G206" s="1">
        <v>-70.86</v>
      </c>
    </row>
    <row r="207" spans="1:7">
      <c r="A207" s="2" t="s">
        <v>13</v>
      </c>
      <c r="B207" t="s">
        <v>64</v>
      </c>
      <c r="C207" s="2">
        <v>144</v>
      </c>
      <c r="D207" s="2" t="s">
        <v>107</v>
      </c>
      <c r="E207">
        <v>2021</v>
      </c>
      <c r="F207" t="s">
        <v>5</v>
      </c>
      <c r="G207" s="1">
        <v>70.86</v>
      </c>
    </row>
    <row r="208" spans="1:7">
      <c r="A208" s="2" t="s">
        <v>13</v>
      </c>
      <c r="B208" t="s">
        <v>64</v>
      </c>
      <c r="C208" s="2">
        <v>144</v>
      </c>
      <c r="D208" s="2" t="s">
        <v>107</v>
      </c>
      <c r="E208">
        <v>2021</v>
      </c>
      <c r="F208" t="s">
        <v>5</v>
      </c>
      <c r="G208" s="1">
        <v>106.29</v>
      </c>
    </row>
    <row r="209" spans="1:7">
      <c r="A209" s="2" t="s">
        <v>13</v>
      </c>
      <c r="B209" t="s">
        <v>64</v>
      </c>
      <c r="C209" s="2">
        <v>144</v>
      </c>
      <c r="D209" s="2" t="s">
        <v>107</v>
      </c>
      <c r="E209">
        <v>2021</v>
      </c>
      <c r="F209" t="s">
        <v>5</v>
      </c>
      <c r="G209" s="1">
        <v>1062.95</v>
      </c>
    </row>
    <row r="210" spans="1:7">
      <c r="A210" s="2" t="s">
        <v>14</v>
      </c>
      <c r="B210" t="s">
        <v>64</v>
      </c>
      <c r="C210" s="2">
        <v>144</v>
      </c>
      <c r="D210" s="2" t="s">
        <v>107</v>
      </c>
      <c r="E210">
        <v>2021</v>
      </c>
      <c r="F210" t="s">
        <v>5</v>
      </c>
      <c r="G210" s="1">
        <v>4080</v>
      </c>
    </row>
    <row r="211" spans="1:7">
      <c r="A211" s="2" t="s">
        <v>14</v>
      </c>
      <c r="B211" t="s">
        <v>64</v>
      </c>
      <c r="C211" s="2">
        <v>144</v>
      </c>
      <c r="D211" s="2" t="s">
        <v>107</v>
      </c>
      <c r="E211">
        <v>2021</v>
      </c>
      <c r="F211" t="s">
        <v>5</v>
      </c>
      <c r="G211" s="1">
        <v>2720</v>
      </c>
    </row>
    <row r="212" spans="1:7">
      <c r="A212" s="2" t="s">
        <v>14</v>
      </c>
      <c r="B212" t="s">
        <v>64</v>
      </c>
      <c r="C212" s="2">
        <v>144</v>
      </c>
      <c r="D212" s="2" t="s">
        <v>107</v>
      </c>
      <c r="E212">
        <v>2021</v>
      </c>
      <c r="F212" t="s">
        <v>5</v>
      </c>
      <c r="G212" s="1">
        <v>2720</v>
      </c>
    </row>
    <row r="213" spans="1:7">
      <c r="A213" s="2" t="s">
        <v>14</v>
      </c>
      <c r="B213" t="s">
        <v>64</v>
      </c>
      <c r="C213" s="2">
        <v>144</v>
      </c>
      <c r="D213" s="2" t="s">
        <v>107</v>
      </c>
      <c r="E213">
        <v>2021</v>
      </c>
      <c r="F213" t="s">
        <v>5</v>
      </c>
      <c r="G213" s="1">
        <v>2720</v>
      </c>
    </row>
    <row r="214" spans="1:7">
      <c r="A214" s="2" t="s">
        <v>14</v>
      </c>
      <c r="B214" t="s">
        <v>64</v>
      </c>
      <c r="C214" s="2">
        <v>144</v>
      </c>
      <c r="D214" s="2" t="s">
        <v>107</v>
      </c>
      <c r="E214">
        <v>2021</v>
      </c>
      <c r="F214" t="s">
        <v>5</v>
      </c>
      <c r="G214" s="1">
        <v>2720</v>
      </c>
    </row>
    <row r="215" spans="1:7">
      <c r="A215" s="2" t="s">
        <v>14</v>
      </c>
      <c r="B215" t="s">
        <v>64</v>
      </c>
      <c r="C215" s="2">
        <v>144</v>
      </c>
      <c r="D215" s="2" t="s">
        <v>107</v>
      </c>
      <c r="E215">
        <v>2021</v>
      </c>
      <c r="F215" t="s">
        <v>5</v>
      </c>
      <c r="G215" s="1">
        <v>2720</v>
      </c>
    </row>
    <row r="216" spans="1:7">
      <c r="A216" s="2" t="s">
        <v>17</v>
      </c>
      <c r="B216" t="s">
        <v>64</v>
      </c>
      <c r="C216" s="2">
        <v>144</v>
      </c>
      <c r="D216" s="2" t="s">
        <v>107</v>
      </c>
      <c r="E216">
        <v>2021</v>
      </c>
      <c r="F216" t="s">
        <v>5</v>
      </c>
      <c r="G216" s="1">
        <v>4800</v>
      </c>
    </row>
    <row r="217" spans="1:7">
      <c r="A217" s="2" t="s">
        <v>17</v>
      </c>
      <c r="B217" t="s">
        <v>64</v>
      </c>
      <c r="C217" s="2">
        <v>144</v>
      </c>
      <c r="D217" s="2" t="s">
        <v>107</v>
      </c>
      <c r="E217">
        <v>2021</v>
      </c>
      <c r="F217" t="s">
        <v>5</v>
      </c>
      <c r="G217" s="1">
        <v>2400</v>
      </c>
    </row>
    <row r="218" spans="1:7">
      <c r="A218" s="2" t="s">
        <v>17</v>
      </c>
      <c r="B218" t="s">
        <v>64</v>
      </c>
      <c r="C218" s="2">
        <v>144</v>
      </c>
      <c r="D218" s="2" t="s">
        <v>107</v>
      </c>
      <c r="E218">
        <v>2021</v>
      </c>
      <c r="F218" t="s">
        <v>5</v>
      </c>
      <c r="G218" s="1">
        <v>1920</v>
      </c>
    </row>
    <row r="219" spans="1:7">
      <c r="A219" s="2" t="s">
        <v>8</v>
      </c>
      <c r="B219" t="s">
        <v>95</v>
      </c>
      <c r="C219" s="2">
        <v>144</v>
      </c>
      <c r="D219" s="2" t="s">
        <v>112</v>
      </c>
      <c r="E219">
        <v>2021</v>
      </c>
      <c r="F219" t="s">
        <v>5</v>
      </c>
      <c r="G219" s="1">
        <v>271.2</v>
      </c>
    </row>
    <row r="220" spans="1:7">
      <c r="A220" s="2" t="s">
        <v>13</v>
      </c>
      <c r="B220" t="s">
        <v>95</v>
      </c>
      <c r="C220" s="2">
        <v>144</v>
      </c>
      <c r="D220" s="2" t="s">
        <v>112</v>
      </c>
      <c r="E220">
        <v>2021</v>
      </c>
      <c r="F220" t="s">
        <v>5</v>
      </c>
      <c r="G220" s="1">
        <v>173.84</v>
      </c>
    </row>
    <row r="221" spans="1:7">
      <c r="A221" s="2" t="s">
        <v>17</v>
      </c>
      <c r="B221" t="s">
        <v>95</v>
      </c>
      <c r="C221" s="2">
        <v>144</v>
      </c>
      <c r="D221" s="2" t="s">
        <v>112</v>
      </c>
      <c r="E221">
        <v>2021</v>
      </c>
      <c r="F221" t="s">
        <v>5</v>
      </c>
      <c r="G221" s="1">
        <v>723.2</v>
      </c>
    </row>
    <row r="222" spans="1:7">
      <c r="A222" s="2" t="s">
        <v>6</v>
      </c>
      <c r="B222" t="s">
        <v>83</v>
      </c>
      <c r="C222" s="2">
        <v>144</v>
      </c>
      <c r="D222" s="2" t="s">
        <v>108</v>
      </c>
      <c r="E222">
        <v>2021</v>
      </c>
      <c r="F222" t="s">
        <v>5</v>
      </c>
      <c r="G222" s="1">
        <v>15.73</v>
      </c>
    </row>
    <row r="223" spans="1:7">
      <c r="A223" s="2" t="s">
        <v>6</v>
      </c>
      <c r="B223" t="s">
        <v>83</v>
      </c>
      <c r="C223" s="2">
        <v>144</v>
      </c>
      <c r="D223" s="2" t="s">
        <v>108</v>
      </c>
      <c r="E223">
        <v>2021</v>
      </c>
      <c r="F223" t="s">
        <v>5</v>
      </c>
      <c r="G223" s="1">
        <v>1792.67</v>
      </c>
    </row>
    <row r="224" spans="1:7">
      <c r="A224" s="2" t="s">
        <v>6</v>
      </c>
      <c r="B224" t="s">
        <v>83</v>
      </c>
      <c r="C224" s="2">
        <v>144</v>
      </c>
      <c r="D224" s="2" t="s">
        <v>108</v>
      </c>
      <c r="E224">
        <v>2021</v>
      </c>
      <c r="F224" t="s">
        <v>5</v>
      </c>
      <c r="G224" s="1">
        <v>360.61</v>
      </c>
    </row>
    <row r="225" spans="1:7">
      <c r="A225" s="2" t="s">
        <v>8</v>
      </c>
      <c r="B225" t="s">
        <v>83</v>
      </c>
      <c r="C225" s="2">
        <v>144</v>
      </c>
      <c r="D225" s="2" t="s">
        <v>108</v>
      </c>
      <c r="E225">
        <v>2021</v>
      </c>
      <c r="F225" t="s">
        <v>5</v>
      </c>
      <c r="G225" s="1">
        <v>36.049999999999997</v>
      </c>
    </row>
    <row r="226" spans="1:7">
      <c r="A226" s="2" t="s">
        <v>8</v>
      </c>
      <c r="B226" t="s">
        <v>83</v>
      </c>
      <c r="C226" s="2">
        <v>144</v>
      </c>
      <c r="D226" s="2" t="s">
        <v>108</v>
      </c>
      <c r="E226">
        <v>2021</v>
      </c>
      <c r="F226" t="s">
        <v>5</v>
      </c>
      <c r="G226" s="1">
        <v>461.55</v>
      </c>
    </row>
    <row r="227" spans="1:7">
      <c r="A227" s="2" t="s">
        <v>8</v>
      </c>
      <c r="B227" t="s">
        <v>83</v>
      </c>
      <c r="C227" s="2">
        <v>144</v>
      </c>
      <c r="D227" s="2" t="s">
        <v>108</v>
      </c>
      <c r="E227">
        <v>2021</v>
      </c>
      <c r="F227" t="s">
        <v>5</v>
      </c>
      <c r="G227" s="1">
        <v>1143.54</v>
      </c>
    </row>
    <row r="228" spans="1:7">
      <c r="A228" s="2" t="s">
        <v>11</v>
      </c>
      <c r="B228" t="s">
        <v>83</v>
      </c>
      <c r="C228" s="2">
        <v>144</v>
      </c>
      <c r="D228" s="2" t="s">
        <v>108</v>
      </c>
      <c r="E228">
        <v>2021</v>
      </c>
      <c r="F228" t="s">
        <v>5</v>
      </c>
      <c r="G228" s="1">
        <v>694.74</v>
      </c>
    </row>
    <row r="229" spans="1:7">
      <c r="A229" s="2" t="s">
        <v>11</v>
      </c>
      <c r="B229" t="s">
        <v>83</v>
      </c>
      <c r="C229" s="2">
        <v>144</v>
      </c>
      <c r="D229" s="2" t="s">
        <v>108</v>
      </c>
      <c r="E229">
        <v>2021</v>
      </c>
      <c r="F229" t="s">
        <v>5</v>
      </c>
      <c r="G229" s="1">
        <v>862.33</v>
      </c>
    </row>
    <row r="230" spans="1:7">
      <c r="A230" s="2" t="s">
        <v>11</v>
      </c>
      <c r="B230" t="s">
        <v>83</v>
      </c>
      <c r="C230" s="2">
        <v>144</v>
      </c>
      <c r="D230" s="2" t="s">
        <v>108</v>
      </c>
      <c r="E230">
        <v>2021</v>
      </c>
      <c r="F230" t="s">
        <v>5</v>
      </c>
      <c r="G230" s="1">
        <v>23.88</v>
      </c>
    </row>
    <row r="231" spans="1:7">
      <c r="A231" s="2" t="s">
        <v>12</v>
      </c>
      <c r="B231" t="s">
        <v>83</v>
      </c>
      <c r="C231" s="2">
        <v>144</v>
      </c>
      <c r="D231" s="2" t="s">
        <v>108</v>
      </c>
      <c r="E231">
        <v>2021</v>
      </c>
      <c r="F231" t="s">
        <v>5</v>
      </c>
      <c r="G231" s="1">
        <v>2383.71</v>
      </c>
    </row>
    <row r="232" spans="1:7">
      <c r="A232" s="2" t="s">
        <v>12</v>
      </c>
      <c r="B232" t="s">
        <v>83</v>
      </c>
      <c r="C232" s="2">
        <v>144</v>
      </c>
      <c r="D232" s="2" t="s">
        <v>108</v>
      </c>
      <c r="E232">
        <v>2021</v>
      </c>
      <c r="F232" t="s">
        <v>5</v>
      </c>
      <c r="G232" s="1">
        <v>587.71</v>
      </c>
    </row>
    <row r="233" spans="1:7">
      <c r="A233" s="2" t="s">
        <v>12</v>
      </c>
      <c r="B233" t="s">
        <v>83</v>
      </c>
      <c r="C233" s="2">
        <v>144</v>
      </c>
      <c r="D233" s="2" t="s">
        <v>108</v>
      </c>
      <c r="E233">
        <v>2021</v>
      </c>
      <c r="F233" t="s">
        <v>5</v>
      </c>
      <c r="G233" s="1">
        <v>264</v>
      </c>
    </row>
    <row r="234" spans="1:7">
      <c r="A234" s="2" t="s">
        <v>13</v>
      </c>
      <c r="B234" t="s">
        <v>83</v>
      </c>
      <c r="C234" s="2">
        <v>144</v>
      </c>
      <c r="D234" s="2" t="s">
        <v>108</v>
      </c>
      <c r="E234">
        <v>2021</v>
      </c>
      <c r="F234" t="s">
        <v>5</v>
      </c>
      <c r="G234" s="1">
        <v>-6.35</v>
      </c>
    </row>
    <row r="235" spans="1:7">
      <c r="A235" s="2" t="s">
        <v>13</v>
      </c>
      <c r="B235" t="s">
        <v>83</v>
      </c>
      <c r="C235" s="2">
        <v>144</v>
      </c>
      <c r="D235" s="2" t="s">
        <v>108</v>
      </c>
      <c r="E235">
        <v>2021</v>
      </c>
      <c r="F235" t="s">
        <v>5</v>
      </c>
      <c r="G235" s="1">
        <v>6.35</v>
      </c>
    </row>
    <row r="236" spans="1:7">
      <c r="A236" s="2" t="s">
        <v>14</v>
      </c>
      <c r="B236" t="s">
        <v>83</v>
      </c>
      <c r="C236" s="2">
        <v>133</v>
      </c>
      <c r="D236" s="2" t="s">
        <v>108</v>
      </c>
      <c r="E236">
        <v>2021</v>
      </c>
      <c r="F236" t="s">
        <v>5</v>
      </c>
      <c r="G236" s="1">
        <v>156.84</v>
      </c>
    </row>
    <row r="237" spans="1:7">
      <c r="A237" s="2" t="s">
        <v>14</v>
      </c>
      <c r="B237" t="s">
        <v>83</v>
      </c>
      <c r="C237" s="2">
        <v>133</v>
      </c>
      <c r="D237" s="2" t="s">
        <v>108</v>
      </c>
      <c r="E237">
        <v>2021</v>
      </c>
      <c r="F237" t="s">
        <v>5</v>
      </c>
      <c r="G237" s="1">
        <v>16.22</v>
      </c>
    </row>
    <row r="238" spans="1:7">
      <c r="A238" s="2" t="s">
        <v>17</v>
      </c>
      <c r="B238" t="s">
        <v>83</v>
      </c>
      <c r="C238" s="2">
        <v>144</v>
      </c>
      <c r="D238" s="2" t="s">
        <v>108</v>
      </c>
      <c r="E238">
        <v>2021</v>
      </c>
      <c r="F238" t="s">
        <v>5</v>
      </c>
      <c r="G238" s="1">
        <v>169.35</v>
      </c>
    </row>
    <row r="239" spans="1:7">
      <c r="A239" s="2" t="s">
        <v>14</v>
      </c>
      <c r="B239" t="s">
        <v>90</v>
      </c>
      <c r="C239" s="2">
        <v>144</v>
      </c>
      <c r="D239" s="2" t="s">
        <v>109</v>
      </c>
      <c r="E239">
        <v>2021</v>
      </c>
      <c r="F239" t="s">
        <v>5</v>
      </c>
      <c r="G239" s="1">
        <v>68</v>
      </c>
    </row>
    <row r="240" spans="1:7">
      <c r="A240" s="2" t="s">
        <v>14</v>
      </c>
      <c r="B240" t="s">
        <v>90</v>
      </c>
      <c r="C240" s="2">
        <v>144</v>
      </c>
      <c r="D240" s="2" t="s">
        <v>109</v>
      </c>
      <c r="E240">
        <v>2021</v>
      </c>
      <c r="F240" t="s">
        <v>5</v>
      </c>
      <c r="G240" s="1">
        <v>80.22</v>
      </c>
    </row>
    <row r="241" spans="1:7">
      <c r="A241" s="2" t="s">
        <v>14</v>
      </c>
      <c r="B241" t="s">
        <v>90</v>
      </c>
      <c r="C241" s="2">
        <v>144</v>
      </c>
      <c r="D241" s="2" t="s">
        <v>109</v>
      </c>
      <c r="E241">
        <v>2021</v>
      </c>
      <c r="F241" t="s">
        <v>5</v>
      </c>
      <c r="G241" s="1">
        <v>68</v>
      </c>
    </row>
    <row r="242" spans="1:7">
      <c r="A242" s="2" t="s">
        <v>6</v>
      </c>
      <c r="B242" t="s">
        <v>82</v>
      </c>
      <c r="C242" s="2">
        <v>144</v>
      </c>
      <c r="D242" s="2" t="s">
        <v>110</v>
      </c>
      <c r="E242">
        <v>2021</v>
      </c>
      <c r="F242" t="s">
        <v>5</v>
      </c>
      <c r="G242" s="1">
        <v>11.6</v>
      </c>
    </row>
    <row r="243" spans="1:7">
      <c r="A243" s="2" t="s">
        <v>6</v>
      </c>
      <c r="B243" t="s">
        <v>82</v>
      </c>
      <c r="C243" s="2">
        <v>144</v>
      </c>
      <c r="D243" s="2" t="s">
        <v>110</v>
      </c>
      <c r="E243">
        <v>2021</v>
      </c>
      <c r="F243" t="s">
        <v>5</v>
      </c>
      <c r="G243" s="1">
        <v>2.93</v>
      </c>
    </row>
    <row r="244" spans="1:7">
      <c r="A244" s="2" t="s">
        <v>7</v>
      </c>
      <c r="B244" t="s">
        <v>82</v>
      </c>
      <c r="C244" s="2">
        <v>133</v>
      </c>
      <c r="D244" s="2" t="s">
        <v>110</v>
      </c>
      <c r="E244">
        <v>2021</v>
      </c>
      <c r="F244" t="s">
        <v>5</v>
      </c>
      <c r="G244" s="1">
        <v>1.17</v>
      </c>
    </row>
    <row r="245" spans="1:7">
      <c r="A245" s="2" t="s">
        <v>7</v>
      </c>
      <c r="B245" t="s">
        <v>82</v>
      </c>
      <c r="C245" s="2">
        <v>133</v>
      </c>
      <c r="D245" s="2" t="s">
        <v>110</v>
      </c>
      <c r="E245">
        <v>2021</v>
      </c>
      <c r="F245" t="s">
        <v>5</v>
      </c>
      <c r="G245" s="1">
        <v>0.2</v>
      </c>
    </row>
    <row r="246" spans="1:7">
      <c r="A246" s="2" t="s">
        <v>7</v>
      </c>
      <c r="B246" t="s">
        <v>82</v>
      </c>
      <c r="C246" s="2">
        <v>133</v>
      </c>
      <c r="D246" s="2" t="s">
        <v>110</v>
      </c>
      <c r="E246">
        <v>2021</v>
      </c>
      <c r="F246" t="s">
        <v>5</v>
      </c>
      <c r="G246" s="1">
        <v>1.35</v>
      </c>
    </row>
    <row r="247" spans="1:7">
      <c r="A247" s="2" t="s">
        <v>7</v>
      </c>
      <c r="B247" t="s">
        <v>82</v>
      </c>
      <c r="C247" s="2">
        <v>144</v>
      </c>
      <c r="D247" s="2" t="s">
        <v>110</v>
      </c>
      <c r="E247">
        <v>2021</v>
      </c>
      <c r="F247" t="s">
        <v>5</v>
      </c>
      <c r="G247" s="1">
        <v>0.28999999999999998</v>
      </c>
    </row>
    <row r="248" spans="1:7">
      <c r="A248" s="2" t="s">
        <v>7</v>
      </c>
      <c r="B248" t="s">
        <v>82</v>
      </c>
      <c r="C248" s="2">
        <v>144</v>
      </c>
      <c r="D248" s="2" t="s">
        <v>110</v>
      </c>
      <c r="E248">
        <v>2021</v>
      </c>
      <c r="F248" t="s">
        <v>5</v>
      </c>
      <c r="G248" s="1">
        <v>3.44</v>
      </c>
    </row>
    <row r="249" spans="1:7">
      <c r="A249" s="2" t="s">
        <v>8</v>
      </c>
      <c r="B249" t="s">
        <v>82</v>
      </c>
      <c r="C249" s="2">
        <v>144</v>
      </c>
      <c r="D249" s="2" t="s">
        <v>110</v>
      </c>
      <c r="E249">
        <v>2021</v>
      </c>
      <c r="F249" t="s">
        <v>5</v>
      </c>
      <c r="G249" s="1">
        <v>0.02</v>
      </c>
    </row>
    <row r="250" spans="1:7">
      <c r="A250" s="2" t="s">
        <v>8</v>
      </c>
      <c r="B250" t="s">
        <v>82</v>
      </c>
      <c r="C250" s="2">
        <v>144</v>
      </c>
      <c r="D250" s="2" t="s">
        <v>110</v>
      </c>
      <c r="E250">
        <v>2021</v>
      </c>
      <c r="F250" t="s">
        <v>5</v>
      </c>
      <c r="G250" s="1">
        <v>0.01</v>
      </c>
    </row>
    <row r="251" spans="1:7">
      <c r="A251" s="2" t="s">
        <v>8</v>
      </c>
      <c r="B251" t="s">
        <v>82</v>
      </c>
      <c r="C251" s="2">
        <v>144</v>
      </c>
      <c r="D251" s="2" t="s">
        <v>110</v>
      </c>
      <c r="E251">
        <v>2021</v>
      </c>
      <c r="F251" t="s">
        <v>5</v>
      </c>
      <c r="G251" s="1">
        <v>9.61</v>
      </c>
    </row>
    <row r="252" spans="1:7">
      <c r="A252" s="2" t="s">
        <v>8</v>
      </c>
      <c r="B252" t="s">
        <v>82</v>
      </c>
      <c r="C252" s="2">
        <v>144</v>
      </c>
      <c r="D252" s="2" t="s">
        <v>110</v>
      </c>
      <c r="E252">
        <v>2021</v>
      </c>
      <c r="F252" t="s">
        <v>5</v>
      </c>
      <c r="G252" s="1">
        <v>17.829999999999998</v>
      </c>
    </row>
    <row r="253" spans="1:7">
      <c r="A253" s="2" t="s">
        <v>8</v>
      </c>
      <c r="B253" t="s">
        <v>82</v>
      </c>
      <c r="C253" s="2">
        <v>144</v>
      </c>
      <c r="D253" s="2" t="s">
        <v>110</v>
      </c>
      <c r="E253">
        <v>2021</v>
      </c>
      <c r="F253" t="s">
        <v>5</v>
      </c>
      <c r="G253" s="1">
        <v>33.6</v>
      </c>
    </row>
    <row r="254" spans="1:7">
      <c r="A254" s="2" t="s">
        <v>8</v>
      </c>
      <c r="B254" t="s">
        <v>82</v>
      </c>
      <c r="C254" s="2">
        <v>144</v>
      </c>
      <c r="D254" s="2" t="s">
        <v>110</v>
      </c>
      <c r="E254">
        <v>2021</v>
      </c>
      <c r="F254" t="s">
        <v>5</v>
      </c>
      <c r="G254" s="1">
        <v>4.8</v>
      </c>
    </row>
    <row r="255" spans="1:7">
      <c r="A255" s="2" t="s">
        <v>9</v>
      </c>
      <c r="B255" t="s">
        <v>82</v>
      </c>
      <c r="C255" s="2">
        <v>133</v>
      </c>
      <c r="D255" s="2" t="s">
        <v>110</v>
      </c>
      <c r="E255">
        <v>2021</v>
      </c>
      <c r="F255" t="s">
        <v>5</v>
      </c>
      <c r="G255" s="1">
        <v>0.9</v>
      </c>
    </row>
    <row r="256" spans="1:7">
      <c r="A256" s="2" t="s">
        <v>9</v>
      </c>
      <c r="B256" t="s">
        <v>82</v>
      </c>
      <c r="C256" s="2">
        <v>133</v>
      </c>
      <c r="D256" s="2" t="s">
        <v>110</v>
      </c>
      <c r="E256">
        <v>2021</v>
      </c>
      <c r="F256" t="s">
        <v>5</v>
      </c>
      <c r="G256" s="1">
        <v>5.33</v>
      </c>
    </row>
    <row r="257" spans="1:7">
      <c r="A257" s="2" t="s">
        <v>9</v>
      </c>
      <c r="B257" t="s">
        <v>82</v>
      </c>
      <c r="C257" s="2">
        <v>144</v>
      </c>
      <c r="D257" s="2" t="s">
        <v>110</v>
      </c>
      <c r="E257">
        <v>2021</v>
      </c>
      <c r="F257" t="s">
        <v>5</v>
      </c>
      <c r="G257" s="1">
        <v>0.45</v>
      </c>
    </row>
    <row r="258" spans="1:7">
      <c r="A258" s="2" t="s">
        <v>9</v>
      </c>
      <c r="B258" t="s">
        <v>82</v>
      </c>
      <c r="C258" s="2">
        <v>144</v>
      </c>
      <c r="D258" s="2" t="s">
        <v>110</v>
      </c>
      <c r="E258">
        <v>2021</v>
      </c>
      <c r="F258" t="s">
        <v>5</v>
      </c>
      <c r="G258" s="1">
        <v>0.23</v>
      </c>
    </row>
    <row r="259" spans="1:7">
      <c r="A259" s="2" t="s">
        <v>9</v>
      </c>
      <c r="B259" t="s">
        <v>82</v>
      </c>
      <c r="C259" s="2">
        <v>144</v>
      </c>
      <c r="D259" s="2" t="s">
        <v>110</v>
      </c>
      <c r="E259">
        <v>2021</v>
      </c>
      <c r="F259" t="s">
        <v>5</v>
      </c>
      <c r="G259" s="1">
        <v>4.2</v>
      </c>
    </row>
    <row r="260" spans="1:7">
      <c r="A260" s="2" t="s">
        <v>9</v>
      </c>
      <c r="B260" t="s">
        <v>82</v>
      </c>
      <c r="C260" s="2">
        <v>144</v>
      </c>
      <c r="D260" s="2" t="s">
        <v>110</v>
      </c>
      <c r="E260">
        <v>2021</v>
      </c>
      <c r="F260" t="s">
        <v>5</v>
      </c>
      <c r="G260" s="1">
        <v>0.34</v>
      </c>
    </row>
    <row r="261" spans="1:7">
      <c r="A261" s="2" t="s">
        <v>10</v>
      </c>
      <c r="B261" t="s">
        <v>82</v>
      </c>
      <c r="C261" s="2">
        <v>144</v>
      </c>
      <c r="D261" s="2" t="s">
        <v>110</v>
      </c>
      <c r="E261">
        <v>2021</v>
      </c>
      <c r="F261" t="s">
        <v>5</v>
      </c>
      <c r="G261" s="1">
        <v>0.9</v>
      </c>
    </row>
    <row r="262" spans="1:7">
      <c r="A262" s="2" t="s">
        <v>11</v>
      </c>
      <c r="B262" t="s">
        <v>82</v>
      </c>
      <c r="C262" s="2">
        <v>144</v>
      </c>
      <c r="D262" s="2" t="s">
        <v>110</v>
      </c>
      <c r="E262">
        <v>2021</v>
      </c>
      <c r="F262" t="s">
        <v>5</v>
      </c>
      <c r="G262" s="1">
        <v>1.2</v>
      </c>
    </row>
    <row r="263" spans="1:7">
      <c r="A263" s="2" t="s">
        <v>11</v>
      </c>
      <c r="B263" t="s">
        <v>82</v>
      </c>
      <c r="C263" s="2">
        <v>144</v>
      </c>
      <c r="D263" s="2" t="s">
        <v>110</v>
      </c>
      <c r="E263">
        <v>2021</v>
      </c>
      <c r="F263" t="s">
        <v>5</v>
      </c>
      <c r="G263" s="1">
        <v>7.29</v>
      </c>
    </row>
    <row r="264" spans="1:7">
      <c r="A264" s="2" t="s">
        <v>11</v>
      </c>
      <c r="B264" t="s">
        <v>82</v>
      </c>
      <c r="C264" s="2">
        <v>144</v>
      </c>
      <c r="D264" s="2" t="s">
        <v>110</v>
      </c>
      <c r="E264">
        <v>2021</v>
      </c>
      <c r="F264" t="s">
        <v>5</v>
      </c>
      <c r="G264" s="1">
        <v>0.68</v>
      </c>
    </row>
    <row r="265" spans="1:7">
      <c r="A265" s="2" t="s">
        <v>11</v>
      </c>
      <c r="B265" t="s">
        <v>82</v>
      </c>
      <c r="C265" s="2">
        <v>144</v>
      </c>
      <c r="D265" s="2" t="s">
        <v>110</v>
      </c>
      <c r="E265">
        <v>2021</v>
      </c>
      <c r="F265" t="s">
        <v>5</v>
      </c>
      <c r="G265" s="1">
        <v>1.2</v>
      </c>
    </row>
    <row r="266" spans="1:7">
      <c r="A266" s="2" t="s">
        <v>11</v>
      </c>
      <c r="B266" t="s">
        <v>82</v>
      </c>
      <c r="C266" s="2">
        <v>144</v>
      </c>
      <c r="D266" s="2" t="s">
        <v>110</v>
      </c>
      <c r="E266">
        <v>2021</v>
      </c>
      <c r="F266" t="s">
        <v>5</v>
      </c>
      <c r="G266" s="1">
        <v>10.8</v>
      </c>
    </row>
    <row r="267" spans="1:7">
      <c r="A267" s="2" t="s">
        <v>12</v>
      </c>
      <c r="B267" t="s">
        <v>82</v>
      </c>
      <c r="C267" s="2">
        <v>144</v>
      </c>
      <c r="D267" s="2" t="s">
        <v>110</v>
      </c>
      <c r="E267">
        <v>2021</v>
      </c>
      <c r="F267" t="s">
        <v>5</v>
      </c>
      <c r="G267" s="1">
        <v>24.64</v>
      </c>
    </row>
    <row r="268" spans="1:7">
      <c r="A268" s="2" t="s">
        <v>13</v>
      </c>
      <c r="B268" t="s">
        <v>82</v>
      </c>
      <c r="C268" s="2">
        <v>144</v>
      </c>
      <c r="D268" s="2" t="s">
        <v>110</v>
      </c>
      <c r="E268">
        <v>2021</v>
      </c>
      <c r="F268" t="s">
        <v>5</v>
      </c>
      <c r="G268" s="1">
        <v>-0.45</v>
      </c>
    </row>
    <row r="269" spans="1:7">
      <c r="A269" s="2" t="s">
        <v>13</v>
      </c>
      <c r="B269" t="s">
        <v>82</v>
      </c>
      <c r="C269" s="2">
        <v>144</v>
      </c>
      <c r="D269" s="2" t="s">
        <v>110</v>
      </c>
      <c r="E269">
        <v>2021</v>
      </c>
      <c r="F269" t="s">
        <v>5</v>
      </c>
      <c r="G269" s="1">
        <v>0.45</v>
      </c>
    </row>
    <row r="270" spans="1:7">
      <c r="A270" s="2" t="s">
        <v>14</v>
      </c>
      <c r="B270" t="s">
        <v>82</v>
      </c>
      <c r="C270" s="2">
        <v>133</v>
      </c>
      <c r="D270" s="2" t="s">
        <v>110</v>
      </c>
      <c r="E270">
        <v>2021</v>
      </c>
      <c r="F270" t="s">
        <v>5</v>
      </c>
      <c r="G270" s="1">
        <v>0.96</v>
      </c>
    </row>
    <row r="271" spans="1:7">
      <c r="A271" s="2" t="s">
        <v>14</v>
      </c>
      <c r="B271" t="s">
        <v>82</v>
      </c>
      <c r="C271" s="2">
        <v>144</v>
      </c>
      <c r="D271" s="2" t="s">
        <v>110</v>
      </c>
      <c r="E271">
        <v>2021</v>
      </c>
      <c r="F271" t="s">
        <v>5</v>
      </c>
      <c r="G271" s="1">
        <v>895.05</v>
      </c>
    </row>
    <row r="272" spans="1:7">
      <c r="A272" s="2" t="s">
        <v>14</v>
      </c>
      <c r="B272" t="s">
        <v>82</v>
      </c>
      <c r="C272" s="2">
        <v>144</v>
      </c>
      <c r="D272" s="2" t="s">
        <v>110</v>
      </c>
      <c r="E272">
        <v>2021</v>
      </c>
      <c r="F272" t="s">
        <v>5</v>
      </c>
      <c r="G272" s="1">
        <v>444.9</v>
      </c>
    </row>
    <row r="273" spans="1:7">
      <c r="A273" s="2" t="s">
        <v>14</v>
      </c>
      <c r="B273" t="s">
        <v>82</v>
      </c>
      <c r="C273" s="2">
        <v>144</v>
      </c>
      <c r="D273" s="2" t="s">
        <v>110</v>
      </c>
      <c r="E273">
        <v>2021</v>
      </c>
      <c r="F273" t="s">
        <v>5</v>
      </c>
      <c r="G273" s="1">
        <v>451.38</v>
      </c>
    </row>
    <row r="274" spans="1:7">
      <c r="A274" s="2" t="s">
        <v>14</v>
      </c>
      <c r="B274" t="s">
        <v>82</v>
      </c>
      <c r="C274" s="2">
        <v>144</v>
      </c>
      <c r="D274" s="2" t="s">
        <v>110</v>
      </c>
      <c r="E274">
        <v>2021</v>
      </c>
      <c r="F274" t="s">
        <v>5</v>
      </c>
      <c r="G274" s="1">
        <v>374.4</v>
      </c>
    </row>
    <row r="275" spans="1:7">
      <c r="A275" s="2" t="s">
        <v>14</v>
      </c>
      <c r="B275" t="s">
        <v>82</v>
      </c>
      <c r="C275" s="2">
        <v>144</v>
      </c>
      <c r="D275" s="2" t="s">
        <v>110</v>
      </c>
      <c r="E275">
        <v>2021</v>
      </c>
      <c r="F275" t="s">
        <v>5</v>
      </c>
      <c r="G275" s="1">
        <v>451.2</v>
      </c>
    </row>
    <row r="276" spans="1:7">
      <c r="A276" s="2" t="s">
        <v>14</v>
      </c>
      <c r="B276" t="s">
        <v>82</v>
      </c>
      <c r="C276" s="2">
        <v>144</v>
      </c>
      <c r="D276" s="2" t="s">
        <v>110</v>
      </c>
      <c r="E276">
        <v>2021</v>
      </c>
      <c r="F276" t="s">
        <v>5</v>
      </c>
      <c r="G276" s="1">
        <v>876.6</v>
      </c>
    </row>
    <row r="277" spans="1:7">
      <c r="A277" s="2" t="s">
        <v>17</v>
      </c>
      <c r="B277" t="s">
        <v>82</v>
      </c>
      <c r="C277" s="2">
        <v>144</v>
      </c>
      <c r="D277" s="2" t="s">
        <v>110</v>
      </c>
      <c r="E277">
        <v>2021</v>
      </c>
      <c r="F277" t="s">
        <v>5</v>
      </c>
      <c r="G277" s="1">
        <v>2.33</v>
      </c>
    </row>
    <row r="278" spans="1:7">
      <c r="A278" s="2" t="s">
        <v>9</v>
      </c>
      <c r="B278" t="s">
        <v>71</v>
      </c>
      <c r="C278" s="2">
        <v>144</v>
      </c>
      <c r="D278" s="2" t="s">
        <v>41</v>
      </c>
      <c r="E278">
        <v>2021</v>
      </c>
      <c r="F278" s="113" t="s">
        <v>5</v>
      </c>
      <c r="G278" s="1">
        <v>1105.6300000000001</v>
      </c>
    </row>
    <row r="279" spans="1:7">
      <c r="A279" s="2" t="s">
        <v>9</v>
      </c>
      <c r="B279" t="s">
        <v>74</v>
      </c>
      <c r="C279" s="2">
        <v>144</v>
      </c>
      <c r="D279" s="2" t="s">
        <v>56</v>
      </c>
      <c r="E279">
        <v>2021</v>
      </c>
      <c r="F279" s="113" t="s">
        <v>5</v>
      </c>
      <c r="G279" s="1">
        <v>2.0299999999999998</v>
      </c>
    </row>
    <row r="280" spans="1:7">
      <c r="A280" s="2" t="s">
        <v>6</v>
      </c>
      <c r="B280" t="s">
        <v>63</v>
      </c>
      <c r="C280" s="2">
        <v>133</v>
      </c>
      <c r="D280" s="2" t="s">
        <v>106</v>
      </c>
      <c r="E280">
        <v>2021</v>
      </c>
      <c r="F280" t="s">
        <v>5</v>
      </c>
      <c r="G280" s="1">
        <v>2940.08</v>
      </c>
    </row>
    <row r="281" spans="1:7">
      <c r="A281" s="2" t="s">
        <v>6</v>
      </c>
      <c r="B281" t="s">
        <v>63</v>
      </c>
      <c r="C281" s="2">
        <v>133</v>
      </c>
      <c r="D281" s="2" t="s">
        <v>106</v>
      </c>
      <c r="E281">
        <v>2021</v>
      </c>
      <c r="F281" t="s">
        <v>5</v>
      </c>
      <c r="G281" s="1">
        <v>2969.78</v>
      </c>
    </row>
    <row r="282" spans="1:7">
      <c r="A282" s="2" t="s">
        <v>6</v>
      </c>
      <c r="B282" t="s">
        <v>63</v>
      </c>
      <c r="C282" s="2">
        <v>133</v>
      </c>
      <c r="D282" s="2" t="s">
        <v>106</v>
      </c>
      <c r="E282">
        <v>2021</v>
      </c>
      <c r="F282" t="s">
        <v>5</v>
      </c>
      <c r="G282" s="1">
        <v>2969.78</v>
      </c>
    </row>
    <row r="283" spans="1:7">
      <c r="A283" s="2" t="s">
        <v>6</v>
      </c>
      <c r="B283" t="s">
        <v>63</v>
      </c>
      <c r="C283" s="2">
        <v>133</v>
      </c>
      <c r="D283" s="2" t="s">
        <v>106</v>
      </c>
      <c r="E283">
        <v>2021</v>
      </c>
      <c r="F283" t="s">
        <v>5</v>
      </c>
      <c r="G283" s="1">
        <v>2969.78</v>
      </c>
    </row>
    <row r="284" spans="1:7">
      <c r="A284" s="2" t="s">
        <v>6</v>
      </c>
      <c r="B284" t="s">
        <v>63</v>
      </c>
      <c r="C284" s="2">
        <v>133</v>
      </c>
      <c r="D284" s="2" t="s">
        <v>106</v>
      </c>
      <c r="E284">
        <v>2021</v>
      </c>
      <c r="F284" t="s">
        <v>5</v>
      </c>
      <c r="G284" s="1">
        <v>2969.78</v>
      </c>
    </row>
    <row r="285" spans="1:7">
      <c r="A285" s="2" t="s">
        <v>6</v>
      </c>
      <c r="B285" t="s">
        <v>63</v>
      </c>
      <c r="C285" s="2">
        <v>133</v>
      </c>
      <c r="D285" s="2" t="s">
        <v>106</v>
      </c>
      <c r="E285">
        <v>2021</v>
      </c>
      <c r="F285" t="s">
        <v>5</v>
      </c>
      <c r="G285" s="1">
        <v>4454.67</v>
      </c>
    </row>
    <row r="286" spans="1:7">
      <c r="A286" s="2" t="s">
        <v>6</v>
      </c>
      <c r="B286" t="s">
        <v>63</v>
      </c>
      <c r="C286" s="2">
        <v>144</v>
      </c>
      <c r="D286" s="2" t="s">
        <v>106</v>
      </c>
      <c r="E286">
        <v>2021</v>
      </c>
      <c r="F286" t="s">
        <v>5</v>
      </c>
      <c r="G286" s="1">
        <v>5904.61</v>
      </c>
    </row>
    <row r="287" spans="1:7">
      <c r="A287" s="2" t="s">
        <v>6</v>
      </c>
      <c r="B287" t="s">
        <v>63</v>
      </c>
      <c r="C287" s="2">
        <v>144</v>
      </c>
      <c r="D287" s="2" t="s">
        <v>106</v>
      </c>
      <c r="E287">
        <v>2021</v>
      </c>
      <c r="F287" t="s">
        <v>5</v>
      </c>
      <c r="G287" s="1">
        <v>5952.98</v>
      </c>
    </row>
    <row r="288" spans="1:7">
      <c r="A288" s="2" t="s">
        <v>6</v>
      </c>
      <c r="B288" t="s">
        <v>63</v>
      </c>
      <c r="C288" s="2">
        <v>144</v>
      </c>
      <c r="D288" s="2" t="s">
        <v>106</v>
      </c>
      <c r="E288">
        <v>2021</v>
      </c>
      <c r="F288" t="s">
        <v>5</v>
      </c>
      <c r="G288" s="1">
        <v>8856.92</v>
      </c>
    </row>
    <row r="289" spans="1:7">
      <c r="A289" s="2" t="s">
        <v>6</v>
      </c>
      <c r="B289" t="s">
        <v>63</v>
      </c>
      <c r="C289" s="2">
        <v>144</v>
      </c>
      <c r="D289" s="2" t="s">
        <v>106</v>
      </c>
      <c r="E289">
        <v>2021</v>
      </c>
      <c r="F289" t="s">
        <v>5</v>
      </c>
      <c r="G289" s="1">
        <v>5845.75</v>
      </c>
    </row>
    <row r="290" spans="1:7">
      <c r="A290" s="2" t="s">
        <v>6</v>
      </c>
      <c r="B290" t="s">
        <v>63</v>
      </c>
      <c r="C290" s="2">
        <v>144</v>
      </c>
      <c r="D290" s="2" t="s">
        <v>106</v>
      </c>
      <c r="E290">
        <v>2021</v>
      </c>
      <c r="F290" t="s">
        <v>5</v>
      </c>
      <c r="G290" s="1">
        <v>5904.63</v>
      </c>
    </row>
    <row r="291" spans="1:7">
      <c r="A291" s="2" t="s">
        <v>6</v>
      </c>
      <c r="B291" t="s">
        <v>63</v>
      </c>
      <c r="C291" s="2">
        <v>144</v>
      </c>
      <c r="D291" s="2" t="s">
        <v>106</v>
      </c>
      <c r="E291">
        <v>2021</v>
      </c>
      <c r="F291" t="s">
        <v>5</v>
      </c>
      <c r="G291" s="1">
        <v>3569.07</v>
      </c>
    </row>
    <row r="292" spans="1:7">
      <c r="A292" s="2" t="s">
        <v>6</v>
      </c>
      <c r="B292" t="s">
        <v>82</v>
      </c>
      <c r="C292" s="2">
        <v>144</v>
      </c>
      <c r="D292" s="2" t="s">
        <v>110</v>
      </c>
      <c r="E292">
        <v>2021</v>
      </c>
      <c r="F292" t="s">
        <v>5</v>
      </c>
      <c r="G292" s="1">
        <v>0.06</v>
      </c>
    </row>
    <row r="293" spans="1:7">
      <c r="A293" s="2" t="s">
        <v>7</v>
      </c>
      <c r="B293" t="s">
        <v>63</v>
      </c>
      <c r="C293" s="2">
        <v>133</v>
      </c>
      <c r="D293" s="2" t="s">
        <v>106</v>
      </c>
      <c r="E293">
        <v>2021</v>
      </c>
      <c r="F293" t="s">
        <v>5</v>
      </c>
      <c r="G293" s="1">
        <v>3806.31</v>
      </c>
    </row>
    <row r="294" spans="1:7">
      <c r="A294" s="2" t="s">
        <v>7</v>
      </c>
      <c r="B294" t="s">
        <v>63</v>
      </c>
      <c r="C294" s="2">
        <v>133</v>
      </c>
      <c r="D294" s="2" t="s">
        <v>106</v>
      </c>
      <c r="E294">
        <v>2021</v>
      </c>
      <c r="F294" t="s">
        <v>5</v>
      </c>
      <c r="G294" s="1">
        <v>2528.3200000000002</v>
      </c>
    </row>
    <row r="295" spans="1:7">
      <c r="A295" s="2" t="s">
        <v>7</v>
      </c>
      <c r="B295" t="s">
        <v>63</v>
      </c>
      <c r="C295" s="2">
        <v>133</v>
      </c>
      <c r="D295" s="2" t="s">
        <v>106</v>
      </c>
      <c r="E295">
        <v>2021</v>
      </c>
      <c r="F295" t="s">
        <v>5</v>
      </c>
      <c r="G295" s="1">
        <v>2389.6</v>
      </c>
    </row>
    <row r="296" spans="1:7">
      <c r="A296" s="2" t="s">
        <v>7</v>
      </c>
      <c r="B296" t="s">
        <v>63</v>
      </c>
      <c r="C296" s="2">
        <v>133</v>
      </c>
      <c r="D296" s="2" t="s">
        <v>106</v>
      </c>
      <c r="E296">
        <v>2021</v>
      </c>
      <c r="F296" t="s">
        <v>5</v>
      </c>
      <c r="G296" s="1">
        <v>2440.86</v>
      </c>
    </row>
    <row r="297" spans="1:7">
      <c r="A297" s="2" t="s">
        <v>7</v>
      </c>
      <c r="B297" t="s">
        <v>63</v>
      </c>
      <c r="C297" s="2">
        <v>133</v>
      </c>
      <c r="D297" s="2" t="s">
        <v>106</v>
      </c>
      <c r="E297">
        <v>2021</v>
      </c>
      <c r="F297" t="s">
        <v>5</v>
      </c>
      <c r="G297" s="1">
        <v>2402.98</v>
      </c>
    </row>
    <row r="298" spans="1:7">
      <c r="A298" s="2" t="s">
        <v>7</v>
      </c>
      <c r="B298" t="s">
        <v>63</v>
      </c>
      <c r="C298" s="2">
        <v>133</v>
      </c>
      <c r="D298" s="2" t="s">
        <v>106</v>
      </c>
      <c r="E298">
        <v>2021</v>
      </c>
      <c r="F298" t="s">
        <v>5</v>
      </c>
      <c r="G298" s="1">
        <v>-1282.1300000000001</v>
      </c>
    </row>
    <row r="299" spans="1:7">
      <c r="A299" s="2" t="s">
        <v>7</v>
      </c>
      <c r="B299" t="s">
        <v>63</v>
      </c>
      <c r="C299" s="2">
        <v>144</v>
      </c>
      <c r="D299" s="2" t="s">
        <v>106</v>
      </c>
      <c r="E299">
        <v>2021</v>
      </c>
      <c r="F299" t="s">
        <v>5</v>
      </c>
      <c r="G299" s="1">
        <v>7563.61</v>
      </c>
    </row>
    <row r="300" spans="1:7">
      <c r="A300" s="2" t="s">
        <v>7</v>
      </c>
      <c r="B300" t="s">
        <v>63</v>
      </c>
      <c r="C300" s="2">
        <v>144</v>
      </c>
      <c r="D300" s="2" t="s">
        <v>106</v>
      </c>
      <c r="E300">
        <v>2021</v>
      </c>
      <c r="F300" t="s">
        <v>5</v>
      </c>
      <c r="G300" s="1">
        <v>7563.61</v>
      </c>
    </row>
    <row r="301" spans="1:7">
      <c r="A301" s="2" t="s">
        <v>7</v>
      </c>
      <c r="B301" t="s">
        <v>63</v>
      </c>
      <c r="C301" s="2">
        <v>144</v>
      </c>
      <c r="D301" s="2" t="s">
        <v>106</v>
      </c>
      <c r="E301">
        <v>2021</v>
      </c>
      <c r="F301" t="s">
        <v>5</v>
      </c>
      <c r="G301" s="1">
        <v>7955.38</v>
      </c>
    </row>
    <row r="302" spans="1:7">
      <c r="A302" s="2" t="s">
        <v>7</v>
      </c>
      <c r="B302" t="s">
        <v>63</v>
      </c>
      <c r="C302" s="2">
        <v>144</v>
      </c>
      <c r="D302" s="2" t="s">
        <v>106</v>
      </c>
      <c r="E302">
        <v>2021</v>
      </c>
      <c r="F302" t="s">
        <v>5</v>
      </c>
      <c r="G302" s="1">
        <v>8428.98</v>
      </c>
    </row>
    <row r="303" spans="1:7">
      <c r="A303" s="2" t="s">
        <v>7</v>
      </c>
      <c r="B303" t="s">
        <v>63</v>
      </c>
      <c r="C303" s="2">
        <v>144</v>
      </c>
      <c r="D303" s="2" t="s">
        <v>106</v>
      </c>
      <c r="E303">
        <v>2021</v>
      </c>
      <c r="F303" t="s">
        <v>5</v>
      </c>
      <c r="G303" s="1">
        <v>15020.68</v>
      </c>
    </row>
    <row r="304" spans="1:7">
      <c r="A304" s="2" t="s">
        <v>7</v>
      </c>
      <c r="B304" t="s">
        <v>63</v>
      </c>
      <c r="C304" s="2">
        <v>144</v>
      </c>
      <c r="D304" s="2" t="s">
        <v>106</v>
      </c>
      <c r="E304">
        <v>2021</v>
      </c>
      <c r="F304" t="s">
        <v>5</v>
      </c>
      <c r="G304" s="1">
        <v>-13885.31</v>
      </c>
    </row>
    <row r="305" spans="1:7">
      <c r="A305" s="2" t="s">
        <v>7</v>
      </c>
      <c r="B305" t="s">
        <v>63</v>
      </c>
      <c r="C305" s="2">
        <v>144</v>
      </c>
      <c r="D305" s="2" t="s">
        <v>106</v>
      </c>
      <c r="E305">
        <v>2021</v>
      </c>
      <c r="F305" t="s">
        <v>5</v>
      </c>
      <c r="G305" s="1">
        <v>10758.02</v>
      </c>
    </row>
    <row r="306" spans="1:7">
      <c r="A306" s="2" t="s">
        <v>7</v>
      </c>
      <c r="B306" t="s">
        <v>64</v>
      </c>
      <c r="C306" s="2">
        <v>144</v>
      </c>
      <c r="D306" s="2" t="s">
        <v>107</v>
      </c>
      <c r="E306">
        <v>2021</v>
      </c>
      <c r="F306" t="s">
        <v>5</v>
      </c>
      <c r="G306" s="1">
        <v>660</v>
      </c>
    </row>
    <row r="307" spans="1:7">
      <c r="A307" s="2" t="s">
        <v>7</v>
      </c>
      <c r="B307" t="s">
        <v>64</v>
      </c>
      <c r="C307" s="2">
        <v>144</v>
      </c>
      <c r="D307" s="2" t="s">
        <v>107</v>
      </c>
      <c r="E307">
        <v>2021</v>
      </c>
      <c r="F307" t="s">
        <v>5</v>
      </c>
      <c r="G307" s="1">
        <v>2566.4</v>
      </c>
    </row>
    <row r="308" spans="1:7">
      <c r="A308" s="2" t="s">
        <v>7</v>
      </c>
      <c r="B308" t="s">
        <v>64</v>
      </c>
      <c r="C308" s="2">
        <v>144</v>
      </c>
      <c r="D308" s="2" t="s">
        <v>107</v>
      </c>
      <c r="E308">
        <v>2021</v>
      </c>
      <c r="F308" t="s">
        <v>5</v>
      </c>
      <c r="G308" s="1">
        <v>2911.1</v>
      </c>
    </row>
    <row r="309" spans="1:7">
      <c r="A309" s="2" t="s">
        <v>7</v>
      </c>
      <c r="B309" t="s">
        <v>64</v>
      </c>
      <c r="C309" s="2">
        <v>144</v>
      </c>
      <c r="D309" s="2" t="s">
        <v>107</v>
      </c>
      <c r="E309">
        <v>2021</v>
      </c>
      <c r="F309" t="s">
        <v>5</v>
      </c>
      <c r="G309" s="1">
        <v>2524.8000000000002</v>
      </c>
    </row>
    <row r="310" spans="1:7">
      <c r="A310" s="2" t="s">
        <v>7</v>
      </c>
      <c r="B310" t="s">
        <v>95</v>
      </c>
      <c r="C310" s="2">
        <v>133</v>
      </c>
      <c r="D310" s="2" t="s">
        <v>112</v>
      </c>
      <c r="E310">
        <v>2021</v>
      </c>
      <c r="F310" t="s">
        <v>5</v>
      </c>
      <c r="G310" s="1">
        <v>59.25</v>
      </c>
    </row>
    <row r="311" spans="1:7">
      <c r="A311" s="2" t="s">
        <v>8</v>
      </c>
      <c r="B311" t="s">
        <v>63</v>
      </c>
      <c r="C311" s="2">
        <v>144</v>
      </c>
      <c r="D311" s="2" t="s">
        <v>106</v>
      </c>
      <c r="E311">
        <v>2021</v>
      </c>
      <c r="F311" t="s">
        <v>5</v>
      </c>
      <c r="G311" s="1">
        <v>139.04</v>
      </c>
    </row>
    <row r="312" spans="1:7">
      <c r="A312" s="2" t="s">
        <v>8</v>
      </c>
      <c r="B312" t="s">
        <v>63</v>
      </c>
      <c r="C312" s="2">
        <v>144</v>
      </c>
      <c r="D312" s="2" t="s">
        <v>106</v>
      </c>
      <c r="E312">
        <v>2021</v>
      </c>
      <c r="F312" t="s">
        <v>5</v>
      </c>
      <c r="G312" s="1">
        <v>1711.84</v>
      </c>
    </row>
    <row r="313" spans="1:7">
      <c r="A313" s="2" t="s">
        <v>8</v>
      </c>
      <c r="B313" t="s">
        <v>63</v>
      </c>
      <c r="C313" s="2">
        <v>144</v>
      </c>
      <c r="D313" s="2" t="s">
        <v>106</v>
      </c>
      <c r="E313">
        <v>2021</v>
      </c>
      <c r="F313" t="s">
        <v>5</v>
      </c>
      <c r="G313" s="1">
        <v>4071.06</v>
      </c>
    </row>
    <row r="314" spans="1:7">
      <c r="A314" s="2" t="s">
        <v>8</v>
      </c>
      <c r="B314" t="s">
        <v>63</v>
      </c>
      <c r="C314" s="2">
        <v>144</v>
      </c>
      <c r="D314" s="2" t="s">
        <v>106</v>
      </c>
      <c r="E314">
        <v>2021</v>
      </c>
      <c r="F314" t="s">
        <v>5</v>
      </c>
      <c r="G314" s="1">
        <v>17882.169999999998</v>
      </c>
    </row>
    <row r="315" spans="1:7">
      <c r="A315" s="2" t="s">
        <v>8</v>
      </c>
      <c r="B315" t="s">
        <v>63</v>
      </c>
      <c r="C315" s="2">
        <v>144</v>
      </c>
      <c r="D315" s="2" t="s">
        <v>106</v>
      </c>
      <c r="E315">
        <v>2021</v>
      </c>
      <c r="F315" t="s">
        <v>5</v>
      </c>
      <c r="G315" s="1">
        <v>8003.08</v>
      </c>
    </row>
    <row r="316" spans="1:7">
      <c r="A316" s="2" t="s">
        <v>8</v>
      </c>
      <c r="B316" t="s">
        <v>63</v>
      </c>
      <c r="C316" s="2">
        <v>144</v>
      </c>
      <c r="D316" s="2" t="s">
        <v>106</v>
      </c>
      <c r="E316">
        <v>2021</v>
      </c>
      <c r="F316" t="s">
        <v>5</v>
      </c>
      <c r="G316" s="1">
        <v>137.63999999999999</v>
      </c>
    </row>
    <row r="317" spans="1:7">
      <c r="A317" s="2" t="s">
        <v>8</v>
      </c>
      <c r="B317" t="s">
        <v>63</v>
      </c>
      <c r="C317" s="2">
        <v>144</v>
      </c>
      <c r="D317" s="2" t="s">
        <v>106</v>
      </c>
      <c r="E317">
        <v>2021</v>
      </c>
      <c r="F317" t="s">
        <v>5</v>
      </c>
      <c r="G317" s="1">
        <v>-740</v>
      </c>
    </row>
    <row r="318" spans="1:7">
      <c r="A318" s="2" t="s">
        <v>8</v>
      </c>
      <c r="B318" t="s">
        <v>64</v>
      </c>
      <c r="C318" s="2">
        <v>144</v>
      </c>
      <c r="D318" s="2" t="s">
        <v>107</v>
      </c>
      <c r="E318">
        <v>2021</v>
      </c>
      <c r="F318" t="s">
        <v>5</v>
      </c>
      <c r="G318" s="1">
        <v>701.23</v>
      </c>
    </row>
    <row r="319" spans="1:7">
      <c r="A319" s="2" t="s">
        <v>8</v>
      </c>
      <c r="B319" t="s">
        <v>64</v>
      </c>
      <c r="C319" s="2">
        <v>144</v>
      </c>
      <c r="D319" s="2" t="s">
        <v>107</v>
      </c>
      <c r="E319">
        <v>2021</v>
      </c>
      <c r="F319" t="s">
        <v>5</v>
      </c>
      <c r="G319" s="1">
        <v>254.36</v>
      </c>
    </row>
    <row r="320" spans="1:7">
      <c r="A320" s="2" t="s">
        <v>8</v>
      </c>
      <c r="B320" t="s">
        <v>64</v>
      </c>
      <c r="C320" s="2">
        <v>144</v>
      </c>
      <c r="D320" s="2" t="s">
        <v>107</v>
      </c>
      <c r="E320">
        <v>2021</v>
      </c>
      <c r="F320" t="s">
        <v>5</v>
      </c>
      <c r="G320" s="1">
        <v>577.48</v>
      </c>
    </row>
    <row r="321" spans="1:7">
      <c r="A321" s="2" t="s">
        <v>8</v>
      </c>
      <c r="B321" t="s">
        <v>64</v>
      </c>
      <c r="C321" s="2">
        <v>144</v>
      </c>
      <c r="D321" s="2" t="s">
        <v>107</v>
      </c>
      <c r="E321">
        <v>2021</v>
      </c>
      <c r="F321" t="s">
        <v>5</v>
      </c>
      <c r="G321" s="1">
        <v>570.61</v>
      </c>
    </row>
    <row r="322" spans="1:7">
      <c r="A322" s="2" t="s">
        <v>8</v>
      </c>
      <c r="B322" t="s">
        <v>64</v>
      </c>
      <c r="C322" s="2">
        <v>144</v>
      </c>
      <c r="D322" s="2" t="s">
        <v>107</v>
      </c>
      <c r="E322">
        <v>2021</v>
      </c>
      <c r="F322" t="s">
        <v>5</v>
      </c>
      <c r="G322" s="1">
        <v>384.98</v>
      </c>
    </row>
    <row r="323" spans="1:7">
      <c r="A323" s="2" t="s">
        <v>8</v>
      </c>
      <c r="B323" t="s">
        <v>64</v>
      </c>
      <c r="C323" s="2">
        <v>144</v>
      </c>
      <c r="D323" s="2" t="s">
        <v>107</v>
      </c>
      <c r="E323">
        <v>2021</v>
      </c>
      <c r="F323" t="s">
        <v>5</v>
      </c>
      <c r="G323" s="1">
        <v>130.61000000000001</v>
      </c>
    </row>
    <row r="324" spans="1:7">
      <c r="A324" s="2" t="s">
        <v>8</v>
      </c>
      <c r="B324" t="s">
        <v>95</v>
      </c>
      <c r="C324" s="2">
        <v>144</v>
      </c>
      <c r="D324" s="2" t="s">
        <v>112</v>
      </c>
      <c r="E324">
        <v>2021</v>
      </c>
      <c r="F324" t="s">
        <v>5</v>
      </c>
      <c r="G324" s="1">
        <v>-271.2</v>
      </c>
    </row>
    <row r="325" spans="1:7">
      <c r="A325" s="2" t="s">
        <v>8</v>
      </c>
      <c r="B325" t="s">
        <v>83</v>
      </c>
      <c r="C325" s="2">
        <v>144</v>
      </c>
      <c r="D325" s="2" t="s">
        <v>108</v>
      </c>
      <c r="E325">
        <v>2021</v>
      </c>
      <c r="F325" t="s">
        <v>5</v>
      </c>
      <c r="G325" s="1">
        <v>177.68</v>
      </c>
    </row>
    <row r="326" spans="1:7">
      <c r="A326" s="2" t="s">
        <v>8</v>
      </c>
      <c r="B326" t="s">
        <v>82</v>
      </c>
      <c r="C326" s="2">
        <v>144</v>
      </c>
      <c r="D326" s="2" t="s">
        <v>110</v>
      </c>
      <c r="E326">
        <v>2021</v>
      </c>
      <c r="F326" t="s">
        <v>5</v>
      </c>
      <c r="G326" s="1">
        <v>44.69</v>
      </c>
    </row>
    <row r="327" spans="1:7">
      <c r="A327" s="2" t="s">
        <v>9</v>
      </c>
      <c r="B327" t="s">
        <v>63</v>
      </c>
      <c r="C327" s="2">
        <v>133</v>
      </c>
      <c r="D327" s="2" t="s">
        <v>106</v>
      </c>
      <c r="E327">
        <v>2021</v>
      </c>
      <c r="F327" t="s">
        <v>5</v>
      </c>
      <c r="G327" s="1">
        <v>459.82</v>
      </c>
    </row>
    <row r="328" spans="1:7">
      <c r="A328" s="2" t="s">
        <v>9</v>
      </c>
      <c r="B328" t="s">
        <v>63</v>
      </c>
      <c r="C328" s="2">
        <v>144</v>
      </c>
      <c r="D328" s="2" t="s">
        <v>106</v>
      </c>
      <c r="E328">
        <v>2021</v>
      </c>
      <c r="F328" t="s">
        <v>5</v>
      </c>
      <c r="G328" s="1">
        <v>5440.01</v>
      </c>
    </row>
    <row r="329" spans="1:7">
      <c r="A329" s="2" t="s">
        <v>9</v>
      </c>
      <c r="B329" t="s">
        <v>63</v>
      </c>
      <c r="C329" s="2">
        <v>144</v>
      </c>
      <c r="D329" s="2" t="s">
        <v>106</v>
      </c>
      <c r="E329">
        <v>2021</v>
      </c>
      <c r="F329" t="s">
        <v>5</v>
      </c>
      <c r="G329" s="1">
        <v>13462.17</v>
      </c>
    </row>
    <row r="330" spans="1:7">
      <c r="A330" s="2" t="s">
        <v>9</v>
      </c>
      <c r="B330" t="s">
        <v>63</v>
      </c>
      <c r="C330" s="2">
        <v>144</v>
      </c>
      <c r="D330" s="2" t="s">
        <v>106</v>
      </c>
      <c r="E330">
        <v>2021</v>
      </c>
      <c r="F330" t="s">
        <v>5</v>
      </c>
      <c r="G330" s="1">
        <v>20108.060000000001</v>
      </c>
    </row>
    <row r="331" spans="1:7">
      <c r="A331" s="2" t="s">
        <v>9</v>
      </c>
      <c r="B331" t="s">
        <v>63</v>
      </c>
      <c r="C331" s="2">
        <v>144</v>
      </c>
      <c r="D331" s="2" t="s">
        <v>106</v>
      </c>
      <c r="E331">
        <v>2021</v>
      </c>
      <c r="F331" t="s">
        <v>5</v>
      </c>
      <c r="G331" s="1">
        <v>9217.26</v>
      </c>
    </row>
    <row r="332" spans="1:7">
      <c r="A332" s="2" t="s">
        <v>9</v>
      </c>
      <c r="B332" t="s">
        <v>63</v>
      </c>
      <c r="C332" s="2">
        <v>144</v>
      </c>
      <c r="D332" s="2" t="s">
        <v>106</v>
      </c>
      <c r="E332">
        <v>2021</v>
      </c>
      <c r="F332" t="s">
        <v>5</v>
      </c>
      <c r="G332" s="1">
        <v>8814.64</v>
      </c>
    </row>
    <row r="333" spans="1:7">
      <c r="A333" s="2" t="s">
        <v>9</v>
      </c>
      <c r="B333" t="s">
        <v>63</v>
      </c>
      <c r="C333" s="2">
        <v>144</v>
      </c>
      <c r="D333" s="2" t="s">
        <v>106</v>
      </c>
      <c r="E333">
        <v>2021</v>
      </c>
      <c r="F333" t="s">
        <v>5</v>
      </c>
      <c r="G333" s="1">
        <v>3455.4</v>
      </c>
    </row>
    <row r="334" spans="1:7">
      <c r="A334" s="2" t="s">
        <v>9</v>
      </c>
      <c r="B334" t="s">
        <v>63</v>
      </c>
      <c r="C334" s="2">
        <v>144</v>
      </c>
      <c r="D334" s="2" t="s">
        <v>106</v>
      </c>
      <c r="E334">
        <v>2021</v>
      </c>
      <c r="F334" t="s">
        <v>5</v>
      </c>
      <c r="G334" s="1">
        <v>13484.05</v>
      </c>
    </row>
    <row r="335" spans="1:7">
      <c r="A335" s="2" t="s">
        <v>9</v>
      </c>
      <c r="B335" t="s">
        <v>91</v>
      </c>
      <c r="C335" s="2">
        <v>133</v>
      </c>
      <c r="D335" s="2" t="s">
        <v>111</v>
      </c>
      <c r="E335">
        <v>2021</v>
      </c>
      <c r="F335" t="s">
        <v>5</v>
      </c>
      <c r="G335" s="1">
        <v>400</v>
      </c>
    </row>
    <row r="336" spans="1:7">
      <c r="A336" s="2" t="s">
        <v>9</v>
      </c>
      <c r="B336" t="s">
        <v>64</v>
      </c>
      <c r="C336" s="2">
        <v>133</v>
      </c>
      <c r="D336" s="2" t="s">
        <v>107</v>
      </c>
      <c r="E336">
        <v>2021</v>
      </c>
      <c r="F336" t="s">
        <v>5</v>
      </c>
      <c r="G336" s="1">
        <v>1822.5</v>
      </c>
    </row>
    <row r="337" spans="1:7">
      <c r="A337" s="2" t="s">
        <v>9</v>
      </c>
      <c r="B337" t="s">
        <v>64</v>
      </c>
      <c r="C337" s="2">
        <v>133</v>
      </c>
      <c r="D337" s="2" t="s">
        <v>107</v>
      </c>
      <c r="E337">
        <v>2021</v>
      </c>
      <c r="F337" t="s">
        <v>5</v>
      </c>
      <c r="G337" s="1">
        <v>2016</v>
      </c>
    </row>
    <row r="338" spans="1:7">
      <c r="A338" s="2" t="s">
        <v>9</v>
      </c>
      <c r="B338" t="s">
        <v>64</v>
      </c>
      <c r="C338" s="2">
        <v>133</v>
      </c>
      <c r="D338" s="2" t="s">
        <v>107</v>
      </c>
      <c r="E338">
        <v>2021</v>
      </c>
      <c r="F338" t="s">
        <v>5</v>
      </c>
      <c r="G338" s="1">
        <v>2875.5</v>
      </c>
    </row>
    <row r="339" spans="1:7">
      <c r="A339" s="2" t="s">
        <v>9</v>
      </c>
      <c r="B339" t="s">
        <v>64</v>
      </c>
      <c r="C339" s="2">
        <v>133</v>
      </c>
      <c r="D339" s="2" t="s">
        <v>107</v>
      </c>
      <c r="E339">
        <v>2021</v>
      </c>
      <c r="F339" t="s">
        <v>5</v>
      </c>
      <c r="G339" s="1">
        <v>2002.5</v>
      </c>
    </row>
    <row r="340" spans="1:7">
      <c r="A340" s="2" t="s">
        <v>9</v>
      </c>
      <c r="B340" t="s">
        <v>64</v>
      </c>
      <c r="C340" s="2">
        <v>133</v>
      </c>
      <c r="D340" s="2" t="s">
        <v>107</v>
      </c>
      <c r="E340">
        <v>2021</v>
      </c>
      <c r="F340" t="s">
        <v>5</v>
      </c>
      <c r="G340" s="1">
        <v>1998</v>
      </c>
    </row>
    <row r="341" spans="1:7">
      <c r="A341" s="2" t="s">
        <v>9</v>
      </c>
      <c r="B341" t="s">
        <v>64</v>
      </c>
      <c r="C341" s="2">
        <v>133</v>
      </c>
      <c r="D341" s="2" t="s">
        <v>107</v>
      </c>
      <c r="E341">
        <v>2021</v>
      </c>
      <c r="F341" t="s">
        <v>5</v>
      </c>
      <c r="G341" s="1">
        <v>1993.5</v>
      </c>
    </row>
    <row r="342" spans="1:7">
      <c r="A342" s="2" t="s">
        <v>9</v>
      </c>
      <c r="B342" t="s">
        <v>64</v>
      </c>
      <c r="C342" s="2">
        <v>144</v>
      </c>
      <c r="D342" s="2" t="s">
        <v>107</v>
      </c>
      <c r="E342">
        <v>2021</v>
      </c>
      <c r="F342" t="s">
        <v>5</v>
      </c>
      <c r="G342" s="1">
        <v>1789.88</v>
      </c>
    </row>
    <row r="343" spans="1:7">
      <c r="A343" s="2" t="s">
        <v>9</v>
      </c>
      <c r="B343" t="s">
        <v>64</v>
      </c>
      <c r="C343" s="2">
        <v>144</v>
      </c>
      <c r="D343" s="2" t="s">
        <v>107</v>
      </c>
      <c r="E343">
        <v>2021</v>
      </c>
      <c r="F343" t="s">
        <v>5</v>
      </c>
      <c r="G343" s="1">
        <v>1905.5</v>
      </c>
    </row>
    <row r="344" spans="1:7">
      <c r="A344" s="2" t="s">
        <v>9</v>
      </c>
      <c r="B344" t="s">
        <v>64</v>
      </c>
      <c r="C344" s="2">
        <v>144</v>
      </c>
      <c r="D344" s="2" t="s">
        <v>107</v>
      </c>
      <c r="E344">
        <v>2021</v>
      </c>
      <c r="F344" t="s">
        <v>5</v>
      </c>
      <c r="G344" s="1">
        <v>1776</v>
      </c>
    </row>
    <row r="345" spans="1:7">
      <c r="A345" s="2" t="s">
        <v>9</v>
      </c>
      <c r="B345" t="s">
        <v>64</v>
      </c>
      <c r="C345" s="2">
        <v>144</v>
      </c>
      <c r="D345" s="2" t="s">
        <v>107</v>
      </c>
      <c r="E345">
        <v>2021</v>
      </c>
      <c r="F345" t="s">
        <v>5</v>
      </c>
      <c r="G345" s="1">
        <v>1854.63</v>
      </c>
    </row>
    <row r="346" spans="1:7">
      <c r="A346" s="2" t="s">
        <v>9</v>
      </c>
      <c r="B346" t="s">
        <v>83</v>
      </c>
      <c r="C346" s="2">
        <v>144</v>
      </c>
      <c r="D346" s="2" t="s">
        <v>108</v>
      </c>
      <c r="E346">
        <v>2021</v>
      </c>
      <c r="F346" t="s">
        <v>5</v>
      </c>
      <c r="G346" s="1">
        <v>15</v>
      </c>
    </row>
    <row r="347" spans="1:7">
      <c r="A347" s="2" t="s">
        <v>9</v>
      </c>
      <c r="B347" t="s">
        <v>82</v>
      </c>
      <c r="C347" s="2">
        <v>133</v>
      </c>
      <c r="D347" s="2" t="s">
        <v>110</v>
      </c>
      <c r="E347">
        <v>2021</v>
      </c>
      <c r="F347" t="s">
        <v>5</v>
      </c>
      <c r="G347" s="1">
        <v>1.76</v>
      </c>
    </row>
    <row r="348" spans="1:7">
      <c r="A348" s="2" t="s">
        <v>9</v>
      </c>
      <c r="B348" t="s">
        <v>82</v>
      </c>
      <c r="C348" s="2">
        <v>133</v>
      </c>
      <c r="D348" s="2" t="s">
        <v>110</v>
      </c>
      <c r="E348">
        <v>2021</v>
      </c>
      <c r="F348" t="s">
        <v>5</v>
      </c>
      <c r="G348" s="1">
        <v>4.7300000000000004</v>
      </c>
    </row>
    <row r="349" spans="1:7">
      <c r="A349" s="2" t="s">
        <v>9</v>
      </c>
      <c r="B349" t="s">
        <v>82</v>
      </c>
      <c r="C349" s="2">
        <v>133</v>
      </c>
      <c r="D349" s="2" t="s">
        <v>110</v>
      </c>
      <c r="E349">
        <v>2021</v>
      </c>
      <c r="F349" t="s">
        <v>5</v>
      </c>
      <c r="G349" s="1">
        <v>1.88</v>
      </c>
    </row>
    <row r="350" spans="1:7">
      <c r="A350" s="2" t="s">
        <v>9</v>
      </c>
      <c r="B350" t="s">
        <v>82</v>
      </c>
      <c r="C350" s="2">
        <v>133</v>
      </c>
      <c r="D350" s="2" t="s">
        <v>110</v>
      </c>
      <c r="E350">
        <v>2021</v>
      </c>
      <c r="F350" t="s">
        <v>5</v>
      </c>
      <c r="G350" s="1">
        <v>2.33</v>
      </c>
    </row>
    <row r="351" spans="1:7">
      <c r="A351" s="2" t="s">
        <v>9</v>
      </c>
      <c r="B351" t="s">
        <v>82</v>
      </c>
      <c r="C351" s="2">
        <v>133</v>
      </c>
      <c r="D351" s="2" t="s">
        <v>110</v>
      </c>
      <c r="E351">
        <v>2021</v>
      </c>
      <c r="F351" t="s">
        <v>5</v>
      </c>
      <c r="G351" s="1">
        <v>0.56000000000000005</v>
      </c>
    </row>
    <row r="352" spans="1:7">
      <c r="A352" s="2" t="s">
        <v>9</v>
      </c>
      <c r="B352" t="s">
        <v>82</v>
      </c>
      <c r="C352" s="2">
        <v>144</v>
      </c>
      <c r="D352" s="2" t="s">
        <v>110</v>
      </c>
      <c r="E352">
        <v>2021</v>
      </c>
      <c r="F352" t="s">
        <v>5</v>
      </c>
      <c r="G352" s="1">
        <v>95.4</v>
      </c>
    </row>
    <row r="353" spans="1:7">
      <c r="A353" s="2" t="s">
        <v>9</v>
      </c>
      <c r="B353" t="s">
        <v>82</v>
      </c>
      <c r="C353" s="2">
        <v>144</v>
      </c>
      <c r="D353" s="2" t="s">
        <v>110</v>
      </c>
      <c r="E353">
        <v>2021</v>
      </c>
      <c r="F353" t="s">
        <v>5</v>
      </c>
      <c r="G353" s="1">
        <v>0.46</v>
      </c>
    </row>
    <row r="354" spans="1:7">
      <c r="A354" s="2" t="s">
        <v>9</v>
      </c>
      <c r="B354" t="s">
        <v>71</v>
      </c>
      <c r="C354" s="2">
        <v>133</v>
      </c>
      <c r="D354" s="2" t="s">
        <v>41</v>
      </c>
      <c r="E354">
        <v>2021</v>
      </c>
      <c r="F354" s="113" t="s">
        <v>5</v>
      </c>
      <c r="G354" s="1">
        <v>-758.72</v>
      </c>
    </row>
    <row r="355" spans="1:7">
      <c r="A355" s="2" t="s">
        <v>9</v>
      </c>
      <c r="B355" t="s">
        <v>71</v>
      </c>
      <c r="C355" s="2">
        <v>144</v>
      </c>
      <c r="D355" s="2" t="s">
        <v>41</v>
      </c>
      <c r="E355">
        <v>2021</v>
      </c>
      <c r="F355" s="113" t="s">
        <v>5</v>
      </c>
      <c r="G355" s="1">
        <v>3683.01</v>
      </c>
    </row>
    <row r="356" spans="1:7">
      <c r="A356" s="2" t="s">
        <v>10</v>
      </c>
      <c r="B356" t="s">
        <v>63</v>
      </c>
      <c r="C356" s="2">
        <v>144</v>
      </c>
      <c r="D356" s="2" t="s">
        <v>106</v>
      </c>
      <c r="E356">
        <v>2021</v>
      </c>
      <c r="F356" t="s">
        <v>5</v>
      </c>
      <c r="G356" s="1">
        <v>12155.9</v>
      </c>
    </row>
    <row r="357" spans="1:7">
      <c r="A357" s="2" t="s">
        <v>10</v>
      </c>
      <c r="B357" t="s">
        <v>63</v>
      </c>
      <c r="C357" s="2">
        <v>144</v>
      </c>
      <c r="D357" s="2" t="s">
        <v>106</v>
      </c>
      <c r="E357">
        <v>2021</v>
      </c>
      <c r="F357" t="s">
        <v>5</v>
      </c>
      <c r="G357" s="1">
        <v>11342.48</v>
      </c>
    </row>
    <row r="358" spans="1:7">
      <c r="A358" s="2" t="s">
        <v>10</v>
      </c>
      <c r="B358" t="s">
        <v>63</v>
      </c>
      <c r="C358" s="2">
        <v>144</v>
      </c>
      <c r="D358" s="2" t="s">
        <v>106</v>
      </c>
      <c r="E358">
        <v>2021</v>
      </c>
      <c r="F358" t="s">
        <v>5</v>
      </c>
      <c r="G358" s="1">
        <v>45.35</v>
      </c>
    </row>
    <row r="359" spans="1:7">
      <c r="A359" s="2" t="s">
        <v>10</v>
      </c>
      <c r="B359" t="s">
        <v>63</v>
      </c>
      <c r="C359" s="2">
        <v>144</v>
      </c>
      <c r="D359" s="2" t="s">
        <v>106</v>
      </c>
      <c r="E359">
        <v>2021</v>
      </c>
      <c r="F359" t="s">
        <v>5</v>
      </c>
      <c r="G359" s="1">
        <v>6305.58</v>
      </c>
    </row>
    <row r="360" spans="1:7">
      <c r="A360" s="2" t="s">
        <v>10</v>
      </c>
      <c r="B360" t="s">
        <v>63</v>
      </c>
      <c r="C360" s="2">
        <v>144</v>
      </c>
      <c r="D360" s="2" t="s">
        <v>106</v>
      </c>
      <c r="E360">
        <v>2021</v>
      </c>
      <c r="F360" t="s">
        <v>5</v>
      </c>
      <c r="G360" s="1">
        <v>882.79</v>
      </c>
    </row>
    <row r="361" spans="1:7">
      <c r="A361" s="2" t="s">
        <v>10</v>
      </c>
      <c r="B361" t="s">
        <v>64</v>
      </c>
      <c r="C361" s="2">
        <v>144</v>
      </c>
      <c r="D361" s="2" t="s">
        <v>107</v>
      </c>
      <c r="E361">
        <v>2021</v>
      </c>
      <c r="F361" t="s">
        <v>5</v>
      </c>
      <c r="G361" s="1">
        <v>1587.96</v>
      </c>
    </row>
    <row r="362" spans="1:7">
      <c r="A362" s="2" t="s">
        <v>10</v>
      </c>
      <c r="B362" t="s">
        <v>64</v>
      </c>
      <c r="C362" s="2">
        <v>144</v>
      </c>
      <c r="D362" s="2" t="s">
        <v>107</v>
      </c>
      <c r="E362">
        <v>2021</v>
      </c>
      <c r="F362" t="s">
        <v>5</v>
      </c>
      <c r="G362" s="1">
        <v>1628.06</v>
      </c>
    </row>
    <row r="363" spans="1:7">
      <c r="A363" s="2" t="s">
        <v>10</v>
      </c>
      <c r="B363" t="s">
        <v>64</v>
      </c>
      <c r="C363" s="2">
        <v>144</v>
      </c>
      <c r="D363" s="2" t="s">
        <v>107</v>
      </c>
      <c r="E363">
        <v>2021</v>
      </c>
      <c r="F363" t="s">
        <v>5</v>
      </c>
      <c r="G363" s="1">
        <v>1439.22</v>
      </c>
    </row>
    <row r="364" spans="1:7">
      <c r="A364" s="2" t="s">
        <v>10</v>
      </c>
      <c r="B364" t="s">
        <v>64</v>
      </c>
      <c r="C364" s="2">
        <v>144</v>
      </c>
      <c r="D364" s="2" t="s">
        <v>107</v>
      </c>
      <c r="E364">
        <v>2021</v>
      </c>
      <c r="F364" t="s">
        <v>5</v>
      </c>
      <c r="G364" s="1">
        <v>2422.04</v>
      </c>
    </row>
    <row r="365" spans="1:7">
      <c r="A365" s="2" t="s">
        <v>10</v>
      </c>
      <c r="B365" t="s">
        <v>64</v>
      </c>
      <c r="C365" s="2">
        <v>144</v>
      </c>
      <c r="D365" s="2" t="s">
        <v>107</v>
      </c>
      <c r="E365">
        <v>2021</v>
      </c>
      <c r="F365" t="s">
        <v>5</v>
      </c>
      <c r="G365" s="1">
        <v>1620.04</v>
      </c>
    </row>
    <row r="366" spans="1:7">
      <c r="A366" s="2" t="s">
        <v>10</v>
      </c>
      <c r="B366" t="s">
        <v>64</v>
      </c>
      <c r="C366" s="2">
        <v>144</v>
      </c>
      <c r="D366" s="2" t="s">
        <v>107</v>
      </c>
      <c r="E366">
        <v>2021</v>
      </c>
      <c r="F366" t="s">
        <v>5</v>
      </c>
      <c r="G366" s="1">
        <v>1620.04</v>
      </c>
    </row>
    <row r="367" spans="1:7">
      <c r="A367" s="2" t="s">
        <v>11</v>
      </c>
      <c r="B367" t="s">
        <v>63</v>
      </c>
      <c r="C367" s="2">
        <v>144</v>
      </c>
      <c r="D367" s="2" t="s">
        <v>106</v>
      </c>
      <c r="E367">
        <v>2021</v>
      </c>
      <c r="F367" t="s">
        <v>5</v>
      </c>
      <c r="G367" s="1">
        <v>5896.82</v>
      </c>
    </row>
    <row r="368" spans="1:7">
      <c r="A368" s="2" t="s">
        <v>11</v>
      </c>
      <c r="B368" t="s">
        <v>63</v>
      </c>
      <c r="C368" s="2">
        <v>144</v>
      </c>
      <c r="D368" s="2" t="s">
        <v>106</v>
      </c>
      <c r="E368">
        <v>2021</v>
      </c>
      <c r="F368" t="s">
        <v>5</v>
      </c>
      <c r="G368" s="1">
        <v>7100.28</v>
      </c>
    </row>
    <row r="369" spans="1:7">
      <c r="A369" s="2" t="s">
        <v>11</v>
      </c>
      <c r="B369" t="s">
        <v>63</v>
      </c>
      <c r="C369" s="2">
        <v>144</v>
      </c>
      <c r="D369" s="2" t="s">
        <v>106</v>
      </c>
      <c r="E369">
        <v>2021</v>
      </c>
      <c r="F369" t="s">
        <v>5</v>
      </c>
      <c r="G369" s="1">
        <v>10731.12</v>
      </c>
    </row>
    <row r="370" spans="1:7">
      <c r="A370" s="2" t="s">
        <v>11</v>
      </c>
      <c r="B370" t="s">
        <v>63</v>
      </c>
      <c r="C370" s="2">
        <v>144</v>
      </c>
      <c r="D370" s="2" t="s">
        <v>106</v>
      </c>
      <c r="E370">
        <v>2021</v>
      </c>
      <c r="F370" t="s">
        <v>5</v>
      </c>
      <c r="G370" s="1">
        <v>10205.56</v>
      </c>
    </row>
    <row r="371" spans="1:7">
      <c r="A371" s="2" t="s">
        <v>11</v>
      </c>
      <c r="B371" t="s">
        <v>63</v>
      </c>
      <c r="C371" s="2">
        <v>144</v>
      </c>
      <c r="D371" s="2" t="s">
        <v>106</v>
      </c>
      <c r="E371">
        <v>2021</v>
      </c>
      <c r="F371" t="s">
        <v>5</v>
      </c>
      <c r="G371" s="1">
        <v>8663</v>
      </c>
    </row>
    <row r="372" spans="1:7">
      <c r="A372" s="2" t="s">
        <v>11</v>
      </c>
      <c r="B372" t="s">
        <v>63</v>
      </c>
      <c r="C372" s="2">
        <v>144</v>
      </c>
      <c r="D372" s="2" t="s">
        <v>106</v>
      </c>
      <c r="E372">
        <v>2021</v>
      </c>
      <c r="F372" t="s">
        <v>5</v>
      </c>
      <c r="G372" s="1">
        <v>4027.62</v>
      </c>
    </row>
    <row r="373" spans="1:7">
      <c r="A373" s="2" t="s">
        <v>11</v>
      </c>
      <c r="B373" t="s">
        <v>91</v>
      </c>
      <c r="C373" s="2">
        <v>144</v>
      </c>
      <c r="D373" s="2" t="s">
        <v>111</v>
      </c>
      <c r="E373">
        <v>2021</v>
      </c>
      <c r="F373" t="s">
        <v>5</v>
      </c>
      <c r="G373" s="1">
        <v>1206</v>
      </c>
    </row>
    <row r="374" spans="1:7">
      <c r="A374" s="2" t="s">
        <v>11</v>
      </c>
      <c r="B374" t="s">
        <v>91</v>
      </c>
      <c r="C374" s="2">
        <v>144</v>
      </c>
      <c r="D374" s="2" t="s">
        <v>111</v>
      </c>
      <c r="E374">
        <v>2021</v>
      </c>
      <c r="F374" t="s">
        <v>5</v>
      </c>
      <c r="G374" s="1">
        <v>2160</v>
      </c>
    </row>
    <row r="375" spans="1:7">
      <c r="A375" s="2" t="s">
        <v>11</v>
      </c>
      <c r="B375" t="s">
        <v>64</v>
      </c>
      <c r="C375" s="2">
        <v>144</v>
      </c>
      <c r="D375" s="2" t="s">
        <v>107</v>
      </c>
      <c r="E375">
        <v>2021</v>
      </c>
      <c r="F375" t="s">
        <v>5</v>
      </c>
      <c r="G375" s="1">
        <v>3565.41</v>
      </c>
    </row>
    <row r="376" spans="1:7">
      <c r="A376" s="2" t="s">
        <v>11</v>
      </c>
      <c r="B376" t="s">
        <v>64</v>
      </c>
      <c r="C376" s="2">
        <v>144</v>
      </c>
      <c r="D376" s="2" t="s">
        <v>107</v>
      </c>
      <c r="E376">
        <v>2021</v>
      </c>
      <c r="F376" t="s">
        <v>5</v>
      </c>
      <c r="G376" s="1">
        <v>4668.2</v>
      </c>
    </row>
    <row r="377" spans="1:7">
      <c r="A377" s="2" t="s">
        <v>11</v>
      </c>
      <c r="B377" t="s">
        <v>64</v>
      </c>
      <c r="C377" s="2">
        <v>144</v>
      </c>
      <c r="D377" s="2" t="s">
        <v>107</v>
      </c>
      <c r="E377">
        <v>2021</v>
      </c>
      <c r="F377" t="s">
        <v>5</v>
      </c>
      <c r="G377" s="1">
        <v>2549.8000000000002</v>
      </c>
    </row>
    <row r="378" spans="1:7">
      <c r="A378" s="2" t="s">
        <v>11</v>
      </c>
      <c r="B378" t="s">
        <v>64</v>
      </c>
      <c r="C378" s="2">
        <v>144</v>
      </c>
      <c r="D378" s="2" t="s">
        <v>107</v>
      </c>
      <c r="E378">
        <v>2021</v>
      </c>
      <c r="F378" t="s">
        <v>5</v>
      </c>
      <c r="G378" s="1">
        <v>6647</v>
      </c>
    </row>
    <row r="379" spans="1:7">
      <c r="A379" s="2" t="s">
        <v>11</v>
      </c>
      <c r="B379" t="s">
        <v>64</v>
      </c>
      <c r="C379" s="2">
        <v>144</v>
      </c>
      <c r="D379" s="2" t="s">
        <v>107</v>
      </c>
      <c r="E379">
        <v>2021</v>
      </c>
      <c r="F379" t="s">
        <v>5</v>
      </c>
      <c r="G379" s="1">
        <v>15811.2</v>
      </c>
    </row>
    <row r="380" spans="1:7">
      <c r="A380" s="2" t="s">
        <v>11</v>
      </c>
      <c r="B380" t="s">
        <v>64</v>
      </c>
      <c r="C380" s="2">
        <v>144</v>
      </c>
      <c r="D380" s="2" t="s">
        <v>107</v>
      </c>
      <c r="E380">
        <v>2021</v>
      </c>
      <c r="F380" t="s">
        <v>5</v>
      </c>
      <c r="G380" s="1">
        <v>9863</v>
      </c>
    </row>
    <row r="381" spans="1:7">
      <c r="A381" s="2" t="s">
        <v>11</v>
      </c>
      <c r="B381" t="s">
        <v>83</v>
      </c>
      <c r="C381" s="2">
        <v>144</v>
      </c>
      <c r="D381" s="2" t="s">
        <v>108</v>
      </c>
      <c r="E381">
        <v>2021</v>
      </c>
      <c r="F381" t="s">
        <v>5</v>
      </c>
      <c r="G381" s="1">
        <v>59.98</v>
      </c>
    </row>
    <row r="382" spans="1:7">
      <c r="A382" s="2" t="s">
        <v>11</v>
      </c>
      <c r="B382" t="s">
        <v>90</v>
      </c>
      <c r="C382" s="2">
        <v>144</v>
      </c>
      <c r="D382" s="2" t="s">
        <v>109</v>
      </c>
      <c r="E382">
        <v>2021</v>
      </c>
      <c r="F382" t="s">
        <v>5</v>
      </c>
      <c r="G382" s="1">
        <v>172</v>
      </c>
    </row>
    <row r="383" spans="1:7">
      <c r="A383" s="2" t="s">
        <v>11</v>
      </c>
      <c r="B383" t="s">
        <v>90</v>
      </c>
      <c r="C383" s="2">
        <v>144</v>
      </c>
      <c r="D383" s="2" t="s">
        <v>109</v>
      </c>
      <c r="E383">
        <v>2021</v>
      </c>
      <c r="F383" t="s">
        <v>5</v>
      </c>
      <c r="G383" s="1">
        <v>32.9</v>
      </c>
    </row>
    <row r="384" spans="1:7">
      <c r="A384" s="2" t="s">
        <v>11</v>
      </c>
      <c r="B384" t="s">
        <v>90</v>
      </c>
      <c r="C384" s="2">
        <v>144</v>
      </c>
      <c r="D384" s="2" t="s">
        <v>109</v>
      </c>
      <c r="E384">
        <v>2021</v>
      </c>
      <c r="F384" t="s">
        <v>5</v>
      </c>
      <c r="G384" s="1">
        <v>296.16000000000003</v>
      </c>
    </row>
    <row r="385" spans="1:7">
      <c r="A385" s="2" t="s">
        <v>11</v>
      </c>
      <c r="B385" t="s">
        <v>82</v>
      </c>
      <c r="C385" s="2">
        <v>144</v>
      </c>
      <c r="D385" s="2" t="s">
        <v>110</v>
      </c>
      <c r="E385">
        <v>2021</v>
      </c>
      <c r="F385" t="s">
        <v>5</v>
      </c>
      <c r="G385" s="1">
        <v>9.9</v>
      </c>
    </row>
    <row r="386" spans="1:7">
      <c r="A386" s="2" t="s">
        <v>11</v>
      </c>
      <c r="B386" t="s">
        <v>82</v>
      </c>
      <c r="C386" s="2">
        <v>144</v>
      </c>
      <c r="D386" s="2" t="s">
        <v>110</v>
      </c>
      <c r="E386">
        <v>2021</v>
      </c>
      <c r="F386" t="s">
        <v>5</v>
      </c>
      <c r="G386" s="1">
        <v>3</v>
      </c>
    </row>
    <row r="387" spans="1:7">
      <c r="A387" s="2" t="s">
        <v>11</v>
      </c>
      <c r="B387" t="s">
        <v>82</v>
      </c>
      <c r="C387" s="2">
        <v>144</v>
      </c>
      <c r="D387" s="2" t="s">
        <v>110</v>
      </c>
      <c r="E387">
        <v>2021</v>
      </c>
      <c r="F387" t="s">
        <v>5</v>
      </c>
      <c r="G387" s="1">
        <v>0.68</v>
      </c>
    </row>
    <row r="388" spans="1:7">
      <c r="A388" s="2" t="s">
        <v>11</v>
      </c>
      <c r="B388" t="s">
        <v>82</v>
      </c>
      <c r="C388" s="2">
        <v>144</v>
      </c>
      <c r="D388" s="2" t="s">
        <v>110</v>
      </c>
      <c r="E388">
        <v>2021</v>
      </c>
      <c r="F388" t="s">
        <v>5</v>
      </c>
      <c r="G388" s="1">
        <v>9.4499999999999993</v>
      </c>
    </row>
    <row r="389" spans="1:7">
      <c r="A389" s="2" t="s">
        <v>11</v>
      </c>
      <c r="B389" t="s">
        <v>82</v>
      </c>
      <c r="C389" s="2">
        <v>144</v>
      </c>
      <c r="D389" s="2" t="s">
        <v>110</v>
      </c>
      <c r="E389">
        <v>2021</v>
      </c>
      <c r="F389" t="s">
        <v>5</v>
      </c>
      <c r="G389" s="1">
        <v>11.66</v>
      </c>
    </row>
    <row r="390" spans="1:7">
      <c r="A390" s="2" t="s">
        <v>11</v>
      </c>
      <c r="B390" t="s">
        <v>82</v>
      </c>
      <c r="C390" s="2">
        <v>144</v>
      </c>
      <c r="D390" s="2" t="s">
        <v>110</v>
      </c>
      <c r="E390">
        <v>2021</v>
      </c>
      <c r="F390" t="s">
        <v>5</v>
      </c>
      <c r="G390" s="1">
        <v>1.2</v>
      </c>
    </row>
    <row r="391" spans="1:7">
      <c r="A391" s="2" t="s">
        <v>12</v>
      </c>
      <c r="B391" t="s">
        <v>63</v>
      </c>
      <c r="C391" s="2">
        <v>144</v>
      </c>
      <c r="D391" s="2" t="s">
        <v>106</v>
      </c>
      <c r="E391">
        <v>2021</v>
      </c>
      <c r="F391" t="s">
        <v>5</v>
      </c>
      <c r="G391" s="1">
        <v>8658.3799999999992</v>
      </c>
    </row>
    <row r="392" spans="1:7">
      <c r="A392" s="2" t="s">
        <v>12</v>
      </c>
      <c r="B392" t="s">
        <v>63</v>
      </c>
      <c r="C392" s="2">
        <v>144</v>
      </c>
      <c r="D392" s="2" t="s">
        <v>106</v>
      </c>
      <c r="E392">
        <v>2021</v>
      </c>
      <c r="F392" t="s">
        <v>5</v>
      </c>
      <c r="G392" s="1">
        <v>1000</v>
      </c>
    </row>
    <row r="393" spans="1:7">
      <c r="A393" s="2" t="s">
        <v>12</v>
      </c>
      <c r="B393" t="s">
        <v>63</v>
      </c>
      <c r="C393" s="2">
        <v>144</v>
      </c>
      <c r="D393" s="2" t="s">
        <v>106</v>
      </c>
      <c r="E393">
        <v>2021</v>
      </c>
      <c r="F393" t="s">
        <v>5</v>
      </c>
      <c r="G393" s="1">
        <v>4768.4799999999996</v>
      </c>
    </row>
    <row r="394" spans="1:7">
      <c r="A394" s="2" t="s">
        <v>12</v>
      </c>
      <c r="B394" t="s">
        <v>64</v>
      </c>
      <c r="C394" s="2">
        <v>144</v>
      </c>
      <c r="D394" s="2" t="s">
        <v>107</v>
      </c>
      <c r="E394">
        <v>2021</v>
      </c>
      <c r="F394" t="s">
        <v>5</v>
      </c>
      <c r="G394" s="1">
        <v>240</v>
      </c>
    </row>
    <row r="395" spans="1:7">
      <c r="A395" s="2" t="s">
        <v>12</v>
      </c>
      <c r="B395" t="s">
        <v>64</v>
      </c>
      <c r="C395" s="2">
        <v>144</v>
      </c>
      <c r="D395" s="2" t="s">
        <v>107</v>
      </c>
      <c r="E395">
        <v>2021</v>
      </c>
      <c r="F395" t="s">
        <v>5</v>
      </c>
      <c r="G395" s="1">
        <v>1600</v>
      </c>
    </row>
    <row r="396" spans="1:7">
      <c r="A396" s="2" t="s">
        <v>12</v>
      </c>
      <c r="B396" t="s">
        <v>64</v>
      </c>
      <c r="C396" s="2">
        <v>144</v>
      </c>
      <c r="D396" s="2" t="s">
        <v>107</v>
      </c>
      <c r="E396">
        <v>2021</v>
      </c>
      <c r="F396" t="s">
        <v>5</v>
      </c>
      <c r="G396" s="1">
        <v>1600</v>
      </c>
    </row>
    <row r="397" spans="1:7">
      <c r="A397" s="2" t="s">
        <v>12</v>
      </c>
      <c r="B397" t="s">
        <v>64</v>
      </c>
      <c r="C397" s="2">
        <v>144</v>
      </c>
      <c r="D397" s="2" t="s">
        <v>107</v>
      </c>
      <c r="E397">
        <v>2021</v>
      </c>
      <c r="F397" t="s">
        <v>5</v>
      </c>
      <c r="G397" s="1">
        <v>1600</v>
      </c>
    </row>
    <row r="398" spans="1:7">
      <c r="A398" s="2" t="s">
        <v>12</v>
      </c>
      <c r="B398" t="s">
        <v>64</v>
      </c>
      <c r="C398" s="2">
        <v>144</v>
      </c>
      <c r="D398" s="2" t="s">
        <v>107</v>
      </c>
      <c r="E398">
        <v>2021</v>
      </c>
      <c r="F398" t="s">
        <v>5</v>
      </c>
      <c r="G398" s="1">
        <v>2400</v>
      </c>
    </row>
    <row r="399" spans="1:7">
      <c r="A399" s="2" t="s">
        <v>12</v>
      </c>
      <c r="B399" t="s">
        <v>83</v>
      </c>
      <c r="C399" s="2">
        <v>144</v>
      </c>
      <c r="D399" s="2" t="s">
        <v>108</v>
      </c>
      <c r="E399">
        <v>2021</v>
      </c>
      <c r="F399" t="s">
        <v>5</v>
      </c>
      <c r="G399" s="1">
        <v>209.64</v>
      </c>
    </row>
    <row r="400" spans="1:7">
      <c r="A400" s="2" t="s">
        <v>12</v>
      </c>
      <c r="B400" t="s">
        <v>83</v>
      </c>
      <c r="C400" s="2">
        <v>144</v>
      </c>
      <c r="D400" s="2" t="s">
        <v>108</v>
      </c>
      <c r="E400">
        <v>2021</v>
      </c>
      <c r="F400" t="s">
        <v>5</v>
      </c>
      <c r="G400" s="1">
        <v>62.73</v>
      </c>
    </row>
    <row r="401" spans="1:7">
      <c r="A401" s="2" t="s">
        <v>13</v>
      </c>
      <c r="B401" t="s">
        <v>63</v>
      </c>
      <c r="C401" s="2">
        <v>133</v>
      </c>
      <c r="D401" s="2" t="s">
        <v>106</v>
      </c>
      <c r="E401">
        <v>2021</v>
      </c>
      <c r="F401" t="s">
        <v>5</v>
      </c>
      <c r="G401" s="1">
        <v>648.08000000000004</v>
      </c>
    </row>
    <row r="402" spans="1:7">
      <c r="A402" s="2" t="s">
        <v>13</v>
      </c>
      <c r="B402" t="s">
        <v>63</v>
      </c>
      <c r="C402" s="2">
        <v>133</v>
      </c>
      <c r="D402" s="2" t="s">
        <v>106</v>
      </c>
      <c r="E402">
        <v>2021</v>
      </c>
      <c r="F402" t="s">
        <v>5</v>
      </c>
      <c r="G402" s="1">
        <v>432.03</v>
      </c>
    </row>
    <row r="403" spans="1:7">
      <c r="A403" s="2" t="s">
        <v>13</v>
      </c>
      <c r="B403" t="s">
        <v>63</v>
      </c>
      <c r="C403" s="2">
        <v>133</v>
      </c>
      <c r="D403" s="2" t="s">
        <v>106</v>
      </c>
      <c r="E403">
        <v>2021</v>
      </c>
      <c r="F403" t="s">
        <v>5</v>
      </c>
      <c r="G403" s="1">
        <v>432.06</v>
      </c>
    </row>
    <row r="404" spans="1:7">
      <c r="A404" s="2" t="s">
        <v>13</v>
      </c>
      <c r="B404" t="s">
        <v>63</v>
      </c>
      <c r="C404" s="2">
        <v>133</v>
      </c>
      <c r="D404" s="2" t="s">
        <v>106</v>
      </c>
      <c r="E404">
        <v>2021</v>
      </c>
      <c r="F404" t="s">
        <v>5</v>
      </c>
      <c r="G404" s="1">
        <v>432.04</v>
      </c>
    </row>
    <row r="405" spans="1:7">
      <c r="A405" s="2" t="s">
        <v>13</v>
      </c>
      <c r="B405" t="s">
        <v>63</v>
      </c>
      <c r="C405" s="2">
        <v>133</v>
      </c>
      <c r="D405" s="2" t="s">
        <v>106</v>
      </c>
      <c r="E405">
        <v>2021</v>
      </c>
      <c r="F405" t="s">
        <v>5</v>
      </c>
      <c r="G405" s="1">
        <v>427.8</v>
      </c>
    </row>
    <row r="406" spans="1:7">
      <c r="A406" s="2" t="s">
        <v>13</v>
      </c>
      <c r="B406" t="s">
        <v>63</v>
      </c>
      <c r="C406" s="2">
        <v>133</v>
      </c>
      <c r="D406" s="2" t="s">
        <v>106</v>
      </c>
      <c r="E406">
        <v>2021</v>
      </c>
      <c r="F406" t="s">
        <v>5</v>
      </c>
      <c r="G406" s="1">
        <v>432.06</v>
      </c>
    </row>
    <row r="407" spans="1:7">
      <c r="A407" s="2" t="s">
        <v>13</v>
      </c>
      <c r="B407" t="s">
        <v>63</v>
      </c>
      <c r="C407" s="2">
        <v>144</v>
      </c>
      <c r="D407" s="2" t="s">
        <v>106</v>
      </c>
      <c r="E407">
        <v>2021</v>
      </c>
      <c r="F407" t="s">
        <v>5</v>
      </c>
      <c r="G407" s="1">
        <v>11244.8</v>
      </c>
    </row>
    <row r="408" spans="1:7">
      <c r="A408" s="2" t="s">
        <v>13</v>
      </c>
      <c r="B408" t="s">
        <v>63</v>
      </c>
      <c r="C408" s="2">
        <v>144</v>
      </c>
      <c r="D408" s="2" t="s">
        <v>106</v>
      </c>
      <c r="E408">
        <v>2021</v>
      </c>
      <c r="F408" t="s">
        <v>5</v>
      </c>
      <c r="G408" s="1">
        <v>9694.73</v>
      </c>
    </row>
    <row r="409" spans="1:7">
      <c r="A409" s="2" t="s">
        <v>13</v>
      </c>
      <c r="B409" t="s">
        <v>63</v>
      </c>
      <c r="C409" s="2">
        <v>144</v>
      </c>
      <c r="D409" s="2" t="s">
        <v>106</v>
      </c>
      <c r="E409">
        <v>2021</v>
      </c>
      <c r="F409" t="s">
        <v>5</v>
      </c>
      <c r="G409" s="1">
        <v>10019.61</v>
      </c>
    </row>
    <row r="410" spans="1:7">
      <c r="A410" s="2" t="s">
        <v>13</v>
      </c>
      <c r="B410" t="s">
        <v>63</v>
      </c>
      <c r="C410" s="2">
        <v>144</v>
      </c>
      <c r="D410" s="2" t="s">
        <v>106</v>
      </c>
      <c r="E410">
        <v>2021</v>
      </c>
      <c r="F410" t="s">
        <v>5</v>
      </c>
      <c r="G410" s="1">
        <v>17433.330000000002</v>
      </c>
    </row>
    <row r="411" spans="1:7">
      <c r="A411" s="2" t="s">
        <v>13</v>
      </c>
      <c r="B411" t="s">
        <v>63</v>
      </c>
      <c r="C411" s="2">
        <v>144</v>
      </c>
      <c r="D411" s="2" t="s">
        <v>106</v>
      </c>
      <c r="E411">
        <v>2021</v>
      </c>
      <c r="F411" t="s">
        <v>5</v>
      </c>
      <c r="G411" s="1">
        <v>11008.67</v>
      </c>
    </row>
    <row r="412" spans="1:7">
      <c r="A412" s="2" t="s">
        <v>13</v>
      </c>
      <c r="B412" t="s">
        <v>63</v>
      </c>
      <c r="C412" s="2">
        <v>144</v>
      </c>
      <c r="D412" s="2" t="s">
        <v>106</v>
      </c>
      <c r="E412">
        <v>2021</v>
      </c>
      <c r="F412" t="s">
        <v>5</v>
      </c>
      <c r="G412" s="1">
        <v>10896.52</v>
      </c>
    </row>
    <row r="413" spans="1:7">
      <c r="A413" s="2" t="s">
        <v>13</v>
      </c>
      <c r="B413" t="s">
        <v>64</v>
      </c>
      <c r="C413" s="2">
        <v>144</v>
      </c>
      <c r="D413" s="2" t="s">
        <v>107</v>
      </c>
      <c r="E413">
        <v>2021</v>
      </c>
      <c r="F413" t="s">
        <v>5</v>
      </c>
      <c r="G413" s="1">
        <v>197.81</v>
      </c>
    </row>
    <row r="414" spans="1:7">
      <c r="A414" s="2" t="s">
        <v>13</v>
      </c>
      <c r="B414" t="s">
        <v>64</v>
      </c>
      <c r="C414" s="2">
        <v>144</v>
      </c>
      <c r="D414" s="2" t="s">
        <v>107</v>
      </c>
      <c r="E414">
        <v>2021</v>
      </c>
      <c r="F414" t="s">
        <v>5</v>
      </c>
      <c r="G414" s="1">
        <v>1071.1400000000001</v>
      </c>
    </row>
    <row r="415" spans="1:7">
      <c r="A415" s="2" t="s">
        <v>13</v>
      </c>
      <c r="B415" t="s">
        <v>95</v>
      </c>
      <c r="C415" s="2">
        <v>144</v>
      </c>
      <c r="D415" s="2" t="s">
        <v>112</v>
      </c>
      <c r="E415">
        <v>2021</v>
      </c>
      <c r="F415" t="s">
        <v>5</v>
      </c>
      <c r="G415" s="1">
        <v>-173.84</v>
      </c>
    </row>
    <row r="416" spans="1:7">
      <c r="A416" s="2" t="s">
        <v>13</v>
      </c>
      <c r="B416" t="s">
        <v>83</v>
      </c>
      <c r="C416" s="2">
        <v>133</v>
      </c>
      <c r="D416" s="2" t="s">
        <v>108</v>
      </c>
      <c r="E416">
        <v>2021</v>
      </c>
      <c r="F416" t="s">
        <v>5</v>
      </c>
      <c r="G416" s="1">
        <v>963.01</v>
      </c>
    </row>
    <row r="417" spans="1:7">
      <c r="A417" s="2" t="s">
        <v>14</v>
      </c>
      <c r="B417" t="s">
        <v>63</v>
      </c>
      <c r="C417" s="2">
        <v>133</v>
      </c>
      <c r="D417" s="2" t="s">
        <v>106</v>
      </c>
      <c r="E417">
        <v>2021</v>
      </c>
      <c r="F417" t="s">
        <v>5</v>
      </c>
      <c r="G417" s="1">
        <v>1924.34</v>
      </c>
    </row>
    <row r="418" spans="1:7">
      <c r="A418" s="2" t="s">
        <v>14</v>
      </c>
      <c r="B418" t="s">
        <v>63</v>
      </c>
      <c r="C418" s="2">
        <v>133</v>
      </c>
      <c r="D418" s="2" t="s">
        <v>106</v>
      </c>
      <c r="E418">
        <v>2021</v>
      </c>
      <c r="F418" t="s">
        <v>5</v>
      </c>
      <c r="G418" s="1">
        <v>2684.99</v>
      </c>
    </row>
    <row r="419" spans="1:7">
      <c r="A419" s="2" t="s">
        <v>14</v>
      </c>
      <c r="B419" t="s">
        <v>63</v>
      </c>
      <c r="C419" s="2">
        <v>133</v>
      </c>
      <c r="D419" s="2" t="s">
        <v>106</v>
      </c>
      <c r="E419">
        <v>2021</v>
      </c>
      <c r="F419" t="s">
        <v>5</v>
      </c>
      <c r="G419" s="1">
        <v>1904.19</v>
      </c>
    </row>
    <row r="420" spans="1:7">
      <c r="A420" s="2" t="s">
        <v>14</v>
      </c>
      <c r="B420" t="s">
        <v>63</v>
      </c>
      <c r="C420" s="2">
        <v>133</v>
      </c>
      <c r="D420" s="2" t="s">
        <v>106</v>
      </c>
      <c r="E420">
        <v>2021</v>
      </c>
      <c r="F420" t="s">
        <v>5</v>
      </c>
      <c r="G420" s="1">
        <v>1749.73</v>
      </c>
    </row>
    <row r="421" spans="1:7">
      <c r="A421" s="2" t="s">
        <v>14</v>
      </c>
      <c r="B421" t="s">
        <v>63</v>
      </c>
      <c r="C421" s="2">
        <v>133</v>
      </c>
      <c r="D421" s="2" t="s">
        <v>106</v>
      </c>
      <c r="E421">
        <v>2021</v>
      </c>
      <c r="F421" t="s">
        <v>5</v>
      </c>
      <c r="G421" s="1">
        <v>1748.02</v>
      </c>
    </row>
    <row r="422" spans="1:7">
      <c r="A422" s="2" t="s">
        <v>14</v>
      </c>
      <c r="B422" t="s">
        <v>63</v>
      </c>
      <c r="C422" s="2">
        <v>133</v>
      </c>
      <c r="D422" s="2" t="s">
        <v>106</v>
      </c>
      <c r="E422">
        <v>2021</v>
      </c>
      <c r="F422" t="s">
        <v>5</v>
      </c>
      <c r="G422" s="1">
        <v>2564.09</v>
      </c>
    </row>
    <row r="423" spans="1:7">
      <c r="A423" s="2" t="s">
        <v>14</v>
      </c>
      <c r="B423" t="s">
        <v>63</v>
      </c>
      <c r="C423" s="2">
        <v>144</v>
      </c>
      <c r="D423" s="2" t="s">
        <v>106</v>
      </c>
      <c r="E423">
        <v>2021</v>
      </c>
      <c r="F423" t="s">
        <v>5</v>
      </c>
      <c r="G423" s="1">
        <v>5210.91</v>
      </c>
    </row>
    <row r="424" spans="1:7">
      <c r="A424" s="2" t="s">
        <v>14</v>
      </c>
      <c r="B424" t="s">
        <v>63</v>
      </c>
      <c r="C424" s="2">
        <v>144</v>
      </c>
      <c r="D424" s="2" t="s">
        <v>106</v>
      </c>
      <c r="E424">
        <v>2021</v>
      </c>
      <c r="F424" t="s">
        <v>5</v>
      </c>
      <c r="G424" s="1">
        <v>4556.04</v>
      </c>
    </row>
    <row r="425" spans="1:7">
      <c r="A425" s="2" t="s">
        <v>14</v>
      </c>
      <c r="B425" t="s">
        <v>63</v>
      </c>
      <c r="C425" s="2">
        <v>144</v>
      </c>
      <c r="D425" s="2" t="s">
        <v>106</v>
      </c>
      <c r="E425">
        <v>2021</v>
      </c>
      <c r="F425" t="s">
        <v>5</v>
      </c>
      <c r="G425" s="1">
        <v>2506.19</v>
      </c>
    </row>
    <row r="426" spans="1:7">
      <c r="A426" s="2" t="s">
        <v>14</v>
      </c>
      <c r="B426" t="s">
        <v>63</v>
      </c>
      <c r="C426" s="2">
        <v>144</v>
      </c>
      <c r="D426" s="2" t="s">
        <v>106</v>
      </c>
      <c r="E426">
        <v>2021</v>
      </c>
      <c r="F426" t="s">
        <v>5</v>
      </c>
      <c r="G426" s="1">
        <v>2531.04</v>
      </c>
    </row>
    <row r="427" spans="1:7">
      <c r="A427" s="2" t="s">
        <v>14</v>
      </c>
      <c r="B427" t="s">
        <v>63</v>
      </c>
      <c r="C427" s="2">
        <v>144</v>
      </c>
      <c r="D427" s="2" t="s">
        <v>106</v>
      </c>
      <c r="E427">
        <v>2021</v>
      </c>
      <c r="F427" t="s">
        <v>5</v>
      </c>
      <c r="G427" s="1">
        <v>2531.04</v>
      </c>
    </row>
    <row r="428" spans="1:7">
      <c r="A428" s="2" t="s">
        <v>14</v>
      </c>
      <c r="B428" t="s">
        <v>63</v>
      </c>
      <c r="C428" s="2">
        <v>144</v>
      </c>
      <c r="D428" s="2" t="s">
        <v>106</v>
      </c>
      <c r="E428">
        <v>2021</v>
      </c>
      <c r="F428" t="s">
        <v>5</v>
      </c>
      <c r="G428" s="1">
        <v>2531.04</v>
      </c>
    </row>
    <row r="429" spans="1:7">
      <c r="A429" s="2" t="s">
        <v>14</v>
      </c>
      <c r="B429" t="s">
        <v>64</v>
      </c>
      <c r="C429" s="2">
        <v>133</v>
      </c>
      <c r="D429" s="2" t="s">
        <v>107</v>
      </c>
      <c r="E429">
        <v>2021</v>
      </c>
      <c r="F429" t="s">
        <v>5</v>
      </c>
      <c r="G429" s="1">
        <v>4205.8500000000004</v>
      </c>
    </row>
    <row r="430" spans="1:7">
      <c r="A430" s="2" t="s">
        <v>14</v>
      </c>
      <c r="B430" t="s">
        <v>64</v>
      </c>
      <c r="C430" s="2">
        <v>144</v>
      </c>
      <c r="D430" s="2" t="s">
        <v>107</v>
      </c>
      <c r="E430">
        <v>2021</v>
      </c>
      <c r="F430" t="s">
        <v>5</v>
      </c>
      <c r="G430" s="1">
        <v>2776</v>
      </c>
    </row>
    <row r="431" spans="1:7">
      <c r="A431" s="2" t="s">
        <v>14</v>
      </c>
      <c r="B431" t="s">
        <v>64</v>
      </c>
      <c r="C431" s="2">
        <v>144</v>
      </c>
      <c r="D431" s="2" t="s">
        <v>107</v>
      </c>
      <c r="E431">
        <v>2021</v>
      </c>
      <c r="F431" t="s">
        <v>5</v>
      </c>
      <c r="G431" s="1">
        <v>-1429.85</v>
      </c>
    </row>
    <row r="432" spans="1:7">
      <c r="A432" s="2" t="s">
        <v>14</v>
      </c>
      <c r="B432" t="s">
        <v>64</v>
      </c>
      <c r="C432" s="2">
        <v>144</v>
      </c>
      <c r="D432" s="2" t="s">
        <v>107</v>
      </c>
      <c r="E432">
        <v>2021</v>
      </c>
      <c r="F432" t="s">
        <v>5</v>
      </c>
      <c r="G432" s="1">
        <v>2776</v>
      </c>
    </row>
    <row r="433" spans="1:7">
      <c r="A433" s="2" t="s">
        <v>14</v>
      </c>
      <c r="B433" t="s">
        <v>64</v>
      </c>
      <c r="C433" s="2">
        <v>144</v>
      </c>
      <c r="D433" s="2" t="s">
        <v>107</v>
      </c>
      <c r="E433">
        <v>2021</v>
      </c>
      <c r="F433" t="s">
        <v>5</v>
      </c>
      <c r="G433" s="1">
        <v>4185</v>
      </c>
    </row>
    <row r="434" spans="1:7">
      <c r="A434" s="2" t="s">
        <v>14</v>
      </c>
      <c r="B434" t="s">
        <v>64</v>
      </c>
      <c r="C434" s="2">
        <v>144</v>
      </c>
      <c r="D434" s="2" t="s">
        <v>107</v>
      </c>
      <c r="E434">
        <v>2021</v>
      </c>
      <c r="F434" t="s">
        <v>5</v>
      </c>
      <c r="G434" s="1">
        <v>2748</v>
      </c>
    </row>
    <row r="435" spans="1:7">
      <c r="A435" s="2" t="s">
        <v>14</v>
      </c>
      <c r="B435" t="s">
        <v>64</v>
      </c>
      <c r="C435" s="2">
        <v>144</v>
      </c>
      <c r="D435" s="2" t="s">
        <v>107</v>
      </c>
      <c r="E435">
        <v>2021</v>
      </c>
      <c r="F435" t="s">
        <v>5</v>
      </c>
      <c r="G435" s="1">
        <v>2776</v>
      </c>
    </row>
    <row r="436" spans="1:7">
      <c r="A436" s="2" t="s">
        <v>14</v>
      </c>
      <c r="B436" t="s">
        <v>90</v>
      </c>
      <c r="C436" s="2">
        <v>144</v>
      </c>
      <c r="D436" s="2" t="s">
        <v>109</v>
      </c>
      <c r="E436">
        <v>2021</v>
      </c>
      <c r="F436" t="s">
        <v>5</v>
      </c>
      <c r="G436" s="1">
        <v>163.51</v>
      </c>
    </row>
    <row r="437" spans="1:7">
      <c r="A437" s="2" t="s">
        <v>14</v>
      </c>
      <c r="B437" t="s">
        <v>90</v>
      </c>
      <c r="C437" s="2">
        <v>144</v>
      </c>
      <c r="D437" s="2" t="s">
        <v>109</v>
      </c>
      <c r="E437">
        <v>2021</v>
      </c>
      <c r="F437" t="s">
        <v>5</v>
      </c>
      <c r="G437" s="1">
        <v>69.400000000000006</v>
      </c>
    </row>
    <row r="438" spans="1:7">
      <c r="A438" s="2" t="s">
        <v>14</v>
      </c>
      <c r="B438" t="s">
        <v>90</v>
      </c>
      <c r="C438" s="2">
        <v>144</v>
      </c>
      <c r="D438" s="2" t="s">
        <v>109</v>
      </c>
      <c r="E438">
        <v>2021</v>
      </c>
      <c r="F438" t="s">
        <v>5</v>
      </c>
      <c r="G438" s="1">
        <v>54.65</v>
      </c>
    </row>
    <row r="439" spans="1:7">
      <c r="A439" s="2" t="s">
        <v>14</v>
      </c>
      <c r="B439" t="s">
        <v>90</v>
      </c>
      <c r="C439" s="2">
        <v>144</v>
      </c>
      <c r="D439" s="2" t="s">
        <v>109</v>
      </c>
      <c r="E439">
        <v>2021</v>
      </c>
      <c r="F439" t="s">
        <v>5</v>
      </c>
      <c r="G439" s="1">
        <v>69.400000000000006</v>
      </c>
    </row>
    <row r="440" spans="1:7">
      <c r="A440" s="2" t="s">
        <v>14</v>
      </c>
      <c r="B440" t="s">
        <v>90</v>
      </c>
      <c r="C440" s="2">
        <v>144</v>
      </c>
      <c r="D440" s="2" t="s">
        <v>109</v>
      </c>
      <c r="E440">
        <v>2021</v>
      </c>
      <c r="F440" t="s">
        <v>5</v>
      </c>
      <c r="G440" s="1">
        <v>85</v>
      </c>
    </row>
    <row r="441" spans="1:7">
      <c r="A441" s="2" t="s">
        <v>14</v>
      </c>
      <c r="B441" t="s">
        <v>82</v>
      </c>
      <c r="C441" s="2">
        <v>144</v>
      </c>
      <c r="D441" s="2" t="s">
        <v>110</v>
      </c>
      <c r="E441">
        <v>2021</v>
      </c>
      <c r="F441" t="s">
        <v>5</v>
      </c>
      <c r="G441" s="1">
        <v>451.2</v>
      </c>
    </row>
    <row r="442" spans="1:7">
      <c r="A442" s="2" t="s">
        <v>14</v>
      </c>
      <c r="B442" t="s">
        <v>82</v>
      </c>
      <c r="C442" s="2">
        <v>144</v>
      </c>
      <c r="D442" s="2" t="s">
        <v>110</v>
      </c>
      <c r="E442">
        <v>2021</v>
      </c>
      <c r="F442" t="s">
        <v>5</v>
      </c>
      <c r="G442" s="1">
        <v>676.8</v>
      </c>
    </row>
    <row r="443" spans="1:7">
      <c r="A443" s="2" t="s">
        <v>14</v>
      </c>
      <c r="B443" t="s">
        <v>82</v>
      </c>
      <c r="C443" s="2">
        <v>144</v>
      </c>
      <c r="D443" s="2" t="s">
        <v>110</v>
      </c>
      <c r="E443">
        <v>2021</v>
      </c>
      <c r="F443" t="s">
        <v>5</v>
      </c>
      <c r="G443" s="1">
        <v>952.8</v>
      </c>
    </row>
    <row r="444" spans="1:7">
      <c r="A444" s="2" t="s">
        <v>14</v>
      </c>
      <c r="B444" t="s">
        <v>82</v>
      </c>
      <c r="C444" s="2">
        <v>144</v>
      </c>
      <c r="D444" s="2" t="s">
        <v>110</v>
      </c>
      <c r="E444">
        <v>2021</v>
      </c>
      <c r="F444" t="s">
        <v>5</v>
      </c>
      <c r="G444" s="1">
        <v>739.2</v>
      </c>
    </row>
    <row r="445" spans="1:7">
      <c r="A445" s="2" t="s">
        <v>14</v>
      </c>
      <c r="B445" t="s">
        <v>82</v>
      </c>
      <c r="C445" s="2">
        <v>144</v>
      </c>
      <c r="D445" s="2" t="s">
        <v>110</v>
      </c>
      <c r="E445">
        <v>2021</v>
      </c>
      <c r="F445" t="s">
        <v>5</v>
      </c>
      <c r="G445" s="1">
        <v>560.1</v>
      </c>
    </row>
    <row r="446" spans="1:7">
      <c r="A446" s="2" t="s">
        <v>14</v>
      </c>
      <c r="B446" t="s">
        <v>82</v>
      </c>
      <c r="C446" s="2">
        <v>144</v>
      </c>
      <c r="D446" s="2" t="s">
        <v>110</v>
      </c>
      <c r="E446">
        <v>2021</v>
      </c>
      <c r="F446" t="s">
        <v>5</v>
      </c>
      <c r="G446" s="1">
        <v>445.35</v>
      </c>
    </row>
    <row r="447" spans="1:7">
      <c r="A447" s="2" t="s">
        <v>15</v>
      </c>
      <c r="B447" t="s">
        <v>63</v>
      </c>
      <c r="C447" s="2">
        <v>144</v>
      </c>
      <c r="D447" s="2" t="s">
        <v>106</v>
      </c>
      <c r="E447">
        <v>2021</v>
      </c>
      <c r="F447" t="s">
        <v>5</v>
      </c>
      <c r="G447" s="1">
        <v>1706.65</v>
      </c>
    </row>
    <row r="448" spans="1:7">
      <c r="A448" s="2" t="s">
        <v>15</v>
      </c>
      <c r="B448" t="s">
        <v>63</v>
      </c>
      <c r="C448" s="2">
        <v>144</v>
      </c>
      <c r="D448" s="2" t="s">
        <v>106</v>
      </c>
      <c r="E448">
        <v>2021</v>
      </c>
      <c r="F448" t="s">
        <v>5</v>
      </c>
      <c r="G448" s="1">
        <v>1689.48</v>
      </c>
    </row>
    <row r="449" spans="1:7">
      <c r="A449" s="2" t="s">
        <v>15</v>
      </c>
      <c r="B449" t="s">
        <v>63</v>
      </c>
      <c r="C449" s="2">
        <v>144</v>
      </c>
      <c r="D449" s="2" t="s">
        <v>106</v>
      </c>
      <c r="E449">
        <v>2021</v>
      </c>
      <c r="F449" t="s">
        <v>5</v>
      </c>
      <c r="G449" s="1">
        <v>533.33000000000004</v>
      </c>
    </row>
    <row r="450" spans="1:7">
      <c r="A450" s="2" t="s">
        <v>15</v>
      </c>
      <c r="B450" t="s">
        <v>63</v>
      </c>
      <c r="C450" s="2">
        <v>144</v>
      </c>
      <c r="D450" s="2" t="s">
        <v>106</v>
      </c>
      <c r="E450">
        <v>2021</v>
      </c>
      <c r="F450" t="s">
        <v>5</v>
      </c>
      <c r="G450" s="1">
        <v>1706.66</v>
      </c>
    </row>
    <row r="451" spans="1:7">
      <c r="A451" s="2" t="s">
        <v>15</v>
      </c>
      <c r="B451" t="s">
        <v>63</v>
      </c>
      <c r="C451" s="2">
        <v>144</v>
      </c>
      <c r="D451" s="2" t="s">
        <v>106</v>
      </c>
      <c r="E451">
        <v>2021</v>
      </c>
      <c r="F451" t="s">
        <v>5</v>
      </c>
      <c r="G451" s="1">
        <v>2559.96</v>
      </c>
    </row>
    <row r="452" spans="1:7">
      <c r="A452" s="2" t="s">
        <v>15</v>
      </c>
      <c r="B452" t="s">
        <v>63</v>
      </c>
      <c r="C452" s="2">
        <v>144</v>
      </c>
      <c r="D452" s="2" t="s">
        <v>106</v>
      </c>
      <c r="E452">
        <v>2021</v>
      </c>
      <c r="F452" t="s">
        <v>5</v>
      </c>
      <c r="G452" s="1">
        <v>853.32</v>
      </c>
    </row>
    <row r="453" spans="1:7">
      <c r="A453" s="2" t="s">
        <v>16</v>
      </c>
      <c r="B453" t="s">
        <v>63</v>
      </c>
      <c r="C453" s="2">
        <v>144</v>
      </c>
      <c r="D453" s="2" t="s">
        <v>106</v>
      </c>
      <c r="E453">
        <v>2021</v>
      </c>
      <c r="F453" t="s">
        <v>5</v>
      </c>
      <c r="G453" s="1">
        <v>961.92</v>
      </c>
    </row>
    <row r="454" spans="1:7">
      <c r="A454" s="2" t="s">
        <v>16</v>
      </c>
      <c r="B454" t="s">
        <v>63</v>
      </c>
      <c r="C454" s="2">
        <v>144</v>
      </c>
      <c r="D454" s="2" t="s">
        <v>106</v>
      </c>
      <c r="E454">
        <v>2021</v>
      </c>
      <c r="F454" t="s">
        <v>5</v>
      </c>
      <c r="G454" s="1">
        <v>1984</v>
      </c>
    </row>
    <row r="455" spans="1:7">
      <c r="A455" s="2" t="s">
        <v>16</v>
      </c>
      <c r="B455" t="s">
        <v>63</v>
      </c>
      <c r="C455" s="2">
        <v>144</v>
      </c>
      <c r="D455" s="2" t="s">
        <v>106</v>
      </c>
      <c r="E455">
        <v>2021</v>
      </c>
      <c r="F455" t="s">
        <v>5</v>
      </c>
      <c r="G455" s="1">
        <v>2090.37</v>
      </c>
    </row>
    <row r="456" spans="1:7">
      <c r="A456" s="2" t="s">
        <v>16</v>
      </c>
      <c r="B456" t="s">
        <v>63</v>
      </c>
      <c r="C456" s="2">
        <v>144</v>
      </c>
      <c r="D456" s="2" t="s">
        <v>106</v>
      </c>
      <c r="E456">
        <v>2021</v>
      </c>
      <c r="F456" t="s">
        <v>5</v>
      </c>
      <c r="G456" s="1">
        <v>1482.96</v>
      </c>
    </row>
    <row r="457" spans="1:7">
      <c r="A457" s="2" t="s">
        <v>17</v>
      </c>
      <c r="B457" t="s">
        <v>63</v>
      </c>
      <c r="C457" s="2">
        <v>144</v>
      </c>
      <c r="D457" s="2" t="s">
        <v>106</v>
      </c>
      <c r="E457">
        <v>2021</v>
      </c>
      <c r="F457" t="s">
        <v>5</v>
      </c>
      <c r="G457" s="1">
        <v>6388.02</v>
      </c>
    </row>
    <row r="458" spans="1:7">
      <c r="A458" s="2" t="s">
        <v>17</v>
      </c>
      <c r="B458" t="s">
        <v>63</v>
      </c>
      <c r="C458" s="2">
        <v>144</v>
      </c>
      <c r="D458" s="2" t="s">
        <v>106</v>
      </c>
      <c r="E458">
        <v>2021</v>
      </c>
      <c r="F458" t="s">
        <v>5</v>
      </c>
      <c r="G458" s="1">
        <v>14683.97</v>
      </c>
    </row>
    <row r="459" spans="1:7">
      <c r="A459" s="2" t="s">
        <v>17</v>
      </c>
      <c r="B459" t="s">
        <v>63</v>
      </c>
      <c r="C459" s="2">
        <v>144</v>
      </c>
      <c r="D459" s="2" t="s">
        <v>106</v>
      </c>
      <c r="E459">
        <v>2021</v>
      </c>
      <c r="F459" t="s">
        <v>5</v>
      </c>
      <c r="G459" s="1">
        <v>13581.73</v>
      </c>
    </row>
    <row r="460" spans="1:7">
      <c r="A460" s="2" t="s">
        <v>17</v>
      </c>
      <c r="B460" t="s">
        <v>63</v>
      </c>
      <c r="C460" s="2">
        <v>144</v>
      </c>
      <c r="D460" s="2" t="s">
        <v>106</v>
      </c>
      <c r="E460">
        <v>2021</v>
      </c>
      <c r="F460" t="s">
        <v>5</v>
      </c>
      <c r="G460" s="1">
        <v>14720.86</v>
      </c>
    </row>
    <row r="461" spans="1:7">
      <c r="A461" s="2" t="s">
        <v>17</v>
      </c>
      <c r="B461" t="s">
        <v>63</v>
      </c>
      <c r="C461" s="2">
        <v>144</v>
      </c>
      <c r="D461" s="2" t="s">
        <v>106</v>
      </c>
      <c r="E461">
        <v>2021</v>
      </c>
      <c r="F461" t="s">
        <v>5</v>
      </c>
      <c r="G461" s="1">
        <v>14734.4</v>
      </c>
    </row>
    <row r="462" spans="1:7">
      <c r="A462" s="2" t="s">
        <v>17</v>
      </c>
      <c r="B462" t="s">
        <v>63</v>
      </c>
      <c r="C462" s="2">
        <v>144</v>
      </c>
      <c r="D462" s="2" t="s">
        <v>106</v>
      </c>
      <c r="E462">
        <v>2021</v>
      </c>
      <c r="F462" t="s">
        <v>5</v>
      </c>
      <c r="G462" s="1">
        <v>8062.08</v>
      </c>
    </row>
    <row r="463" spans="1:7">
      <c r="A463" s="2" t="s">
        <v>17</v>
      </c>
      <c r="B463" t="s">
        <v>63</v>
      </c>
      <c r="C463" s="2">
        <v>144</v>
      </c>
      <c r="D463" s="2" t="s">
        <v>106</v>
      </c>
      <c r="E463">
        <v>2021</v>
      </c>
      <c r="F463" t="s">
        <v>5</v>
      </c>
      <c r="G463" s="1">
        <v>13934.42</v>
      </c>
    </row>
    <row r="464" spans="1:7">
      <c r="A464" s="2" t="s">
        <v>17</v>
      </c>
      <c r="B464" t="s">
        <v>83</v>
      </c>
      <c r="C464" s="2">
        <v>144</v>
      </c>
      <c r="D464" s="2" t="s">
        <v>108</v>
      </c>
      <c r="E464">
        <v>2021</v>
      </c>
      <c r="F464" t="s">
        <v>5</v>
      </c>
      <c r="G464" s="1">
        <v>-249.35</v>
      </c>
    </row>
    <row r="465" spans="1:8">
      <c r="A465" s="2" t="s">
        <v>17</v>
      </c>
      <c r="B465" t="s">
        <v>83</v>
      </c>
      <c r="C465" s="2">
        <v>144</v>
      </c>
      <c r="D465" s="2" t="s">
        <v>108</v>
      </c>
      <c r="E465">
        <v>2021</v>
      </c>
      <c r="F465" t="s">
        <v>5</v>
      </c>
      <c r="G465" s="1">
        <v>80</v>
      </c>
    </row>
    <row r="466" spans="1:8">
      <c r="A466" s="2" t="s">
        <v>17</v>
      </c>
      <c r="B466" t="s">
        <v>82</v>
      </c>
      <c r="C466" s="2">
        <v>144</v>
      </c>
      <c r="D466" s="2" t="s">
        <v>110</v>
      </c>
      <c r="E466">
        <v>2021</v>
      </c>
      <c r="F466" t="s">
        <v>5</v>
      </c>
      <c r="G466" s="1">
        <v>-2.33</v>
      </c>
    </row>
    <row r="467" spans="1:8">
      <c r="A467" s="2" t="s">
        <v>7</v>
      </c>
      <c r="B467" t="s">
        <v>79</v>
      </c>
      <c r="C467" s="2">
        <v>133</v>
      </c>
      <c r="D467" s="2" t="s">
        <v>57</v>
      </c>
      <c r="E467">
        <v>2021</v>
      </c>
      <c r="F467" t="s">
        <v>54</v>
      </c>
      <c r="G467" s="1">
        <v>1353.72</v>
      </c>
    </row>
    <row r="468" spans="1:8">
      <c r="A468" s="2" t="s">
        <v>7</v>
      </c>
      <c r="B468" t="s">
        <v>79</v>
      </c>
      <c r="C468" s="2">
        <v>133</v>
      </c>
      <c r="D468" s="2" t="s">
        <v>57</v>
      </c>
      <c r="E468">
        <v>2021</v>
      </c>
      <c r="F468" t="s">
        <v>54</v>
      </c>
      <c r="G468" s="1">
        <v>1353.72</v>
      </c>
    </row>
    <row r="469" spans="1:8">
      <c r="A469" s="2" t="s">
        <v>7</v>
      </c>
      <c r="B469" t="s">
        <v>79</v>
      </c>
      <c r="C469" s="2">
        <v>133</v>
      </c>
      <c r="D469" s="2" t="s">
        <v>57</v>
      </c>
      <c r="E469">
        <v>2021</v>
      </c>
      <c r="F469" t="s">
        <v>54</v>
      </c>
      <c r="G469" s="1">
        <v>1353.72</v>
      </c>
    </row>
    <row r="470" spans="1:8">
      <c r="A470" s="2" t="s">
        <v>7</v>
      </c>
      <c r="B470" t="s">
        <v>79</v>
      </c>
      <c r="C470" s="2">
        <v>133</v>
      </c>
      <c r="D470" s="2" t="s">
        <v>57</v>
      </c>
      <c r="E470">
        <v>2021</v>
      </c>
      <c r="F470" t="s">
        <v>54</v>
      </c>
      <c r="G470" s="1">
        <v>1353.72</v>
      </c>
    </row>
    <row r="471" spans="1:8">
      <c r="A471" s="2" t="s">
        <v>7</v>
      </c>
      <c r="B471" t="s">
        <v>79</v>
      </c>
      <c r="C471" s="2">
        <v>133</v>
      </c>
      <c r="D471" s="2" t="s">
        <v>57</v>
      </c>
      <c r="E471">
        <v>2021</v>
      </c>
      <c r="F471" t="s">
        <v>54</v>
      </c>
      <c r="G471" s="1">
        <v>1353.72</v>
      </c>
    </row>
    <row r="472" spans="1:8">
      <c r="A472" s="2" t="s">
        <v>7</v>
      </c>
      <c r="B472" t="s">
        <v>79</v>
      </c>
      <c r="C472" s="2">
        <v>133</v>
      </c>
      <c r="D472" s="2" t="s">
        <v>57</v>
      </c>
      <c r="E472">
        <v>2021</v>
      </c>
      <c r="F472" t="s">
        <v>54</v>
      </c>
      <c r="G472" s="1">
        <v>1353.72</v>
      </c>
    </row>
    <row r="473" spans="1:8">
      <c r="A473" s="2" t="s">
        <v>8</v>
      </c>
      <c r="B473" t="s">
        <v>127</v>
      </c>
      <c r="C473" s="2">
        <v>144</v>
      </c>
      <c r="D473" s="2" t="s">
        <v>120</v>
      </c>
      <c r="E473">
        <v>2021</v>
      </c>
      <c r="F473" s="113" t="s">
        <v>54</v>
      </c>
      <c r="G473" s="1">
        <v>5601.56</v>
      </c>
    </row>
    <row r="474" spans="1:8">
      <c r="A474" s="2" t="s">
        <v>10</v>
      </c>
      <c r="B474" t="s">
        <v>76</v>
      </c>
      <c r="C474" s="2">
        <v>133</v>
      </c>
      <c r="D474" s="2" t="s">
        <v>36</v>
      </c>
      <c r="E474">
        <v>2021</v>
      </c>
      <c r="F474" s="113" t="s">
        <v>54</v>
      </c>
      <c r="G474" s="1">
        <v>-160</v>
      </c>
      <c r="H474" t="s">
        <v>347</v>
      </c>
    </row>
    <row r="475" spans="1:8">
      <c r="A475" s="2" t="s">
        <v>10</v>
      </c>
      <c r="B475" t="s">
        <v>76</v>
      </c>
      <c r="C475" s="2">
        <v>144</v>
      </c>
      <c r="D475" s="2" t="s">
        <v>36</v>
      </c>
      <c r="E475">
        <v>2021</v>
      </c>
      <c r="F475" s="113" t="s">
        <v>54</v>
      </c>
      <c r="G475" s="1">
        <v>650</v>
      </c>
      <c r="H475" t="s">
        <v>347</v>
      </c>
    </row>
    <row r="476" spans="1:8">
      <c r="A476" s="2" t="s">
        <v>10</v>
      </c>
      <c r="B476" t="s">
        <v>76</v>
      </c>
      <c r="C476" s="2">
        <v>144</v>
      </c>
      <c r="D476" s="2" t="s">
        <v>36</v>
      </c>
      <c r="E476">
        <v>2021</v>
      </c>
      <c r="F476" s="113" t="s">
        <v>54</v>
      </c>
      <c r="G476" s="1">
        <v>650</v>
      </c>
      <c r="H476" t="s">
        <v>347</v>
      </c>
    </row>
    <row r="477" spans="1:8">
      <c r="A477" s="2" t="s">
        <v>10</v>
      </c>
      <c r="B477" t="s">
        <v>76</v>
      </c>
      <c r="C477" s="2">
        <v>144</v>
      </c>
      <c r="D477" s="2" t="s">
        <v>36</v>
      </c>
      <c r="E477">
        <v>2021</v>
      </c>
      <c r="F477" s="113" t="s">
        <v>54</v>
      </c>
      <c r="G477" s="1">
        <v>650</v>
      </c>
      <c r="H477" t="s">
        <v>347</v>
      </c>
    </row>
    <row r="478" spans="1:8">
      <c r="A478" s="2" t="s">
        <v>10</v>
      </c>
      <c r="B478" t="s">
        <v>76</v>
      </c>
      <c r="C478" s="2">
        <v>144</v>
      </c>
      <c r="D478" s="2" t="s">
        <v>36</v>
      </c>
      <c r="E478">
        <v>2021</v>
      </c>
      <c r="F478" s="113" t="s">
        <v>54</v>
      </c>
      <c r="G478" s="1">
        <v>650</v>
      </c>
      <c r="H478" t="s">
        <v>347</v>
      </c>
    </row>
    <row r="479" spans="1:8">
      <c r="A479" s="2" t="s">
        <v>14</v>
      </c>
      <c r="B479" t="s">
        <v>76</v>
      </c>
      <c r="C479" s="2">
        <v>133</v>
      </c>
      <c r="D479" s="2" t="s">
        <v>36</v>
      </c>
      <c r="E479">
        <v>2021</v>
      </c>
      <c r="F479" s="113" t="s">
        <v>54</v>
      </c>
      <c r="G479" s="1">
        <v>9965.4599999999991</v>
      </c>
      <c r="H479" t="s">
        <v>347</v>
      </c>
    </row>
    <row r="480" spans="1:8">
      <c r="A480" s="2" t="s">
        <v>14</v>
      </c>
      <c r="B480" t="s">
        <v>76</v>
      </c>
      <c r="C480" s="2">
        <v>133</v>
      </c>
      <c r="D480" s="2" t="s">
        <v>36</v>
      </c>
      <c r="E480">
        <v>2021</v>
      </c>
      <c r="F480" s="113" t="s">
        <v>54</v>
      </c>
      <c r="G480" s="1">
        <v>11277.9</v>
      </c>
      <c r="H480" t="s">
        <v>347</v>
      </c>
    </row>
    <row r="481" spans="1:8">
      <c r="A481" s="2" t="s">
        <v>14</v>
      </c>
      <c r="B481" t="s">
        <v>76</v>
      </c>
      <c r="C481" s="2">
        <v>133</v>
      </c>
      <c r="D481" s="2" t="s">
        <v>36</v>
      </c>
      <c r="E481">
        <v>2021</v>
      </c>
      <c r="F481" s="113" t="s">
        <v>54</v>
      </c>
      <c r="G481" s="1">
        <v>2770.71</v>
      </c>
      <c r="H481" t="s">
        <v>347</v>
      </c>
    </row>
    <row r="482" spans="1:8">
      <c r="A482" s="2" t="s">
        <v>14</v>
      </c>
      <c r="B482" t="s">
        <v>76</v>
      </c>
      <c r="C482" s="2">
        <v>144</v>
      </c>
      <c r="D482" s="2" t="s">
        <v>36</v>
      </c>
      <c r="E482">
        <v>2021</v>
      </c>
      <c r="F482" s="113" t="s">
        <v>54</v>
      </c>
      <c r="G482" s="1">
        <v>-50</v>
      </c>
      <c r="H482" t="s">
        <v>347</v>
      </c>
    </row>
    <row r="483" spans="1:8">
      <c r="A483" s="2" t="s">
        <v>14</v>
      </c>
      <c r="B483" t="s">
        <v>76</v>
      </c>
      <c r="C483" s="2">
        <v>144</v>
      </c>
      <c r="D483" s="2" t="s">
        <v>36</v>
      </c>
      <c r="E483">
        <v>2021</v>
      </c>
      <c r="F483" s="113" t="s">
        <v>54</v>
      </c>
      <c r="G483" s="1">
        <v>1450</v>
      </c>
      <c r="H483" t="s">
        <v>347</v>
      </c>
    </row>
    <row r="484" spans="1:8">
      <c r="A484" s="2" t="s">
        <v>14</v>
      </c>
      <c r="B484" t="s">
        <v>76</v>
      </c>
      <c r="C484" s="2">
        <v>144</v>
      </c>
      <c r="D484" s="2" t="s">
        <v>36</v>
      </c>
      <c r="E484">
        <v>2021</v>
      </c>
      <c r="F484" s="113" t="s">
        <v>54</v>
      </c>
      <c r="G484" s="1">
        <v>5616.66</v>
      </c>
      <c r="H484" t="s">
        <v>347</v>
      </c>
    </row>
    <row r="485" spans="1:8">
      <c r="A485" s="2" t="s">
        <v>14</v>
      </c>
      <c r="B485" t="s">
        <v>76</v>
      </c>
      <c r="C485" s="2">
        <v>144</v>
      </c>
      <c r="D485" s="2" t="s">
        <v>36</v>
      </c>
      <c r="E485">
        <v>2021</v>
      </c>
      <c r="F485" s="113" t="s">
        <v>54</v>
      </c>
      <c r="G485" s="1">
        <v>1450</v>
      </c>
      <c r="H485" t="s">
        <v>347</v>
      </c>
    </row>
    <row r="486" spans="1:8">
      <c r="A486" s="2" t="s">
        <v>14</v>
      </c>
      <c r="B486" t="s">
        <v>76</v>
      </c>
      <c r="C486" s="2">
        <v>144</v>
      </c>
      <c r="D486" s="2" t="s">
        <v>36</v>
      </c>
      <c r="E486">
        <v>2021</v>
      </c>
      <c r="F486" s="113" t="s">
        <v>54</v>
      </c>
      <c r="G486" s="1">
        <v>5616.66</v>
      </c>
      <c r="H486" t="s">
        <v>347</v>
      </c>
    </row>
    <row r="487" spans="1:8">
      <c r="A487" s="2" t="s">
        <v>14</v>
      </c>
      <c r="B487" t="s">
        <v>76</v>
      </c>
      <c r="C487" s="2">
        <v>144</v>
      </c>
      <c r="D487" s="2" t="s">
        <v>36</v>
      </c>
      <c r="E487">
        <v>2021</v>
      </c>
      <c r="F487" s="113" t="s">
        <v>54</v>
      </c>
      <c r="G487" s="1">
        <v>1450</v>
      </c>
      <c r="H487" t="s">
        <v>347</v>
      </c>
    </row>
    <row r="488" spans="1:8">
      <c r="A488" s="2" t="s">
        <v>6</v>
      </c>
      <c r="B488" t="s">
        <v>84</v>
      </c>
      <c r="C488" s="2">
        <v>144</v>
      </c>
      <c r="D488" s="2" t="s">
        <v>37</v>
      </c>
      <c r="E488">
        <v>2021</v>
      </c>
      <c r="F488" s="113" t="s">
        <v>54</v>
      </c>
      <c r="G488" s="1">
        <v>633.30999999999995</v>
      </c>
      <c r="H488" t="s">
        <v>347</v>
      </c>
    </row>
    <row r="489" spans="1:8">
      <c r="A489" s="2" t="s">
        <v>6</v>
      </c>
      <c r="B489" t="s">
        <v>84</v>
      </c>
      <c r="C489" s="2">
        <v>144</v>
      </c>
      <c r="D489" s="2" t="s">
        <v>37</v>
      </c>
      <c r="E489">
        <v>2021</v>
      </c>
      <c r="F489" s="113" t="s">
        <v>54</v>
      </c>
      <c r="G489" s="1">
        <v>633.30999999999995</v>
      </c>
      <c r="H489" t="s">
        <v>347</v>
      </c>
    </row>
    <row r="490" spans="1:8">
      <c r="A490" s="2" t="s">
        <v>6</v>
      </c>
      <c r="B490" t="s">
        <v>84</v>
      </c>
      <c r="C490" s="2">
        <v>144</v>
      </c>
      <c r="D490" s="2" t="s">
        <v>37</v>
      </c>
      <c r="E490">
        <v>2021</v>
      </c>
      <c r="F490" s="113" t="s">
        <v>54</v>
      </c>
      <c r="G490" s="1">
        <v>633.30999999999995</v>
      </c>
      <c r="H490" t="s">
        <v>347</v>
      </c>
    </row>
    <row r="491" spans="1:8">
      <c r="A491" s="2" t="s">
        <v>6</v>
      </c>
      <c r="B491" t="s">
        <v>84</v>
      </c>
      <c r="C491" s="2">
        <v>144</v>
      </c>
      <c r="D491" s="2" t="s">
        <v>37</v>
      </c>
      <c r="E491">
        <v>2021</v>
      </c>
      <c r="F491" s="113" t="s">
        <v>54</v>
      </c>
      <c r="G491" s="1">
        <v>633.30999999999995</v>
      </c>
      <c r="H491" t="s">
        <v>347</v>
      </c>
    </row>
    <row r="492" spans="1:8">
      <c r="A492" s="2" t="s">
        <v>7</v>
      </c>
      <c r="B492" t="s">
        <v>84</v>
      </c>
      <c r="C492" s="2">
        <v>133</v>
      </c>
      <c r="D492" s="2" t="s">
        <v>37</v>
      </c>
      <c r="E492">
        <v>2021</v>
      </c>
      <c r="F492" s="113" t="s">
        <v>54</v>
      </c>
      <c r="G492" s="1">
        <v>1353.72</v>
      </c>
      <c r="H492" t="s">
        <v>347</v>
      </c>
    </row>
    <row r="493" spans="1:8">
      <c r="A493" s="2" t="s">
        <v>7</v>
      </c>
      <c r="B493" t="s">
        <v>84</v>
      </c>
      <c r="C493" s="2">
        <v>133</v>
      </c>
      <c r="D493" s="2" t="s">
        <v>37</v>
      </c>
      <c r="E493">
        <v>2021</v>
      </c>
      <c r="F493" s="113" t="s">
        <v>54</v>
      </c>
      <c r="G493" s="1">
        <v>1353.72</v>
      </c>
      <c r="H493" t="s">
        <v>347</v>
      </c>
    </row>
    <row r="494" spans="1:8">
      <c r="A494" s="2" t="s">
        <v>7</v>
      </c>
      <c r="B494" t="s">
        <v>84</v>
      </c>
      <c r="C494" s="2">
        <v>133</v>
      </c>
      <c r="D494" s="2" t="s">
        <v>37</v>
      </c>
      <c r="E494">
        <v>2021</v>
      </c>
      <c r="F494" s="113" t="s">
        <v>54</v>
      </c>
      <c r="G494" s="1">
        <v>1353.72</v>
      </c>
      <c r="H494" t="s">
        <v>347</v>
      </c>
    </row>
    <row r="495" spans="1:8">
      <c r="A495" s="2" t="s">
        <v>7</v>
      </c>
      <c r="B495" t="s">
        <v>84</v>
      </c>
      <c r="C495" s="2">
        <v>133</v>
      </c>
      <c r="D495" s="2" t="s">
        <v>37</v>
      </c>
      <c r="E495">
        <v>2021</v>
      </c>
      <c r="F495" s="113" t="s">
        <v>54</v>
      </c>
      <c r="G495" s="1">
        <v>1353.72</v>
      </c>
      <c r="H495" t="s">
        <v>347</v>
      </c>
    </row>
    <row r="496" spans="1:8">
      <c r="A496" s="2" t="s">
        <v>7</v>
      </c>
      <c r="B496" t="s">
        <v>84</v>
      </c>
      <c r="C496" s="2">
        <v>144</v>
      </c>
      <c r="D496" s="2" t="s">
        <v>37</v>
      </c>
      <c r="E496">
        <v>2021</v>
      </c>
      <c r="F496" s="113" t="s">
        <v>54</v>
      </c>
      <c r="G496" s="1">
        <v>1353.72</v>
      </c>
      <c r="H496" t="s">
        <v>347</v>
      </c>
    </row>
    <row r="497" spans="1:8">
      <c r="A497" s="2" t="s">
        <v>7</v>
      </c>
      <c r="B497" t="s">
        <v>84</v>
      </c>
      <c r="C497" s="2">
        <v>144</v>
      </c>
      <c r="D497" s="2" t="s">
        <v>37</v>
      </c>
      <c r="E497">
        <v>2021</v>
      </c>
      <c r="F497" s="113" t="s">
        <v>54</v>
      </c>
      <c r="G497" s="1">
        <v>1353.72</v>
      </c>
      <c r="H497" t="s">
        <v>347</v>
      </c>
    </row>
    <row r="498" spans="1:8">
      <c r="A498" s="2" t="s">
        <v>7</v>
      </c>
      <c r="B498" t="s">
        <v>84</v>
      </c>
      <c r="C498" s="2">
        <v>144</v>
      </c>
      <c r="D498" s="2" t="s">
        <v>37</v>
      </c>
      <c r="E498">
        <v>2021</v>
      </c>
      <c r="F498" s="113" t="s">
        <v>54</v>
      </c>
      <c r="G498" s="1">
        <v>1353.72</v>
      </c>
      <c r="H498" t="s">
        <v>347</v>
      </c>
    </row>
    <row r="499" spans="1:8">
      <c r="A499" s="2" t="s">
        <v>7</v>
      </c>
      <c r="B499" t="s">
        <v>84</v>
      </c>
      <c r="C499" s="2">
        <v>144</v>
      </c>
      <c r="D499" s="2" t="s">
        <v>37</v>
      </c>
      <c r="E499">
        <v>2021</v>
      </c>
      <c r="F499" s="113" t="s">
        <v>54</v>
      </c>
      <c r="G499" s="1">
        <v>1353.72</v>
      </c>
      <c r="H499" t="s">
        <v>347</v>
      </c>
    </row>
    <row r="500" spans="1:8">
      <c r="A500" s="2" t="s">
        <v>8</v>
      </c>
      <c r="B500" t="s">
        <v>84</v>
      </c>
      <c r="C500" s="2">
        <v>133</v>
      </c>
      <c r="D500" s="2" t="s">
        <v>37</v>
      </c>
      <c r="E500">
        <v>2021</v>
      </c>
      <c r="F500" s="113" t="s">
        <v>54</v>
      </c>
      <c r="G500" s="1">
        <v>828.01</v>
      </c>
      <c r="H500" t="s">
        <v>347</v>
      </c>
    </row>
    <row r="501" spans="1:8">
      <c r="A501" s="2" t="s">
        <v>8</v>
      </c>
      <c r="B501" t="s">
        <v>84</v>
      </c>
      <c r="C501" s="2">
        <v>133</v>
      </c>
      <c r="D501" s="2" t="s">
        <v>37</v>
      </c>
      <c r="E501">
        <v>2021</v>
      </c>
      <c r="F501" s="113" t="s">
        <v>54</v>
      </c>
      <c r="G501" s="1">
        <v>1656.02</v>
      </c>
      <c r="H501" t="s">
        <v>347</v>
      </c>
    </row>
    <row r="502" spans="1:8">
      <c r="A502" s="2" t="s">
        <v>8</v>
      </c>
      <c r="B502" t="s">
        <v>84</v>
      </c>
      <c r="C502" s="2">
        <v>133</v>
      </c>
      <c r="D502" s="2" t="s">
        <v>37</v>
      </c>
      <c r="E502">
        <v>2021</v>
      </c>
      <c r="F502" s="113" t="s">
        <v>54</v>
      </c>
      <c r="G502" s="1">
        <v>828.01</v>
      </c>
      <c r="H502" t="s">
        <v>347</v>
      </c>
    </row>
    <row r="503" spans="1:8">
      <c r="A503" s="2" t="s">
        <v>8</v>
      </c>
      <c r="B503" t="s">
        <v>84</v>
      </c>
      <c r="C503" s="2">
        <v>133</v>
      </c>
      <c r="D503" s="2" t="s">
        <v>37</v>
      </c>
      <c r="E503">
        <v>2021</v>
      </c>
      <c r="F503" s="113" t="s">
        <v>54</v>
      </c>
      <c r="G503" s="1">
        <v>828.01</v>
      </c>
      <c r="H503" t="s">
        <v>347</v>
      </c>
    </row>
    <row r="504" spans="1:8">
      <c r="A504" s="2" t="s">
        <v>8</v>
      </c>
      <c r="B504" t="s">
        <v>84</v>
      </c>
      <c r="C504" s="2">
        <v>144</v>
      </c>
      <c r="D504" s="2" t="s">
        <v>37</v>
      </c>
      <c r="E504">
        <v>2021</v>
      </c>
      <c r="F504" s="113" t="s">
        <v>54</v>
      </c>
      <c r="G504" s="1">
        <v>2509.12</v>
      </c>
      <c r="H504" t="s">
        <v>347</v>
      </c>
    </row>
    <row r="505" spans="1:8">
      <c r="A505" s="2" t="s">
        <v>8</v>
      </c>
      <c r="B505" t="s">
        <v>84</v>
      </c>
      <c r="C505" s="2">
        <v>144</v>
      </c>
      <c r="D505" s="2" t="s">
        <v>37</v>
      </c>
      <c r="E505">
        <v>2021</v>
      </c>
      <c r="F505" s="113" t="s">
        <v>54</v>
      </c>
      <c r="G505" s="1">
        <v>2509.12</v>
      </c>
      <c r="H505" t="s">
        <v>347</v>
      </c>
    </row>
    <row r="506" spans="1:8">
      <c r="A506" s="2" t="s">
        <v>8</v>
      </c>
      <c r="B506" t="s">
        <v>84</v>
      </c>
      <c r="C506" s="2">
        <v>144</v>
      </c>
      <c r="D506" s="2" t="s">
        <v>37</v>
      </c>
      <c r="E506">
        <v>2021</v>
      </c>
      <c r="F506" s="113" t="s">
        <v>54</v>
      </c>
      <c r="G506" s="1">
        <v>853.1</v>
      </c>
      <c r="H506" t="s">
        <v>347</v>
      </c>
    </row>
    <row r="507" spans="1:8">
      <c r="A507" s="2" t="s">
        <v>8</v>
      </c>
      <c r="B507" t="s">
        <v>84</v>
      </c>
      <c r="C507" s="2">
        <v>144</v>
      </c>
      <c r="D507" s="2" t="s">
        <v>37</v>
      </c>
      <c r="E507">
        <v>2021</v>
      </c>
      <c r="F507" s="113" t="s">
        <v>54</v>
      </c>
      <c r="G507" s="1">
        <v>4165.1400000000003</v>
      </c>
      <c r="H507" t="s">
        <v>347</v>
      </c>
    </row>
    <row r="508" spans="1:8">
      <c r="A508" s="2" t="s">
        <v>10</v>
      </c>
      <c r="B508" t="s">
        <v>84</v>
      </c>
      <c r="C508" s="2">
        <v>144</v>
      </c>
      <c r="D508" s="2" t="s">
        <v>37</v>
      </c>
      <c r="E508">
        <v>2021</v>
      </c>
      <c r="F508" s="113" t="s">
        <v>54</v>
      </c>
      <c r="G508" s="1">
        <v>701.18</v>
      </c>
      <c r="H508" t="s">
        <v>347</v>
      </c>
    </row>
    <row r="509" spans="1:8">
      <c r="A509" s="2" t="s">
        <v>10</v>
      </c>
      <c r="B509" t="s">
        <v>84</v>
      </c>
      <c r="C509" s="2">
        <v>144</v>
      </c>
      <c r="D509" s="2" t="s">
        <v>37</v>
      </c>
      <c r="E509">
        <v>2021</v>
      </c>
      <c r="F509" s="113" t="s">
        <v>54</v>
      </c>
      <c r="G509" s="1">
        <v>701.18</v>
      </c>
      <c r="H509" t="s">
        <v>347</v>
      </c>
    </row>
    <row r="510" spans="1:8">
      <c r="A510" s="2" t="s">
        <v>10</v>
      </c>
      <c r="B510" t="s">
        <v>84</v>
      </c>
      <c r="C510" s="2">
        <v>144</v>
      </c>
      <c r="D510" s="2" t="s">
        <v>37</v>
      </c>
      <c r="E510">
        <v>2021</v>
      </c>
      <c r="F510" s="113" t="s">
        <v>54</v>
      </c>
      <c r="G510" s="1">
        <v>701.18</v>
      </c>
      <c r="H510" t="s">
        <v>347</v>
      </c>
    </row>
    <row r="511" spans="1:8">
      <c r="A511" s="2" t="s">
        <v>10</v>
      </c>
      <c r="B511" t="s">
        <v>84</v>
      </c>
      <c r="C511" s="2">
        <v>144</v>
      </c>
      <c r="D511" s="2" t="s">
        <v>37</v>
      </c>
      <c r="E511">
        <v>2021</v>
      </c>
      <c r="F511" s="113" t="s">
        <v>54</v>
      </c>
      <c r="G511" s="1">
        <v>701.18</v>
      </c>
      <c r="H511" t="s">
        <v>347</v>
      </c>
    </row>
    <row r="512" spans="1:8">
      <c r="A512" s="2" t="s">
        <v>13</v>
      </c>
      <c r="B512" t="s">
        <v>84</v>
      </c>
      <c r="C512" s="2">
        <v>144</v>
      </c>
      <c r="D512" s="2" t="s">
        <v>37</v>
      </c>
      <c r="E512">
        <v>2021</v>
      </c>
      <c r="F512" s="113" t="s">
        <v>54</v>
      </c>
      <c r="G512" s="1">
        <v>824.27</v>
      </c>
      <c r="H512" t="s">
        <v>347</v>
      </c>
    </row>
    <row r="513" spans="1:8">
      <c r="A513" s="2" t="s">
        <v>13</v>
      </c>
      <c r="B513" t="s">
        <v>84</v>
      </c>
      <c r="C513" s="2">
        <v>144</v>
      </c>
      <c r="D513" s="2" t="s">
        <v>37</v>
      </c>
      <c r="E513">
        <v>2021</v>
      </c>
      <c r="F513" s="113" t="s">
        <v>54</v>
      </c>
      <c r="G513" s="1">
        <v>824.27</v>
      </c>
      <c r="H513" t="s">
        <v>347</v>
      </c>
    </row>
    <row r="514" spans="1:8">
      <c r="A514" s="2" t="s">
        <v>13</v>
      </c>
      <c r="B514" t="s">
        <v>84</v>
      </c>
      <c r="C514" s="2">
        <v>144</v>
      </c>
      <c r="D514" s="2" t="s">
        <v>37</v>
      </c>
      <c r="E514">
        <v>2021</v>
      </c>
      <c r="F514" s="113" t="s">
        <v>54</v>
      </c>
      <c r="G514" s="1">
        <v>824.27</v>
      </c>
      <c r="H514" t="s">
        <v>347</v>
      </c>
    </row>
    <row r="515" spans="1:8">
      <c r="A515" s="2" t="s">
        <v>13</v>
      </c>
      <c r="B515" t="s">
        <v>84</v>
      </c>
      <c r="C515" s="2">
        <v>144</v>
      </c>
      <c r="D515" s="2" t="s">
        <v>37</v>
      </c>
      <c r="E515">
        <v>2021</v>
      </c>
      <c r="F515" s="113" t="s">
        <v>54</v>
      </c>
      <c r="G515" s="1">
        <v>824.27</v>
      </c>
      <c r="H515" t="s">
        <v>347</v>
      </c>
    </row>
    <row r="516" spans="1:8">
      <c r="A516" s="2" t="s">
        <v>17</v>
      </c>
      <c r="B516" t="s">
        <v>84</v>
      </c>
      <c r="C516" s="2">
        <v>133</v>
      </c>
      <c r="D516" s="2" t="s">
        <v>37</v>
      </c>
      <c r="E516">
        <v>2021</v>
      </c>
      <c r="F516" s="113" t="s">
        <v>54</v>
      </c>
      <c r="G516" s="1">
        <v>1220.56</v>
      </c>
      <c r="H516" t="s">
        <v>347</v>
      </c>
    </row>
    <row r="517" spans="1:8">
      <c r="A517" s="2" t="s">
        <v>17</v>
      </c>
      <c r="B517" t="s">
        <v>84</v>
      </c>
      <c r="C517" s="2">
        <v>133</v>
      </c>
      <c r="D517" s="2" t="s">
        <v>37</v>
      </c>
      <c r="E517">
        <v>2021</v>
      </c>
      <c r="F517" s="113" t="s">
        <v>54</v>
      </c>
      <c r="G517" s="1">
        <v>1220.56</v>
      </c>
      <c r="H517" t="s">
        <v>347</v>
      </c>
    </row>
    <row r="518" spans="1:8">
      <c r="A518" s="2" t="s">
        <v>17</v>
      </c>
      <c r="B518" t="s">
        <v>84</v>
      </c>
      <c r="C518" s="2">
        <v>133</v>
      </c>
      <c r="D518" s="2" t="s">
        <v>37</v>
      </c>
      <c r="E518">
        <v>2021</v>
      </c>
      <c r="F518" s="113" t="s">
        <v>54</v>
      </c>
      <c r="G518" s="1">
        <v>1220.56</v>
      </c>
      <c r="H518" t="s">
        <v>347</v>
      </c>
    </row>
    <row r="519" spans="1:8">
      <c r="A519" s="2" t="s">
        <v>17</v>
      </c>
      <c r="B519" t="s">
        <v>84</v>
      </c>
      <c r="C519" s="2">
        <v>133</v>
      </c>
      <c r="D519" s="2" t="s">
        <v>37</v>
      </c>
      <c r="E519">
        <v>2021</v>
      </c>
      <c r="F519" s="113" t="s">
        <v>54</v>
      </c>
      <c r="G519" s="1">
        <v>1220.56</v>
      </c>
      <c r="H519" t="s">
        <v>347</v>
      </c>
    </row>
    <row r="520" spans="1:8">
      <c r="A520" s="2" t="s">
        <v>17</v>
      </c>
      <c r="B520" t="s">
        <v>84</v>
      </c>
      <c r="C520" s="2">
        <v>144</v>
      </c>
      <c r="D520" s="2" t="s">
        <v>37</v>
      </c>
      <c r="E520">
        <v>2021</v>
      </c>
      <c r="F520" s="113" t="s">
        <v>54</v>
      </c>
      <c r="G520" s="1">
        <v>1989.51</v>
      </c>
      <c r="H520" t="s">
        <v>347</v>
      </c>
    </row>
    <row r="521" spans="1:8">
      <c r="A521" s="2" t="s">
        <v>8</v>
      </c>
      <c r="B521" t="s">
        <v>88</v>
      </c>
      <c r="C521" s="2">
        <v>144</v>
      </c>
      <c r="D521" s="2" t="s">
        <v>38</v>
      </c>
      <c r="E521">
        <v>2021</v>
      </c>
      <c r="F521" s="113" t="s">
        <v>54</v>
      </c>
      <c r="G521" s="1">
        <v>4000</v>
      </c>
      <c r="H521" t="s">
        <v>347</v>
      </c>
    </row>
    <row r="522" spans="1:8">
      <c r="A522" s="2" t="s">
        <v>8</v>
      </c>
      <c r="B522" t="s">
        <v>88</v>
      </c>
      <c r="C522" s="2">
        <v>144</v>
      </c>
      <c r="D522" s="2" t="s">
        <v>38</v>
      </c>
      <c r="E522">
        <v>2021</v>
      </c>
      <c r="F522" s="113" t="s">
        <v>54</v>
      </c>
      <c r="G522" s="1">
        <v>2000</v>
      </c>
      <c r="H522" t="s">
        <v>347</v>
      </c>
    </row>
    <row r="523" spans="1:8">
      <c r="A523" s="2" t="s">
        <v>14</v>
      </c>
      <c r="B523" t="s">
        <v>88</v>
      </c>
      <c r="C523" s="2">
        <v>133</v>
      </c>
      <c r="D523" s="2" t="s">
        <v>38</v>
      </c>
      <c r="E523">
        <v>2021</v>
      </c>
      <c r="F523" s="113" t="s">
        <v>54</v>
      </c>
      <c r="G523" s="1">
        <v>1500</v>
      </c>
      <c r="H523" t="s">
        <v>347</v>
      </c>
    </row>
    <row r="524" spans="1:8">
      <c r="A524" s="2" t="s">
        <v>14</v>
      </c>
      <c r="B524" t="s">
        <v>88</v>
      </c>
      <c r="C524" s="2">
        <v>133</v>
      </c>
      <c r="D524" s="2" t="s">
        <v>38</v>
      </c>
      <c r="E524">
        <v>2021</v>
      </c>
      <c r="F524" s="113" t="s">
        <v>54</v>
      </c>
      <c r="G524" s="1">
        <v>3000</v>
      </c>
      <c r="H524" t="s">
        <v>347</v>
      </c>
    </row>
    <row r="525" spans="1:8">
      <c r="A525" s="2" t="s">
        <v>14</v>
      </c>
      <c r="B525" t="s">
        <v>88</v>
      </c>
      <c r="C525" s="2">
        <v>144</v>
      </c>
      <c r="D525" s="2" t="s">
        <v>38</v>
      </c>
      <c r="E525">
        <v>2021</v>
      </c>
      <c r="F525" s="113" t="s">
        <v>54</v>
      </c>
      <c r="G525" s="1">
        <v>8555.56</v>
      </c>
      <c r="H525" t="s">
        <v>347</v>
      </c>
    </row>
    <row r="526" spans="1:8">
      <c r="A526" s="2" t="s">
        <v>14</v>
      </c>
      <c r="B526" t="s">
        <v>88</v>
      </c>
      <c r="C526" s="2">
        <v>144</v>
      </c>
      <c r="D526" s="2" t="s">
        <v>38</v>
      </c>
      <c r="E526">
        <v>2021</v>
      </c>
      <c r="F526" s="113" t="s">
        <v>54</v>
      </c>
      <c r="G526" s="1">
        <v>4277.78</v>
      </c>
      <c r="H526" t="s">
        <v>347</v>
      </c>
    </row>
    <row r="527" spans="1:8">
      <c r="A527" s="2" t="s">
        <v>8</v>
      </c>
      <c r="B527" t="s">
        <v>87</v>
      </c>
      <c r="C527" s="2">
        <v>133</v>
      </c>
      <c r="D527" s="2" t="s">
        <v>39</v>
      </c>
      <c r="E527">
        <v>2021</v>
      </c>
      <c r="F527" s="113" t="s">
        <v>54</v>
      </c>
      <c r="G527" s="1">
        <v>1435</v>
      </c>
      <c r="H527" t="s">
        <v>347</v>
      </c>
    </row>
    <row r="528" spans="1:8">
      <c r="A528" s="2" t="s">
        <v>14</v>
      </c>
      <c r="B528" t="s">
        <v>128</v>
      </c>
      <c r="C528" s="2">
        <v>144</v>
      </c>
      <c r="D528" s="2" t="s">
        <v>118</v>
      </c>
      <c r="E528">
        <v>2021</v>
      </c>
      <c r="F528" s="113" t="s">
        <v>54</v>
      </c>
      <c r="G528" s="1">
        <v>319.77</v>
      </c>
      <c r="H528" t="s">
        <v>347</v>
      </c>
    </row>
    <row r="529" spans="1:8">
      <c r="A529" s="2" t="s">
        <v>14</v>
      </c>
      <c r="B529" t="s">
        <v>128</v>
      </c>
      <c r="C529" s="2">
        <v>144</v>
      </c>
      <c r="D529" s="2" t="s">
        <v>118</v>
      </c>
      <c r="E529">
        <v>2021</v>
      </c>
      <c r="F529" s="113" t="s">
        <v>54</v>
      </c>
      <c r="G529" s="1">
        <v>319.77</v>
      </c>
      <c r="H529" t="s">
        <v>347</v>
      </c>
    </row>
    <row r="530" spans="1:8">
      <c r="A530" s="2" t="s">
        <v>14</v>
      </c>
      <c r="B530" t="s">
        <v>128</v>
      </c>
      <c r="C530" s="2">
        <v>144</v>
      </c>
      <c r="D530" s="2" t="s">
        <v>118</v>
      </c>
      <c r="E530">
        <v>2021</v>
      </c>
      <c r="F530" s="113" t="s">
        <v>54</v>
      </c>
      <c r="G530" s="1">
        <v>319.77</v>
      </c>
      <c r="H530" t="s">
        <v>347</v>
      </c>
    </row>
    <row r="531" spans="1:8">
      <c r="A531" s="2" t="s">
        <v>14</v>
      </c>
      <c r="B531" t="s">
        <v>128</v>
      </c>
      <c r="C531" s="2">
        <v>144</v>
      </c>
      <c r="D531" s="2" t="s">
        <v>118</v>
      </c>
      <c r="E531">
        <v>2021</v>
      </c>
      <c r="F531" s="113" t="s">
        <v>54</v>
      </c>
      <c r="G531" s="1">
        <v>319.77</v>
      </c>
      <c r="H531" t="s">
        <v>347</v>
      </c>
    </row>
    <row r="532" spans="1:8">
      <c r="A532" s="2" t="s">
        <v>14</v>
      </c>
      <c r="B532" t="s">
        <v>129</v>
      </c>
      <c r="C532" s="2">
        <v>133</v>
      </c>
      <c r="D532" s="2" t="s">
        <v>105</v>
      </c>
      <c r="E532">
        <v>2021</v>
      </c>
      <c r="F532" s="113" t="s">
        <v>54</v>
      </c>
      <c r="G532" s="1">
        <v>2625.12</v>
      </c>
      <c r="H532" t="s">
        <v>347</v>
      </c>
    </row>
    <row r="533" spans="1:8">
      <c r="A533" s="2" t="s">
        <v>7</v>
      </c>
      <c r="B533" t="s">
        <v>130</v>
      </c>
      <c r="C533" s="2">
        <v>144</v>
      </c>
      <c r="D533" s="2" t="s">
        <v>58</v>
      </c>
      <c r="E533">
        <v>2021</v>
      </c>
      <c r="F533" s="113" t="s">
        <v>54</v>
      </c>
      <c r="G533" s="1">
        <v>1015.3</v>
      </c>
      <c r="H533" t="s">
        <v>347</v>
      </c>
    </row>
    <row r="534" spans="1:8">
      <c r="A534" s="2" t="s">
        <v>7</v>
      </c>
      <c r="B534" t="s">
        <v>130</v>
      </c>
      <c r="C534" s="2">
        <v>144</v>
      </c>
      <c r="D534" s="2" t="s">
        <v>58</v>
      </c>
      <c r="E534">
        <v>2021</v>
      </c>
      <c r="F534" s="113" t="s">
        <v>54</v>
      </c>
      <c r="G534" s="1">
        <v>676.87</v>
      </c>
      <c r="H534" t="s">
        <v>347</v>
      </c>
    </row>
    <row r="535" spans="1:8">
      <c r="A535" s="2" t="s">
        <v>7</v>
      </c>
      <c r="B535" t="s">
        <v>130</v>
      </c>
      <c r="C535" s="2">
        <v>144</v>
      </c>
      <c r="D535" s="2" t="s">
        <v>58</v>
      </c>
      <c r="E535">
        <v>2021</v>
      </c>
      <c r="F535" s="113" t="s">
        <v>54</v>
      </c>
      <c r="G535" s="1">
        <v>676.87</v>
      </c>
      <c r="H535" t="s">
        <v>347</v>
      </c>
    </row>
    <row r="536" spans="1:8">
      <c r="A536" s="2" t="s">
        <v>14</v>
      </c>
      <c r="B536" t="s">
        <v>130</v>
      </c>
      <c r="C536" s="2">
        <v>133</v>
      </c>
      <c r="D536" s="2" t="s">
        <v>58</v>
      </c>
      <c r="E536">
        <v>2021</v>
      </c>
      <c r="F536" s="113" t="s">
        <v>54</v>
      </c>
      <c r="G536" s="1">
        <v>8193.5499999999993</v>
      </c>
      <c r="H536" t="s">
        <v>347</v>
      </c>
    </row>
    <row r="537" spans="1:8">
      <c r="A537" s="2" t="s">
        <v>14</v>
      </c>
      <c r="B537" t="s">
        <v>130</v>
      </c>
      <c r="C537" s="2">
        <v>133</v>
      </c>
      <c r="D537" s="2" t="s">
        <v>58</v>
      </c>
      <c r="E537">
        <v>2021</v>
      </c>
      <c r="F537" s="113" t="s">
        <v>54</v>
      </c>
      <c r="G537" s="1">
        <v>8193.5499999999993</v>
      </c>
      <c r="H537" t="s">
        <v>347</v>
      </c>
    </row>
    <row r="538" spans="1:8">
      <c r="A538" s="2" t="s">
        <v>14</v>
      </c>
      <c r="B538" t="s">
        <v>130</v>
      </c>
      <c r="C538" s="2">
        <v>133</v>
      </c>
      <c r="D538" s="2" t="s">
        <v>58</v>
      </c>
      <c r="E538">
        <v>2021</v>
      </c>
      <c r="F538" s="113" t="s">
        <v>54</v>
      </c>
      <c r="G538" s="1">
        <v>8193.5499999999993</v>
      </c>
      <c r="H538" t="s">
        <v>347</v>
      </c>
    </row>
    <row r="539" spans="1:8">
      <c r="A539" s="2" t="s">
        <v>14</v>
      </c>
      <c r="B539" t="s">
        <v>130</v>
      </c>
      <c r="C539" s="2">
        <v>133</v>
      </c>
      <c r="D539" s="2" t="s">
        <v>58</v>
      </c>
      <c r="E539">
        <v>2021</v>
      </c>
      <c r="F539" s="113" t="s">
        <v>54</v>
      </c>
      <c r="G539" s="1">
        <v>8193.5499999999993</v>
      </c>
      <c r="H539" t="s">
        <v>347</v>
      </c>
    </row>
    <row r="540" spans="1:8">
      <c r="A540" s="2" t="s">
        <v>14</v>
      </c>
      <c r="B540" t="s">
        <v>130</v>
      </c>
      <c r="C540" s="2">
        <v>144</v>
      </c>
      <c r="D540" s="2" t="s">
        <v>58</v>
      </c>
      <c r="E540">
        <v>2021</v>
      </c>
      <c r="F540" s="113" t="s">
        <v>54</v>
      </c>
      <c r="G540" s="1">
        <v>5646.5</v>
      </c>
      <c r="H540" t="s">
        <v>347</v>
      </c>
    </row>
    <row r="541" spans="1:8">
      <c r="A541" s="2" t="s">
        <v>14</v>
      </c>
      <c r="B541" t="s">
        <v>130</v>
      </c>
      <c r="C541" s="2">
        <v>144</v>
      </c>
      <c r="D541" s="2" t="s">
        <v>58</v>
      </c>
      <c r="E541">
        <v>2021</v>
      </c>
      <c r="F541" s="113" t="s">
        <v>54</v>
      </c>
      <c r="G541" s="1">
        <v>7146.5</v>
      </c>
      <c r="H541" t="s">
        <v>347</v>
      </c>
    </row>
    <row r="542" spans="1:8">
      <c r="A542" s="2" t="s">
        <v>14</v>
      </c>
      <c r="B542" t="s">
        <v>130</v>
      </c>
      <c r="C542" s="2">
        <v>144</v>
      </c>
      <c r="D542" s="2" t="s">
        <v>58</v>
      </c>
      <c r="E542">
        <v>2021</v>
      </c>
      <c r="F542" s="113" t="s">
        <v>54</v>
      </c>
      <c r="G542" s="1">
        <v>8635.16</v>
      </c>
      <c r="H542" t="s">
        <v>347</v>
      </c>
    </row>
    <row r="543" spans="1:8">
      <c r="A543" s="2" t="s">
        <v>14</v>
      </c>
      <c r="B543" t="s">
        <v>130</v>
      </c>
      <c r="C543" s="2">
        <v>144</v>
      </c>
      <c r="D543" s="2" t="s">
        <v>58</v>
      </c>
      <c r="E543">
        <v>2021</v>
      </c>
      <c r="F543" s="113" t="s">
        <v>54</v>
      </c>
      <c r="G543" s="1">
        <v>9119.84</v>
      </c>
      <c r="H543" t="s">
        <v>347</v>
      </c>
    </row>
    <row r="544" spans="1:8">
      <c r="A544" s="2" t="s">
        <v>8</v>
      </c>
      <c r="B544" t="s">
        <v>131</v>
      </c>
      <c r="C544" s="2">
        <v>144</v>
      </c>
      <c r="D544" s="2" t="s">
        <v>113</v>
      </c>
      <c r="E544">
        <v>2021</v>
      </c>
      <c r="F544" t="s">
        <v>54</v>
      </c>
      <c r="G544" s="1">
        <v>1796.88</v>
      </c>
    </row>
    <row r="545" spans="1:8">
      <c r="A545" s="2" t="s">
        <v>8</v>
      </c>
      <c r="B545" t="s">
        <v>132</v>
      </c>
      <c r="C545" s="2">
        <v>144</v>
      </c>
      <c r="D545" s="2" t="s">
        <v>133</v>
      </c>
      <c r="E545">
        <v>2021</v>
      </c>
      <c r="F545" t="s">
        <v>54</v>
      </c>
      <c r="G545" s="1">
        <v>4.6900000000000004</v>
      </c>
    </row>
    <row r="546" spans="1:8">
      <c r="A546" s="2" t="s">
        <v>8</v>
      </c>
      <c r="B546" t="s">
        <v>62</v>
      </c>
      <c r="C546" s="2">
        <v>144</v>
      </c>
      <c r="D546" s="2" t="s">
        <v>157</v>
      </c>
      <c r="E546">
        <v>2021</v>
      </c>
      <c r="F546" s="113" t="s">
        <v>54</v>
      </c>
      <c r="G546" s="1">
        <v>637.27</v>
      </c>
    </row>
    <row r="547" spans="1:8">
      <c r="A547" s="2" t="s">
        <v>8</v>
      </c>
      <c r="B547" t="s">
        <v>62</v>
      </c>
      <c r="C547" s="2">
        <v>144</v>
      </c>
      <c r="D547" s="2" t="s">
        <v>157</v>
      </c>
      <c r="E547">
        <v>2021</v>
      </c>
      <c r="F547" s="113" t="s">
        <v>54</v>
      </c>
      <c r="G547" s="1">
        <v>8.0299999999999994</v>
      </c>
    </row>
    <row r="548" spans="1:8">
      <c r="A548" s="2" t="s">
        <v>6</v>
      </c>
      <c r="B548" t="s">
        <v>84</v>
      </c>
      <c r="C548" s="2">
        <v>144</v>
      </c>
      <c r="D548" s="2" t="s">
        <v>37</v>
      </c>
      <c r="E548">
        <v>2021</v>
      </c>
      <c r="F548" s="113" t="s">
        <v>54</v>
      </c>
      <c r="G548" s="1">
        <v>633.30999999999995</v>
      </c>
      <c r="H548" t="s">
        <v>347</v>
      </c>
    </row>
    <row r="549" spans="1:8">
      <c r="A549" s="2" t="s">
        <v>6</v>
      </c>
      <c r="B549" t="s">
        <v>84</v>
      </c>
      <c r="C549" s="2">
        <v>144</v>
      </c>
      <c r="D549" s="2" t="s">
        <v>37</v>
      </c>
      <c r="E549">
        <v>2021</v>
      </c>
      <c r="F549" s="113" t="s">
        <v>54</v>
      </c>
      <c r="G549" s="1">
        <v>633.30999999999995</v>
      </c>
      <c r="H549" t="s">
        <v>347</v>
      </c>
    </row>
    <row r="550" spans="1:8">
      <c r="A550" s="2" t="s">
        <v>6</v>
      </c>
      <c r="B550" t="s">
        <v>84</v>
      </c>
      <c r="C550" s="2">
        <v>144</v>
      </c>
      <c r="D550" s="2" t="s">
        <v>37</v>
      </c>
      <c r="E550">
        <v>2021</v>
      </c>
      <c r="F550" s="113" t="s">
        <v>54</v>
      </c>
      <c r="G550" s="1">
        <v>633.30999999999995</v>
      </c>
      <c r="H550" t="s">
        <v>347</v>
      </c>
    </row>
    <row r="551" spans="1:8">
      <c r="A551" s="2" t="s">
        <v>6</v>
      </c>
      <c r="B551" t="s">
        <v>84</v>
      </c>
      <c r="C551" s="2">
        <v>144</v>
      </c>
      <c r="D551" s="2" t="s">
        <v>37</v>
      </c>
      <c r="E551">
        <v>2021</v>
      </c>
      <c r="F551" s="113" t="s">
        <v>54</v>
      </c>
      <c r="G551" s="1">
        <v>633.30999999999995</v>
      </c>
      <c r="H551" t="s">
        <v>347</v>
      </c>
    </row>
    <row r="552" spans="1:8">
      <c r="A552" s="2" t="s">
        <v>6</v>
      </c>
      <c r="B552" t="s">
        <v>84</v>
      </c>
      <c r="C552" s="2">
        <v>144</v>
      </c>
      <c r="D552" s="2" t="s">
        <v>37</v>
      </c>
      <c r="E552">
        <v>2021</v>
      </c>
      <c r="F552" s="113" t="s">
        <v>54</v>
      </c>
      <c r="G552" s="1">
        <v>633.30999999999995</v>
      </c>
      <c r="H552" t="s">
        <v>347</v>
      </c>
    </row>
    <row r="553" spans="1:8">
      <c r="A553" s="2" t="s">
        <v>7</v>
      </c>
      <c r="B553" t="s">
        <v>79</v>
      </c>
      <c r="C553" s="2">
        <v>133</v>
      </c>
      <c r="D553" s="2" t="s">
        <v>57</v>
      </c>
      <c r="E553">
        <v>2021</v>
      </c>
      <c r="F553" t="s">
        <v>54</v>
      </c>
      <c r="G553" s="1">
        <v>1380.79</v>
      </c>
    </row>
    <row r="554" spans="1:8">
      <c r="A554" s="2" t="s">
        <v>7</v>
      </c>
      <c r="B554" t="s">
        <v>79</v>
      </c>
      <c r="C554" s="2">
        <v>133</v>
      </c>
      <c r="D554" s="2" t="s">
        <v>57</v>
      </c>
      <c r="E554">
        <v>2021</v>
      </c>
      <c r="F554" t="s">
        <v>54</v>
      </c>
      <c r="G554" s="1">
        <v>1374.68</v>
      </c>
    </row>
    <row r="555" spans="1:8">
      <c r="A555" s="2" t="s">
        <v>7</v>
      </c>
      <c r="B555" t="s">
        <v>79</v>
      </c>
      <c r="C555" s="2">
        <v>133</v>
      </c>
      <c r="D555" s="2" t="s">
        <v>57</v>
      </c>
      <c r="E555">
        <v>2021</v>
      </c>
      <c r="F555" t="s">
        <v>54</v>
      </c>
      <c r="G555" s="1">
        <v>-13639.37</v>
      </c>
    </row>
    <row r="556" spans="1:8">
      <c r="A556" s="2" t="s">
        <v>7</v>
      </c>
      <c r="B556" t="s">
        <v>79</v>
      </c>
      <c r="C556" s="2">
        <v>133</v>
      </c>
      <c r="D556" s="2" t="s">
        <v>57</v>
      </c>
      <c r="E556">
        <v>2021</v>
      </c>
      <c r="F556" t="s">
        <v>54</v>
      </c>
      <c r="G556" s="1">
        <v>-1380.79</v>
      </c>
    </row>
    <row r="557" spans="1:8">
      <c r="A557" s="2" t="s">
        <v>7</v>
      </c>
      <c r="B557" t="s">
        <v>79</v>
      </c>
      <c r="C557" s="2">
        <v>133</v>
      </c>
      <c r="D557" s="2" t="s">
        <v>57</v>
      </c>
      <c r="E557">
        <v>2021</v>
      </c>
      <c r="F557" t="s">
        <v>54</v>
      </c>
      <c r="G557" s="1">
        <v>1380.79</v>
      </c>
    </row>
    <row r="558" spans="1:8">
      <c r="A558" s="2" t="s">
        <v>7</v>
      </c>
      <c r="B558" t="s">
        <v>79</v>
      </c>
      <c r="C558" s="2">
        <v>133</v>
      </c>
      <c r="D558" s="2" t="s">
        <v>57</v>
      </c>
      <c r="E558">
        <v>2021</v>
      </c>
      <c r="F558" t="s">
        <v>54</v>
      </c>
      <c r="G558" s="1">
        <v>1380.79</v>
      </c>
    </row>
    <row r="559" spans="1:8">
      <c r="A559" s="2" t="s">
        <v>7</v>
      </c>
      <c r="B559" t="s">
        <v>79</v>
      </c>
      <c r="C559" s="2">
        <v>133</v>
      </c>
      <c r="D559" s="2" t="s">
        <v>57</v>
      </c>
      <c r="E559">
        <v>2021</v>
      </c>
      <c r="F559" t="s">
        <v>54</v>
      </c>
      <c r="G559" s="1">
        <v>1380.79</v>
      </c>
    </row>
    <row r="560" spans="1:8">
      <c r="A560" s="2" t="s">
        <v>7</v>
      </c>
      <c r="B560" t="s">
        <v>84</v>
      </c>
      <c r="C560" s="2">
        <v>133</v>
      </c>
      <c r="D560" s="2" t="s">
        <v>37</v>
      </c>
      <c r="E560">
        <v>2021</v>
      </c>
      <c r="F560" s="113" t="s">
        <v>54</v>
      </c>
      <c r="G560" s="1">
        <v>2761.66</v>
      </c>
      <c r="H560" t="s">
        <v>347</v>
      </c>
    </row>
    <row r="561" spans="1:8">
      <c r="A561" s="2" t="s">
        <v>7</v>
      </c>
      <c r="B561" t="s">
        <v>84</v>
      </c>
      <c r="C561" s="2">
        <v>133</v>
      </c>
      <c r="D561" s="2" t="s">
        <v>37</v>
      </c>
      <c r="E561">
        <v>2021</v>
      </c>
      <c r="F561" s="113" t="s">
        <v>54</v>
      </c>
      <c r="G561" s="1">
        <v>2761.66</v>
      </c>
      <c r="H561" t="s">
        <v>347</v>
      </c>
    </row>
    <row r="562" spans="1:8">
      <c r="A562" s="2" t="s">
        <v>7</v>
      </c>
      <c r="B562" t="s">
        <v>84</v>
      </c>
      <c r="C562" s="2">
        <v>133</v>
      </c>
      <c r="D562" s="2" t="s">
        <v>37</v>
      </c>
      <c r="E562">
        <v>2021</v>
      </c>
      <c r="F562" s="113" t="s">
        <v>54</v>
      </c>
      <c r="G562" s="1">
        <v>2761.66</v>
      </c>
      <c r="H562" t="s">
        <v>347</v>
      </c>
    </row>
    <row r="563" spans="1:8">
      <c r="A563" s="2" t="s">
        <v>7</v>
      </c>
      <c r="B563" t="s">
        <v>84</v>
      </c>
      <c r="C563" s="2">
        <v>133</v>
      </c>
      <c r="D563" s="2" t="s">
        <v>37</v>
      </c>
      <c r="E563">
        <v>2021</v>
      </c>
      <c r="F563" s="113" t="s">
        <v>54</v>
      </c>
      <c r="G563" s="1">
        <v>2761.66</v>
      </c>
      <c r="H563" t="s">
        <v>347</v>
      </c>
    </row>
    <row r="564" spans="1:8">
      <c r="A564" s="2" t="s">
        <v>7</v>
      </c>
      <c r="B564" t="s">
        <v>84</v>
      </c>
      <c r="C564" s="2">
        <v>133</v>
      </c>
      <c r="D564" s="2" t="s">
        <v>37</v>
      </c>
      <c r="E564">
        <v>2021</v>
      </c>
      <c r="F564" s="113" t="s">
        <v>54</v>
      </c>
      <c r="G564" s="1">
        <v>1873.58</v>
      </c>
      <c r="H564" t="s">
        <v>347</v>
      </c>
    </row>
    <row r="565" spans="1:8">
      <c r="A565" s="2" t="s">
        <v>7</v>
      </c>
      <c r="B565" t="s">
        <v>84</v>
      </c>
      <c r="C565" s="2">
        <v>144</v>
      </c>
      <c r="D565" s="2" t="s">
        <v>37</v>
      </c>
      <c r="E565">
        <v>2021</v>
      </c>
      <c r="F565" s="113" t="s">
        <v>54</v>
      </c>
      <c r="G565" s="1">
        <v>1367.28</v>
      </c>
      <c r="H565" t="s">
        <v>347</v>
      </c>
    </row>
    <row r="566" spans="1:8">
      <c r="A566" s="2" t="s">
        <v>7</v>
      </c>
      <c r="B566" t="s">
        <v>84</v>
      </c>
      <c r="C566" s="2">
        <v>144</v>
      </c>
      <c r="D566" s="2" t="s">
        <v>37</v>
      </c>
      <c r="E566">
        <v>2021</v>
      </c>
      <c r="F566" s="113" t="s">
        <v>54</v>
      </c>
      <c r="G566" s="1">
        <v>1380.83</v>
      </c>
      <c r="H566" t="s">
        <v>347</v>
      </c>
    </row>
    <row r="567" spans="1:8">
      <c r="A567" s="2" t="s">
        <v>7</v>
      </c>
      <c r="B567" t="s">
        <v>84</v>
      </c>
      <c r="C567" s="2">
        <v>144</v>
      </c>
      <c r="D567" s="2" t="s">
        <v>37</v>
      </c>
      <c r="E567">
        <v>2021</v>
      </c>
      <c r="F567" s="113" t="s">
        <v>54</v>
      </c>
      <c r="G567" s="1">
        <v>1380.83</v>
      </c>
      <c r="H567" t="s">
        <v>347</v>
      </c>
    </row>
    <row r="568" spans="1:8">
      <c r="A568" s="2" t="s">
        <v>7</v>
      </c>
      <c r="B568" t="s">
        <v>84</v>
      </c>
      <c r="C568" s="2">
        <v>144</v>
      </c>
      <c r="D568" s="2" t="s">
        <v>37</v>
      </c>
      <c r="E568">
        <v>2021</v>
      </c>
      <c r="F568" s="113" t="s">
        <v>54</v>
      </c>
      <c r="G568" s="1">
        <v>1380.83</v>
      </c>
      <c r="H568" t="s">
        <v>347</v>
      </c>
    </row>
    <row r="569" spans="1:8">
      <c r="A569" s="2" t="s">
        <v>7</v>
      </c>
      <c r="B569" t="s">
        <v>84</v>
      </c>
      <c r="C569" s="2">
        <v>144</v>
      </c>
      <c r="D569" s="2" t="s">
        <v>37</v>
      </c>
      <c r="E569">
        <v>2021</v>
      </c>
      <c r="F569" s="113" t="s">
        <v>54</v>
      </c>
      <c r="G569" s="1">
        <v>1380.83</v>
      </c>
      <c r="H569" t="s">
        <v>347</v>
      </c>
    </row>
    <row r="570" spans="1:8">
      <c r="A570" s="2" t="s">
        <v>7</v>
      </c>
      <c r="B570" t="s">
        <v>128</v>
      </c>
      <c r="C570" s="2">
        <v>133</v>
      </c>
      <c r="D570" s="2" t="s">
        <v>118</v>
      </c>
      <c r="E570">
        <v>2021</v>
      </c>
      <c r="F570" s="113" t="s">
        <v>54</v>
      </c>
      <c r="G570" s="1">
        <v>15020.16</v>
      </c>
      <c r="H570" t="s">
        <v>347</v>
      </c>
    </row>
    <row r="571" spans="1:8">
      <c r="A571" s="2" t="s">
        <v>7</v>
      </c>
      <c r="B571" t="s">
        <v>128</v>
      </c>
      <c r="C571" s="2">
        <v>133</v>
      </c>
      <c r="D571" s="2" t="s">
        <v>118</v>
      </c>
      <c r="E571">
        <v>2021</v>
      </c>
      <c r="F571" s="113" t="s">
        <v>54</v>
      </c>
      <c r="G571" s="1">
        <v>1380.79</v>
      </c>
      <c r="H571" t="s">
        <v>347</v>
      </c>
    </row>
    <row r="572" spans="1:8">
      <c r="A572" s="2" t="s">
        <v>7</v>
      </c>
      <c r="B572" t="s">
        <v>130</v>
      </c>
      <c r="C572" s="2">
        <v>144</v>
      </c>
      <c r="D572" s="2" t="s">
        <v>58</v>
      </c>
      <c r="E572">
        <v>2021</v>
      </c>
      <c r="F572" s="113" t="s">
        <v>54</v>
      </c>
      <c r="G572" s="1">
        <v>338.44</v>
      </c>
      <c r="H572" t="s">
        <v>347</v>
      </c>
    </row>
    <row r="573" spans="1:8">
      <c r="A573" s="2" t="s">
        <v>8</v>
      </c>
      <c r="B573" t="s">
        <v>84</v>
      </c>
      <c r="C573" s="2">
        <v>133</v>
      </c>
      <c r="D573" s="2" t="s">
        <v>37</v>
      </c>
      <c r="E573">
        <v>2021</v>
      </c>
      <c r="F573" s="113" t="s">
        <v>54</v>
      </c>
      <c r="G573" s="1">
        <v>3445.59</v>
      </c>
      <c r="H573" t="s">
        <v>347</v>
      </c>
    </row>
    <row r="574" spans="1:8">
      <c r="A574" s="2" t="s">
        <v>8</v>
      </c>
      <c r="B574" t="s">
        <v>84</v>
      </c>
      <c r="C574" s="2">
        <v>133</v>
      </c>
      <c r="D574" s="2" t="s">
        <v>37</v>
      </c>
      <c r="E574">
        <v>2021</v>
      </c>
      <c r="F574" s="113" t="s">
        <v>54</v>
      </c>
      <c r="G574" s="1">
        <v>828.01</v>
      </c>
      <c r="H574" t="s">
        <v>347</v>
      </c>
    </row>
    <row r="575" spans="1:8">
      <c r="A575" s="2" t="s">
        <v>8</v>
      </c>
      <c r="B575" t="s">
        <v>84</v>
      </c>
      <c r="C575" s="2">
        <v>133</v>
      </c>
      <c r="D575" s="2" t="s">
        <v>37</v>
      </c>
      <c r="E575">
        <v>2021</v>
      </c>
      <c r="F575" s="113" t="s">
        <v>54</v>
      </c>
      <c r="G575" s="1">
        <v>1656.02</v>
      </c>
      <c r="H575" t="s">
        <v>347</v>
      </c>
    </row>
    <row r="576" spans="1:8">
      <c r="A576" s="2" t="s">
        <v>8</v>
      </c>
      <c r="B576" t="s">
        <v>84</v>
      </c>
      <c r="C576" s="2">
        <v>133</v>
      </c>
      <c r="D576" s="2" t="s">
        <v>37</v>
      </c>
      <c r="E576">
        <v>2021</v>
      </c>
      <c r="F576" s="113" t="s">
        <v>54</v>
      </c>
      <c r="G576" s="1">
        <v>828.01</v>
      </c>
      <c r="H576" t="s">
        <v>347</v>
      </c>
    </row>
    <row r="577" spans="1:8">
      <c r="A577" s="2" t="s">
        <v>8</v>
      </c>
      <c r="B577" t="s">
        <v>84</v>
      </c>
      <c r="C577" s="2">
        <v>133</v>
      </c>
      <c r="D577" s="2" t="s">
        <v>37</v>
      </c>
      <c r="E577">
        <v>2021</v>
      </c>
      <c r="F577" s="113" t="s">
        <v>54</v>
      </c>
      <c r="G577" s="1">
        <v>828.01</v>
      </c>
      <c r="H577" t="s">
        <v>347</v>
      </c>
    </row>
    <row r="578" spans="1:8">
      <c r="A578" s="2" t="s">
        <v>8</v>
      </c>
      <c r="B578" t="s">
        <v>84</v>
      </c>
      <c r="C578" s="2">
        <v>144</v>
      </c>
      <c r="D578" s="2" t="s">
        <v>37</v>
      </c>
      <c r="E578">
        <v>2021</v>
      </c>
      <c r="F578" s="113" t="s">
        <v>54</v>
      </c>
      <c r="G578" s="1">
        <v>3763.68</v>
      </c>
      <c r="H578" t="s">
        <v>347</v>
      </c>
    </row>
    <row r="579" spans="1:8">
      <c r="A579" s="2" t="s">
        <v>8</v>
      </c>
      <c r="B579" t="s">
        <v>84</v>
      </c>
      <c r="C579" s="2">
        <v>144</v>
      </c>
      <c r="D579" s="2" t="s">
        <v>37</v>
      </c>
      <c r="E579">
        <v>2021</v>
      </c>
      <c r="F579" s="113" t="s">
        <v>54</v>
      </c>
      <c r="G579" s="1">
        <v>2509.12</v>
      </c>
      <c r="H579" t="s">
        <v>347</v>
      </c>
    </row>
    <row r="580" spans="1:8">
      <c r="A580" s="2" t="s">
        <v>8</v>
      </c>
      <c r="B580" t="s">
        <v>84</v>
      </c>
      <c r="C580" s="2">
        <v>144</v>
      </c>
      <c r="D580" s="2" t="s">
        <v>37</v>
      </c>
      <c r="E580">
        <v>2021</v>
      </c>
      <c r="F580" s="113" t="s">
        <v>54</v>
      </c>
      <c r="G580" s="1">
        <v>4937.3</v>
      </c>
      <c r="H580" t="s">
        <v>347</v>
      </c>
    </row>
    <row r="581" spans="1:8">
      <c r="A581" s="2" t="s">
        <v>8</v>
      </c>
      <c r="B581" t="s">
        <v>84</v>
      </c>
      <c r="C581" s="2">
        <v>144</v>
      </c>
      <c r="D581" s="2" t="s">
        <v>37</v>
      </c>
      <c r="E581">
        <v>2021</v>
      </c>
      <c r="F581" s="113" t="s">
        <v>54</v>
      </c>
      <c r="G581" s="1">
        <v>2509.12</v>
      </c>
      <c r="H581" t="s">
        <v>347</v>
      </c>
    </row>
    <row r="582" spans="1:8">
      <c r="A582" s="2" t="s">
        <v>8</v>
      </c>
      <c r="B582" t="s">
        <v>84</v>
      </c>
      <c r="C582" s="2">
        <v>144</v>
      </c>
      <c r="D582" s="2" t="s">
        <v>37</v>
      </c>
      <c r="E582">
        <v>2021</v>
      </c>
      <c r="F582" s="113" t="s">
        <v>54</v>
      </c>
      <c r="G582" s="1">
        <v>3763.68</v>
      </c>
      <c r="H582" t="s">
        <v>347</v>
      </c>
    </row>
    <row r="583" spans="1:8">
      <c r="A583" s="2" t="s">
        <v>8</v>
      </c>
      <c r="B583" t="s">
        <v>88</v>
      </c>
      <c r="C583" s="2">
        <v>144</v>
      </c>
      <c r="D583" s="2" t="s">
        <v>38</v>
      </c>
      <c r="E583">
        <v>2021</v>
      </c>
      <c r="F583" s="113" t="s">
        <v>54</v>
      </c>
      <c r="G583" s="1">
        <v>666.67</v>
      </c>
      <c r="H583" t="s">
        <v>347</v>
      </c>
    </row>
    <row r="584" spans="1:8">
      <c r="A584" s="2" t="s">
        <v>8</v>
      </c>
      <c r="B584" t="s">
        <v>129</v>
      </c>
      <c r="C584" s="2">
        <v>133</v>
      </c>
      <c r="D584" s="2" t="s">
        <v>105</v>
      </c>
      <c r="E584">
        <v>2021</v>
      </c>
      <c r="F584" s="113" t="s">
        <v>54</v>
      </c>
      <c r="G584" s="1">
        <v>150</v>
      </c>
      <c r="H584" t="s">
        <v>347</v>
      </c>
    </row>
    <row r="585" spans="1:8">
      <c r="A585" s="2" t="s">
        <v>8</v>
      </c>
      <c r="B585" t="s">
        <v>129</v>
      </c>
      <c r="C585" s="2">
        <v>144</v>
      </c>
      <c r="D585" s="2" t="s">
        <v>105</v>
      </c>
      <c r="E585">
        <v>2021</v>
      </c>
      <c r="F585" s="113" t="s">
        <v>54</v>
      </c>
      <c r="G585" s="1">
        <v>2000</v>
      </c>
      <c r="H585" t="s">
        <v>347</v>
      </c>
    </row>
    <row r="586" spans="1:8">
      <c r="A586" s="2" t="s">
        <v>8</v>
      </c>
      <c r="B586" t="s">
        <v>129</v>
      </c>
      <c r="C586" s="2">
        <v>144</v>
      </c>
      <c r="D586" s="2" t="s">
        <v>105</v>
      </c>
      <c r="E586">
        <v>2021</v>
      </c>
      <c r="F586" s="113" t="s">
        <v>54</v>
      </c>
      <c r="G586" s="1">
        <v>2000</v>
      </c>
      <c r="H586" t="s">
        <v>347</v>
      </c>
    </row>
    <row r="587" spans="1:8">
      <c r="A587" s="2" t="s">
        <v>8</v>
      </c>
      <c r="B587" t="s">
        <v>89</v>
      </c>
      <c r="C587" s="2">
        <v>144</v>
      </c>
      <c r="D587" s="2" t="s">
        <v>40</v>
      </c>
      <c r="E587">
        <v>2021</v>
      </c>
      <c r="F587" s="113" t="s">
        <v>54</v>
      </c>
      <c r="G587" s="1">
        <v>101.75</v>
      </c>
      <c r="H587" t="s">
        <v>347</v>
      </c>
    </row>
    <row r="588" spans="1:8">
      <c r="A588" s="2" t="s">
        <v>8</v>
      </c>
      <c r="B588" t="s">
        <v>89</v>
      </c>
      <c r="C588" s="2">
        <v>144</v>
      </c>
      <c r="D588" s="2" t="s">
        <v>40</v>
      </c>
      <c r="E588">
        <v>2021</v>
      </c>
      <c r="F588" s="113" t="s">
        <v>54</v>
      </c>
      <c r="G588" s="1">
        <v>5138.32</v>
      </c>
      <c r="H588" t="s">
        <v>347</v>
      </c>
    </row>
    <row r="589" spans="1:8">
      <c r="A589" s="2" t="s">
        <v>8</v>
      </c>
      <c r="B589" t="s">
        <v>96</v>
      </c>
      <c r="C589" s="2">
        <v>144</v>
      </c>
      <c r="D589" s="2" t="s">
        <v>60</v>
      </c>
      <c r="E589">
        <v>2021</v>
      </c>
      <c r="F589" t="s">
        <v>54</v>
      </c>
      <c r="G589" s="1">
        <v>750.35</v>
      </c>
    </row>
    <row r="590" spans="1:8">
      <c r="A590" s="2" t="s">
        <v>8</v>
      </c>
      <c r="B590" t="s">
        <v>62</v>
      </c>
      <c r="C590" s="2">
        <v>144</v>
      </c>
      <c r="D590" s="2" t="s">
        <v>157</v>
      </c>
      <c r="E590">
        <v>2021</v>
      </c>
      <c r="F590" s="113" t="s">
        <v>54</v>
      </c>
      <c r="G590" s="1">
        <v>624</v>
      </c>
    </row>
    <row r="591" spans="1:8">
      <c r="A591" s="2" t="s">
        <v>10</v>
      </c>
      <c r="B591" t="s">
        <v>76</v>
      </c>
      <c r="C591" s="2">
        <v>144</v>
      </c>
      <c r="D591" s="2" t="s">
        <v>36</v>
      </c>
      <c r="E591">
        <v>2021</v>
      </c>
      <c r="F591" s="113" t="s">
        <v>54</v>
      </c>
      <c r="G591" s="1">
        <v>650</v>
      </c>
      <c r="H591" t="s">
        <v>347</v>
      </c>
    </row>
    <row r="592" spans="1:8">
      <c r="A592" s="2" t="s">
        <v>10</v>
      </c>
      <c r="B592" t="s">
        <v>76</v>
      </c>
      <c r="C592" s="2">
        <v>144</v>
      </c>
      <c r="D592" s="2" t="s">
        <v>36</v>
      </c>
      <c r="E592">
        <v>2021</v>
      </c>
      <c r="F592" s="113" t="s">
        <v>54</v>
      </c>
      <c r="G592" s="1">
        <v>650</v>
      </c>
      <c r="H592" t="s">
        <v>347</v>
      </c>
    </row>
    <row r="593" spans="1:8">
      <c r="A593" s="2" t="s">
        <v>10</v>
      </c>
      <c r="B593" t="s">
        <v>76</v>
      </c>
      <c r="C593" s="2">
        <v>144</v>
      </c>
      <c r="D593" s="2" t="s">
        <v>36</v>
      </c>
      <c r="E593">
        <v>2021</v>
      </c>
      <c r="F593" s="113" t="s">
        <v>54</v>
      </c>
      <c r="G593" s="1">
        <v>650</v>
      </c>
      <c r="H593" t="s">
        <v>347</v>
      </c>
    </row>
    <row r="594" spans="1:8">
      <c r="A594" s="2" t="s">
        <v>10</v>
      </c>
      <c r="B594" t="s">
        <v>76</v>
      </c>
      <c r="C594" s="2">
        <v>144</v>
      </c>
      <c r="D594" s="2" t="s">
        <v>36</v>
      </c>
      <c r="E594">
        <v>2021</v>
      </c>
      <c r="F594" s="113" t="s">
        <v>54</v>
      </c>
      <c r="G594" s="1">
        <v>650</v>
      </c>
      <c r="H594" t="s">
        <v>347</v>
      </c>
    </row>
    <row r="595" spans="1:8">
      <c r="A595" s="2" t="s">
        <v>10</v>
      </c>
      <c r="B595" t="s">
        <v>76</v>
      </c>
      <c r="C595" s="2">
        <v>144</v>
      </c>
      <c r="D595" s="2" t="s">
        <v>36</v>
      </c>
      <c r="E595">
        <v>2021</v>
      </c>
      <c r="F595" s="113" t="s">
        <v>54</v>
      </c>
      <c r="G595" s="1">
        <v>650</v>
      </c>
      <c r="H595" t="s">
        <v>347</v>
      </c>
    </row>
    <row r="596" spans="1:8">
      <c r="A596" s="2" t="s">
        <v>10</v>
      </c>
      <c r="B596" t="s">
        <v>84</v>
      </c>
      <c r="C596" s="2">
        <v>144</v>
      </c>
      <c r="D596" s="2" t="s">
        <v>37</v>
      </c>
      <c r="E596">
        <v>2021</v>
      </c>
      <c r="F596" s="113" t="s">
        <v>54</v>
      </c>
      <c r="G596" s="1">
        <v>701.18</v>
      </c>
      <c r="H596" t="s">
        <v>347</v>
      </c>
    </row>
    <row r="597" spans="1:8">
      <c r="A597" s="2" t="s">
        <v>10</v>
      </c>
      <c r="B597" t="s">
        <v>84</v>
      </c>
      <c r="C597" s="2">
        <v>144</v>
      </c>
      <c r="D597" s="2" t="s">
        <v>37</v>
      </c>
      <c r="E597">
        <v>2021</v>
      </c>
      <c r="F597" s="113" t="s">
        <v>54</v>
      </c>
      <c r="G597" s="1">
        <v>163.61000000000001</v>
      </c>
      <c r="H597" t="s">
        <v>347</v>
      </c>
    </row>
    <row r="598" spans="1:8">
      <c r="A598" s="2" t="s">
        <v>10</v>
      </c>
      <c r="B598" t="s">
        <v>84</v>
      </c>
      <c r="C598" s="2">
        <v>144</v>
      </c>
      <c r="D598" s="2" t="s">
        <v>37</v>
      </c>
      <c r="E598">
        <v>2021</v>
      </c>
      <c r="F598" s="113" t="s">
        <v>54</v>
      </c>
      <c r="G598" s="1">
        <v>701.18</v>
      </c>
      <c r="H598" t="s">
        <v>347</v>
      </c>
    </row>
    <row r="599" spans="1:8">
      <c r="A599" s="2" t="s">
        <v>10</v>
      </c>
      <c r="B599" t="s">
        <v>84</v>
      </c>
      <c r="C599" s="2">
        <v>144</v>
      </c>
      <c r="D599" s="2" t="s">
        <v>37</v>
      </c>
      <c r="E599">
        <v>2021</v>
      </c>
      <c r="F599" s="113" t="s">
        <v>54</v>
      </c>
      <c r="G599" s="1">
        <v>701.18</v>
      </c>
      <c r="H599" t="s">
        <v>347</v>
      </c>
    </row>
    <row r="600" spans="1:8">
      <c r="A600" s="2" t="s">
        <v>10</v>
      </c>
      <c r="B600" t="s">
        <v>84</v>
      </c>
      <c r="C600" s="2">
        <v>144</v>
      </c>
      <c r="D600" s="2" t="s">
        <v>37</v>
      </c>
      <c r="E600">
        <v>2021</v>
      </c>
      <c r="F600" s="113" t="s">
        <v>54</v>
      </c>
      <c r="G600" s="1">
        <v>701.18</v>
      </c>
      <c r="H600" t="s">
        <v>347</v>
      </c>
    </row>
    <row r="601" spans="1:8">
      <c r="A601" s="2" t="s">
        <v>13</v>
      </c>
      <c r="B601" t="s">
        <v>84</v>
      </c>
      <c r="C601" s="2">
        <v>144</v>
      </c>
      <c r="D601" s="2" t="s">
        <v>37</v>
      </c>
      <c r="E601">
        <v>2021</v>
      </c>
      <c r="F601" s="113" t="s">
        <v>54</v>
      </c>
      <c r="G601" s="1">
        <v>412.14</v>
      </c>
      <c r="H601" t="s">
        <v>347</v>
      </c>
    </row>
    <row r="602" spans="1:8">
      <c r="A602" s="2" t="s">
        <v>14</v>
      </c>
      <c r="B602" t="s">
        <v>76</v>
      </c>
      <c r="C602" s="2">
        <v>133</v>
      </c>
      <c r="D602" s="2" t="s">
        <v>36</v>
      </c>
      <c r="E602">
        <v>2021</v>
      </c>
      <c r="F602" s="113" t="s">
        <v>54</v>
      </c>
      <c r="G602" s="1">
        <v>359</v>
      </c>
      <c r="H602" t="s">
        <v>347</v>
      </c>
    </row>
    <row r="603" spans="1:8">
      <c r="A603" s="2" t="s">
        <v>14</v>
      </c>
      <c r="B603" t="s">
        <v>128</v>
      </c>
      <c r="C603" s="2">
        <v>144</v>
      </c>
      <c r="D603" s="2" t="s">
        <v>118</v>
      </c>
      <c r="E603">
        <v>2021</v>
      </c>
      <c r="F603" s="113" t="s">
        <v>54</v>
      </c>
      <c r="G603" s="1">
        <v>319.77</v>
      </c>
      <c r="H603" t="s">
        <v>347</v>
      </c>
    </row>
    <row r="604" spans="1:8">
      <c r="A604" s="2" t="s">
        <v>14</v>
      </c>
      <c r="B604" t="s">
        <v>128</v>
      </c>
      <c r="C604" s="2">
        <v>144</v>
      </c>
      <c r="D604" s="2" t="s">
        <v>118</v>
      </c>
      <c r="E604">
        <v>2021</v>
      </c>
      <c r="F604" s="113" t="s">
        <v>54</v>
      </c>
      <c r="G604" s="1">
        <v>319.77</v>
      </c>
      <c r="H604" t="s">
        <v>347</v>
      </c>
    </row>
    <row r="605" spans="1:8">
      <c r="A605" s="2" t="s">
        <v>14</v>
      </c>
      <c r="B605" t="s">
        <v>128</v>
      </c>
      <c r="C605" s="2">
        <v>144</v>
      </c>
      <c r="D605" s="2" t="s">
        <v>118</v>
      </c>
      <c r="E605">
        <v>2021</v>
      </c>
      <c r="F605" s="113" t="s">
        <v>54</v>
      </c>
      <c r="G605" s="1">
        <v>319.77</v>
      </c>
      <c r="H605" t="s">
        <v>347</v>
      </c>
    </row>
    <row r="606" spans="1:8">
      <c r="A606" s="2" t="s">
        <v>14</v>
      </c>
      <c r="B606" t="s">
        <v>128</v>
      </c>
      <c r="C606" s="2">
        <v>144</v>
      </c>
      <c r="D606" s="2" t="s">
        <v>118</v>
      </c>
      <c r="E606">
        <v>2021</v>
      </c>
      <c r="F606" s="113" t="s">
        <v>54</v>
      </c>
      <c r="G606" s="1">
        <v>319.77</v>
      </c>
      <c r="H606" t="s">
        <v>347</v>
      </c>
    </row>
    <row r="607" spans="1:8">
      <c r="A607" s="2" t="s">
        <v>14</v>
      </c>
      <c r="B607" t="s">
        <v>128</v>
      </c>
      <c r="C607" s="2">
        <v>144</v>
      </c>
      <c r="D607" s="2" t="s">
        <v>118</v>
      </c>
      <c r="E607">
        <v>2021</v>
      </c>
      <c r="F607" s="113" t="s">
        <v>54</v>
      </c>
      <c r="G607" s="1">
        <v>319.77999999999997</v>
      </c>
      <c r="H607" t="s">
        <v>347</v>
      </c>
    </row>
    <row r="608" spans="1:8">
      <c r="A608" s="2" t="s">
        <v>14</v>
      </c>
      <c r="B608" t="s">
        <v>130</v>
      </c>
      <c r="C608" s="2">
        <v>133</v>
      </c>
      <c r="D608" s="2" t="s">
        <v>58</v>
      </c>
      <c r="E608">
        <v>2021</v>
      </c>
      <c r="F608" s="113" t="s">
        <v>54</v>
      </c>
      <c r="G608" s="1">
        <v>4621.76</v>
      </c>
      <c r="H608" t="s">
        <v>347</v>
      </c>
    </row>
    <row r="609" spans="1:8">
      <c r="A609" s="2" t="s">
        <v>14</v>
      </c>
      <c r="B609" t="s">
        <v>130</v>
      </c>
      <c r="C609" s="2">
        <v>133</v>
      </c>
      <c r="D609" s="2" t="s">
        <v>58</v>
      </c>
      <c r="E609">
        <v>2021</v>
      </c>
      <c r="F609" s="113" t="s">
        <v>54</v>
      </c>
      <c r="G609" s="1">
        <v>4310.66</v>
      </c>
      <c r="H609" t="s">
        <v>347</v>
      </c>
    </row>
    <row r="610" spans="1:8">
      <c r="A610" s="2" t="s">
        <v>14</v>
      </c>
      <c r="B610" t="s">
        <v>130</v>
      </c>
      <c r="C610" s="2">
        <v>133</v>
      </c>
      <c r="D610" s="2" t="s">
        <v>58</v>
      </c>
      <c r="E610">
        <v>2021</v>
      </c>
      <c r="F610" s="113" t="s">
        <v>54</v>
      </c>
      <c r="G610" s="1">
        <v>6977.22</v>
      </c>
      <c r="H610" t="s">
        <v>347</v>
      </c>
    </row>
    <row r="611" spans="1:8">
      <c r="A611" s="2" t="s">
        <v>14</v>
      </c>
      <c r="B611" t="s">
        <v>130</v>
      </c>
      <c r="C611" s="2">
        <v>133</v>
      </c>
      <c r="D611" s="2" t="s">
        <v>58</v>
      </c>
      <c r="E611">
        <v>2021</v>
      </c>
      <c r="F611" s="113" t="s">
        <v>54</v>
      </c>
      <c r="G611" s="1">
        <v>8353.42</v>
      </c>
      <c r="H611" t="s">
        <v>347</v>
      </c>
    </row>
    <row r="612" spans="1:8">
      <c r="A612" s="2" t="s">
        <v>14</v>
      </c>
      <c r="B612" t="s">
        <v>130</v>
      </c>
      <c r="C612" s="2">
        <v>133</v>
      </c>
      <c r="D612" s="2" t="s">
        <v>58</v>
      </c>
      <c r="E612">
        <v>2021</v>
      </c>
      <c r="F612" s="113" t="s">
        <v>54</v>
      </c>
      <c r="G612" s="1">
        <v>6977.22</v>
      </c>
      <c r="H612" t="s">
        <v>347</v>
      </c>
    </row>
    <row r="613" spans="1:8">
      <c r="A613" s="2" t="s">
        <v>14</v>
      </c>
      <c r="B613" t="s">
        <v>130</v>
      </c>
      <c r="C613" s="2">
        <v>144</v>
      </c>
      <c r="D613" s="2" t="s">
        <v>58</v>
      </c>
      <c r="E613">
        <v>2021</v>
      </c>
      <c r="F613" s="113" t="s">
        <v>54</v>
      </c>
      <c r="G613" s="1">
        <v>8995.9</v>
      </c>
      <c r="H613" t="s">
        <v>347</v>
      </c>
    </row>
    <row r="614" spans="1:8">
      <c r="A614" s="2" t="s">
        <v>14</v>
      </c>
      <c r="B614" t="s">
        <v>130</v>
      </c>
      <c r="C614" s="2">
        <v>144</v>
      </c>
      <c r="D614" s="2" t="s">
        <v>58</v>
      </c>
      <c r="E614">
        <v>2021</v>
      </c>
      <c r="F614" s="113" t="s">
        <v>54</v>
      </c>
      <c r="G614" s="1">
        <v>8995.9</v>
      </c>
      <c r="H614" t="s">
        <v>347</v>
      </c>
    </row>
    <row r="615" spans="1:8">
      <c r="A615" s="2" t="s">
        <v>14</v>
      </c>
      <c r="B615" t="s">
        <v>130</v>
      </c>
      <c r="C615" s="2">
        <v>144</v>
      </c>
      <c r="D615" s="2" t="s">
        <v>58</v>
      </c>
      <c r="E615">
        <v>2021</v>
      </c>
      <c r="F615" s="113" t="s">
        <v>54</v>
      </c>
      <c r="G615" s="1">
        <v>8995.9</v>
      </c>
      <c r="H615" t="s">
        <v>347</v>
      </c>
    </row>
    <row r="616" spans="1:8">
      <c r="A616" s="2" t="s">
        <v>14</v>
      </c>
      <c r="B616" t="s">
        <v>130</v>
      </c>
      <c r="C616" s="2">
        <v>144</v>
      </c>
      <c r="D616" s="2" t="s">
        <v>58</v>
      </c>
      <c r="E616">
        <v>2021</v>
      </c>
      <c r="F616" s="113" t="s">
        <v>54</v>
      </c>
      <c r="G616" s="1">
        <v>9688.2999999999993</v>
      </c>
      <c r="H616" t="s">
        <v>347</v>
      </c>
    </row>
    <row r="617" spans="1:8">
      <c r="A617" s="2" t="s">
        <v>14</v>
      </c>
      <c r="B617" t="s">
        <v>130</v>
      </c>
      <c r="C617" s="2">
        <v>144</v>
      </c>
      <c r="D617" s="2" t="s">
        <v>58</v>
      </c>
      <c r="E617">
        <v>2021</v>
      </c>
      <c r="F617" s="113" t="s">
        <v>54</v>
      </c>
      <c r="G617" s="1">
        <v>9598.64</v>
      </c>
      <c r="H617" t="s">
        <v>347</v>
      </c>
    </row>
    <row r="618" spans="1:8">
      <c r="A618" s="2" t="s">
        <v>14</v>
      </c>
      <c r="B618" t="s">
        <v>93</v>
      </c>
      <c r="C618" s="2">
        <v>144</v>
      </c>
      <c r="D618" s="2" t="s">
        <v>94</v>
      </c>
      <c r="E618">
        <v>2021</v>
      </c>
      <c r="F618" s="113" t="s">
        <v>54</v>
      </c>
      <c r="G618" s="1">
        <v>1500</v>
      </c>
      <c r="H618" t="s">
        <v>347</v>
      </c>
    </row>
    <row r="619" spans="1:8">
      <c r="A619" s="2" t="s">
        <v>14</v>
      </c>
      <c r="B619" t="s">
        <v>71</v>
      </c>
      <c r="C619" s="2">
        <v>144</v>
      </c>
      <c r="D619" s="2" t="s">
        <v>41</v>
      </c>
      <c r="E619">
        <v>2021</v>
      </c>
      <c r="F619" s="113" t="s">
        <v>54</v>
      </c>
      <c r="G619" s="1">
        <v>126</v>
      </c>
    </row>
    <row r="620" spans="1:8">
      <c r="A620" s="2" t="s">
        <v>17</v>
      </c>
      <c r="B620" t="s">
        <v>84</v>
      </c>
      <c r="C620" s="2">
        <v>133</v>
      </c>
      <c r="D620" s="2" t="s">
        <v>37</v>
      </c>
      <c r="E620">
        <v>2021</v>
      </c>
      <c r="F620" s="113" t="s">
        <v>54</v>
      </c>
      <c r="G620" s="1">
        <v>1220.56</v>
      </c>
      <c r="H620" t="s">
        <v>347</v>
      </c>
    </row>
    <row r="621" spans="1:8">
      <c r="A621" s="2" t="s">
        <v>17</v>
      </c>
      <c r="B621" t="s">
        <v>84</v>
      </c>
      <c r="C621" s="2">
        <v>133</v>
      </c>
      <c r="D621" s="2" t="s">
        <v>37</v>
      </c>
      <c r="E621">
        <v>2021</v>
      </c>
      <c r="F621" s="113" t="s">
        <v>54</v>
      </c>
      <c r="G621" s="1">
        <v>1220.56</v>
      </c>
      <c r="H621" t="s">
        <v>347</v>
      </c>
    </row>
    <row r="622" spans="1:8">
      <c r="A622" s="2" t="s">
        <v>17</v>
      </c>
      <c r="B622" t="s">
        <v>84</v>
      </c>
      <c r="C622" s="2">
        <v>133</v>
      </c>
      <c r="D622" s="2" t="s">
        <v>37</v>
      </c>
      <c r="E622">
        <v>2021</v>
      </c>
      <c r="F622" s="113" t="s">
        <v>54</v>
      </c>
      <c r="G622" s="1">
        <v>1220.56</v>
      </c>
      <c r="H622" t="s">
        <v>347</v>
      </c>
    </row>
    <row r="623" spans="1:8">
      <c r="A623" s="2" t="s">
        <v>17</v>
      </c>
      <c r="B623" t="s">
        <v>84</v>
      </c>
      <c r="C623" s="2">
        <v>133</v>
      </c>
      <c r="D623" s="2" t="s">
        <v>37</v>
      </c>
      <c r="E623">
        <v>2021</v>
      </c>
      <c r="F623" s="113" t="s">
        <v>54</v>
      </c>
      <c r="G623" s="1">
        <v>1220.56</v>
      </c>
      <c r="H623" t="s">
        <v>347</v>
      </c>
    </row>
    <row r="624" spans="1:8">
      <c r="A624" s="2" t="s">
        <v>17</v>
      </c>
      <c r="B624" t="s">
        <v>84</v>
      </c>
      <c r="C624" s="2">
        <v>133</v>
      </c>
      <c r="D624" s="2" t="s">
        <v>37</v>
      </c>
      <c r="E624">
        <v>2021</v>
      </c>
      <c r="F624" s="113" t="s">
        <v>54</v>
      </c>
      <c r="G624" s="1">
        <v>1220.56</v>
      </c>
      <c r="H624" t="s">
        <v>347</v>
      </c>
    </row>
    <row r="625" spans="1:7">
      <c r="A625" s="2" t="s">
        <v>6</v>
      </c>
      <c r="B625" t="s">
        <v>71</v>
      </c>
      <c r="C625" s="2">
        <v>144</v>
      </c>
      <c r="D625" s="2" t="s">
        <v>41</v>
      </c>
      <c r="E625">
        <v>2021</v>
      </c>
      <c r="F625" t="s">
        <v>18</v>
      </c>
      <c r="G625" s="1">
        <v>2233.7199999999998</v>
      </c>
    </row>
    <row r="626" spans="1:7">
      <c r="A626" s="2" t="s">
        <v>6</v>
      </c>
      <c r="B626" t="s">
        <v>71</v>
      </c>
      <c r="C626" s="2">
        <v>144</v>
      </c>
      <c r="D626" s="2" t="s">
        <v>41</v>
      </c>
      <c r="E626">
        <v>2021</v>
      </c>
      <c r="F626" t="s">
        <v>18</v>
      </c>
      <c r="G626" s="1">
        <v>847.9</v>
      </c>
    </row>
    <row r="627" spans="1:7">
      <c r="A627" s="2" t="s">
        <v>6</v>
      </c>
      <c r="B627" t="s">
        <v>71</v>
      </c>
      <c r="C627" s="2">
        <v>144</v>
      </c>
      <c r="D627" s="2" t="s">
        <v>41</v>
      </c>
      <c r="E627">
        <v>2021</v>
      </c>
      <c r="F627" t="s">
        <v>18</v>
      </c>
      <c r="G627" s="1">
        <v>3258.77</v>
      </c>
    </row>
    <row r="628" spans="1:7">
      <c r="A628" s="2" t="s">
        <v>6</v>
      </c>
      <c r="B628" t="s">
        <v>71</v>
      </c>
      <c r="C628" s="2">
        <v>144</v>
      </c>
      <c r="D628" s="2" t="s">
        <v>41</v>
      </c>
      <c r="E628">
        <v>2021</v>
      </c>
      <c r="F628" t="s">
        <v>18</v>
      </c>
      <c r="G628" s="1">
        <v>2749.71</v>
      </c>
    </row>
    <row r="629" spans="1:7">
      <c r="A629" s="2" t="s">
        <v>6</v>
      </c>
      <c r="B629" t="s">
        <v>71</v>
      </c>
      <c r="C629" s="2">
        <v>144</v>
      </c>
      <c r="D629" s="2" t="s">
        <v>41</v>
      </c>
      <c r="E629">
        <v>2021</v>
      </c>
      <c r="F629" t="s">
        <v>18</v>
      </c>
      <c r="G629" s="1">
        <v>399.08</v>
      </c>
    </row>
    <row r="630" spans="1:7">
      <c r="A630" s="2" t="s">
        <v>6</v>
      </c>
      <c r="B630" t="s">
        <v>71</v>
      </c>
      <c r="C630" s="2">
        <v>144</v>
      </c>
      <c r="D630" s="2" t="s">
        <v>41</v>
      </c>
      <c r="E630">
        <v>2021</v>
      </c>
      <c r="F630" t="s">
        <v>18</v>
      </c>
      <c r="G630" s="1">
        <v>3867.1</v>
      </c>
    </row>
    <row r="631" spans="1:7">
      <c r="A631" s="2" t="s">
        <v>7</v>
      </c>
      <c r="B631" t="s">
        <v>71</v>
      </c>
      <c r="C631" s="2">
        <v>133</v>
      </c>
      <c r="D631" s="2" t="s">
        <v>41</v>
      </c>
      <c r="E631">
        <v>2021</v>
      </c>
      <c r="F631" t="s">
        <v>18</v>
      </c>
      <c r="G631" s="1">
        <v>1286.06</v>
      </c>
    </row>
    <row r="632" spans="1:7">
      <c r="A632" s="2" t="s">
        <v>7</v>
      </c>
      <c r="B632" t="s">
        <v>71</v>
      </c>
      <c r="C632" s="2">
        <v>133</v>
      </c>
      <c r="D632" s="2" t="s">
        <v>41</v>
      </c>
      <c r="E632">
        <v>2021</v>
      </c>
      <c r="F632" t="s">
        <v>18</v>
      </c>
      <c r="G632" s="1">
        <v>1320.37</v>
      </c>
    </row>
    <row r="633" spans="1:7">
      <c r="A633" s="2" t="s">
        <v>7</v>
      </c>
      <c r="B633" t="s">
        <v>71</v>
      </c>
      <c r="C633" s="2">
        <v>133</v>
      </c>
      <c r="D633" s="2" t="s">
        <v>41</v>
      </c>
      <c r="E633">
        <v>2021</v>
      </c>
      <c r="F633" t="s">
        <v>18</v>
      </c>
      <c r="G633" s="1">
        <v>677.63</v>
      </c>
    </row>
    <row r="634" spans="1:7">
      <c r="A634" s="2" t="s">
        <v>7</v>
      </c>
      <c r="B634" t="s">
        <v>71</v>
      </c>
      <c r="C634" s="2">
        <v>133</v>
      </c>
      <c r="D634" s="2" t="s">
        <v>41</v>
      </c>
      <c r="E634">
        <v>2021</v>
      </c>
      <c r="F634" t="s">
        <v>18</v>
      </c>
      <c r="G634" s="1">
        <v>937.52</v>
      </c>
    </row>
    <row r="635" spans="1:7">
      <c r="A635" s="2" t="s">
        <v>7</v>
      </c>
      <c r="B635" t="s">
        <v>71</v>
      </c>
      <c r="C635" s="2">
        <v>133</v>
      </c>
      <c r="D635" s="2" t="s">
        <v>41</v>
      </c>
      <c r="E635">
        <v>2021</v>
      </c>
      <c r="F635" t="s">
        <v>18</v>
      </c>
      <c r="G635" s="1">
        <v>473.03</v>
      </c>
    </row>
    <row r="636" spans="1:7">
      <c r="A636" s="2" t="s">
        <v>7</v>
      </c>
      <c r="B636" t="s">
        <v>71</v>
      </c>
      <c r="C636" s="2">
        <v>133</v>
      </c>
      <c r="D636" s="2" t="s">
        <v>41</v>
      </c>
      <c r="E636">
        <v>2021</v>
      </c>
      <c r="F636" t="s">
        <v>18</v>
      </c>
      <c r="G636" s="1">
        <v>413.89</v>
      </c>
    </row>
    <row r="637" spans="1:7">
      <c r="A637" s="2" t="s">
        <v>7</v>
      </c>
      <c r="B637" t="s">
        <v>71</v>
      </c>
      <c r="C637" s="2">
        <v>144</v>
      </c>
      <c r="D637" s="2" t="s">
        <v>41</v>
      </c>
      <c r="E637">
        <v>2021</v>
      </c>
      <c r="F637" t="s">
        <v>18</v>
      </c>
      <c r="G637" s="1">
        <v>7920.68</v>
      </c>
    </row>
    <row r="638" spans="1:7">
      <c r="A638" s="2" t="s">
        <v>7</v>
      </c>
      <c r="B638" t="s">
        <v>71</v>
      </c>
      <c r="C638" s="2">
        <v>144</v>
      </c>
      <c r="D638" s="2" t="s">
        <v>41</v>
      </c>
      <c r="E638">
        <v>2021</v>
      </c>
      <c r="F638" t="s">
        <v>18</v>
      </c>
      <c r="G638" s="1">
        <v>7507.79</v>
      </c>
    </row>
    <row r="639" spans="1:7">
      <c r="A639" s="2" t="s">
        <v>7</v>
      </c>
      <c r="B639" t="s">
        <v>71</v>
      </c>
      <c r="C639" s="2">
        <v>144</v>
      </c>
      <c r="D639" s="2" t="s">
        <v>41</v>
      </c>
      <c r="E639">
        <v>2021</v>
      </c>
      <c r="F639" t="s">
        <v>18</v>
      </c>
      <c r="G639" s="1">
        <v>2505.58</v>
      </c>
    </row>
    <row r="640" spans="1:7">
      <c r="A640" s="2" t="s">
        <v>7</v>
      </c>
      <c r="B640" t="s">
        <v>71</v>
      </c>
      <c r="C640" s="2">
        <v>144</v>
      </c>
      <c r="D640" s="2" t="s">
        <v>41</v>
      </c>
      <c r="E640">
        <v>2021</v>
      </c>
      <c r="F640" t="s">
        <v>18</v>
      </c>
      <c r="G640" s="1">
        <v>7215.06</v>
      </c>
    </row>
    <row r="641" spans="1:7">
      <c r="A641" s="2" t="s">
        <v>7</v>
      </c>
      <c r="B641" t="s">
        <v>71</v>
      </c>
      <c r="C641" s="2">
        <v>144</v>
      </c>
      <c r="D641" s="2" t="s">
        <v>41</v>
      </c>
      <c r="E641">
        <v>2021</v>
      </c>
      <c r="F641" t="s">
        <v>18</v>
      </c>
      <c r="G641" s="1">
        <v>6785.42</v>
      </c>
    </row>
    <row r="642" spans="1:7">
      <c r="A642" s="2" t="s">
        <v>7</v>
      </c>
      <c r="B642" t="s">
        <v>71</v>
      </c>
      <c r="C642" s="2">
        <v>144</v>
      </c>
      <c r="D642" s="2" t="s">
        <v>41</v>
      </c>
      <c r="E642">
        <v>2021</v>
      </c>
      <c r="F642" t="s">
        <v>18</v>
      </c>
      <c r="G642" s="1">
        <v>5850.25</v>
      </c>
    </row>
    <row r="643" spans="1:7">
      <c r="A643" s="2" t="s">
        <v>9</v>
      </c>
      <c r="B643" t="s">
        <v>71</v>
      </c>
      <c r="C643" s="2">
        <v>133</v>
      </c>
      <c r="D643" s="2" t="s">
        <v>41</v>
      </c>
      <c r="E643">
        <v>2021</v>
      </c>
      <c r="F643" t="s">
        <v>18</v>
      </c>
      <c r="G643" s="1">
        <v>1332.39</v>
      </c>
    </row>
    <row r="644" spans="1:7">
      <c r="A644" s="2" t="s">
        <v>9</v>
      </c>
      <c r="B644" t="s">
        <v>71</v>
      </c>
      <c r="C644" s="2">
        <v>133</v>
      </c>
      <c r="D644" s="2" t="s">
        <v>41</v>
      </c>
      <c r="E644">
        <v>2021</v>
      </c>
      <c r="F644" t="s">
        <v>18</v>
      </c>
      <c r="G644" s="1">
        <v>2107</v>
      </c>
    </row>
    <row r="645" spans="1:7">
      <c r="A645" s="2" t="s">
        <v>9</v>
      </c>
      <c r="B645" t="s">
        <v>71</v>
      </c>
      <c r="C645" s="2">
        <v>133</v>
      </c>
      <c r="D645" s="2" t="s">
        <v>41</v>
      </c>
      <c r="E645">
        <v>2021</v>
      </c>
      <c r="F645" t="s">
        <v>18</v>
      </c>
      <c r="G645" s="1">
        <v>-10377.299999999999</v>
      </c>
    </row>
    <row r="646" spans="1:7">
      <c r="A646" s="2" t="s">
        <v>9</v>
      </c>
      <c r="B646" t="s">
        <v>71</v>
      </c>
      <c r="C646" s="2">
        <v>133</v>
      </c>
      <c r="D646" s="2" t="s">
        <v>41</v>
      </c>
      <c r="E646">
        <v>2021</v>
      </c>
      <c r="F646" t="s">
        <v>18</v>
      </c>
      <c r="G646" s="1">
        <v>599.27</v>
      </c>
    </row>
    <row r="647" spans="1:7">
      <c r="A647" s="2" t="s">
        <v>9</v>
      </c>
      <c r="B647" t="s">
        <v>71</v>
      </c>
      <c r="C647" s="2">
        <v>133</v>
      </c>
      <c r="D647" s="2" t="s">
        <v>41</v>
      </c>
      <c r="E647">
        <v>2021</v>
      </c>
      <c r="F647" t="s">
        <v>18</v>
      </c>
      <c r="G647" s="1">
        <v>376.14</v>
      </c>
    </row>
    <row r="648" spans="1:7">
      <c r="A648" s="2" t="s">
        <v>9</v>
      </c>
      <c r="B648" t="s">
        <v>71</v>
      </c>
      <c r="C648" s="2">
        <v>133</v>
      </c>
      <c r="D648" s="2" t="s">
        <v>41</v>
      </c>
      <c r="E648">
        <v>2021</v>
      </c>
      <c r="F648" t="s">
        <v>18</v>
      </c>
      <c r="G648" s="1">
        <v>427.14</v>
      </c>
    </row>
    <row r="649" spans="1:7">
      <c r="A649" s="2" t="s">
        <v>9</v>
      </c>
      <c r="B649" t="s">
        <v>71</v>
      </c>
      <c r="C649" s="2">
        <v>144</v>
      </c>
      <c r="D649" s="2" t="s">
        <v>41</v>
      </c>
      <c r="E649">
        <v>2021</v>
      </c>
      <c r="F649" t="s">
        <v>18</v>
      </c>
      <c r="G649" s="1">
        <v>15953.35</v>
      </c>
    </row>
    <row r="650" spans="1:7">
      <c r="A650" s="2" t="s">
        <v>9</v>
      </c>
      <c r="B650" t="s">
        <v>71</v>
      </c>
      <c r="C650" s="2">
        <v>144</v>
      </c>
      <c r="D650" s="2" t="s">
        <v>41</v>
      </c>
      <c r="E650">
        <v>2021</v>
      </c>
      <c r="F650" t="s">
        <v>18</v>
      </c>
      <c r="G650" s="1">
        <v>35021.440000000002</v>
      </c>
    </row>
    <row r="651" spans="1:7">
      <c r="A651" s="2" t="s">
        <v>9</v>
      </c>
      <c r="B651" t="s">
        <v>71</v>
      </c>
      <c r="C651" s="2">
        <v>144</v>
      </c>
      <c r="D651" s="2" t="s">
        <v>41</v>
      </c>
      <c r="E651">
        <v>2021</v>
      </c>
      <c r="F651" t="s">
        <v>18</v>
      </c>
      <c r="G651" s="1">
        <v>42333.5</v>
      </c>
    </row>
    <row r="652" spans="1:7">
      <c r="A652" s="2" t="s">
        <v>9</v>
      </c>
      <c r="B652" t="s">
        <v>71</v>
      </c>
      <c r="C652" s="2">
        <v>144</v>
      </c>
      <c r="D652" s="2" t="s">
        <v>41</v>
      </c>
      <c r="E652">
        <v>2021</v>
      </c>
      <c r="F652" t="s">
        <v>18</v>
      </c>
      <c r="G652" s="1">
        <v>27883.02</v>
      </c>
    </row>
    <row r="653" spans="1:7">
      <c r="A653" s="2" t="s">
        <v>9</v>
      </c>
      <c r="B653" t="s">
        <v>71</v>
      </c>
      <c r="C653" s="2">
        <v>144</v>
      </c>
      <c r="D653" s="2" t="s">
        <v>41</v>
      </c>
      <c r="E653">
        <v>2021</v>
      </c>
      <c r="F653" t="s">
        <v>18</v>
      </c>
      <c r="G653" s="1">
        <v>1522.52</v>
      </c>
    </row>
    <row r="654" spans="1:7">
      <c r="A654" s="2" t="s">
        <v>9</v>
      </c>
      <c r="B654" t="s">
        <v>71</v>
      </c>
      <c r="C654" s="2">
        <v>144</v>
      </c>
      <c r="D654" s="2" t="s">
        <v>41</v>
      </c>
      <c r="E654">
        <v>2021</v>
      </c>
      <c r="F654" t="s">
        <v>18</v>
      </c>
      <c r="G654" s="1">
        <v>55649.56</v>
      </c>
    </row>
    <row r="655" spans="1:7">
      <c r="A655" s="2" t="s">
        <v>10</v>
      </c>
      <c r="B655" t="s">
        <v>71</v>
      </c>
      <c r="C655" s="2">
        <v>144</v>
      </c>
      <c r="D655" s="2" t="s">
        <v>41</v>
      </c>
      <c r="E655">
        <v>2021</v>
      </c>
      <c r="F655" t="s">
        <v>18</v>
      </c>
      <c r="G655" s="1">
        <v>360</v>
      </c>
    </row>
    <row r="656" spans="1:7">
      <c r="A656" s="2" t="s">
        <v>10</v>
      </c>
      <c r="B656" t="s">
        <v>71</v>
      </c>
      <c r="C656" s="2">
        <v>144</v>
      </c>
      <c r="D656" s="2" t="s">
        <v>41</v>
      </c>
      <c r="E656">
        <v>2021</v>
      </c>
      <c r="F656" t="s">
        <v>18</v>
      </c>
      <c r="G656" s="1">
        <v>1030</v>
      </c>
    </row>
    <row r="657" spans="1:7">
      <c r="A657" s="2" t="s">
        <v>11</v>
      </c>
      <c r="B657" t="s">
        <v>71</v>
      </c>
      <c r="C657" s="2">
        <v>144</v>
      </c>
      <c r="D657" s="2" t="s">
        <v>41</v>
      </c>
      <c r="E657">
        <v>2021</v>
      </c>
      <c r="F657" t="s">
        <v>18</v>
      </c>
      <c r="G657" s="1">
        <v>1815</v>
      </c>
    </row>
    <row r="658" spans="1:7">
      <c r="A658" s="2" t="s">
        <v>11</v>
      </c>
      <c r="B658" t="s">
        <v>71</v>
      </c>
      <c r="C658" s="2">
        <v>144</v>
      </c>
      <c r="D658" s="2" t="s">
        <v>41</v>
      </c>
      <c r="E658">
        <v>2021</v>
      </c>
      <c r="F658" t="s">
        <v>18</v>
      </c>
      <c r="G658" s="1">
        <v>1650</v>
      </c>
    </row>
    <row r="659" spans="1:7">
      <c r="A659" s="2" t="s">
        <v>11</v>
      </c>
      <c r="B659" t="s">
        <v>71</v>
      </c>
      <c r="C659" s="2">
        <v>144</v>
      </c>
      <c r="D659" s="2" t="s">
        <v>41</v>
      </c>
      <c r="E659">
        <v>2021</v>
      </c>
      <c r="F659" t="s">
        <v>18</v>
      </c>
      <c r="G659" s="1">
        <v>1387.5</v>
      </c>
    </row>
    <row r="660" spans="1:7">
      <c r="A660" s="2" t="s">
        <v>11</v>
      </c>
      <c r="B660" t="s">
        <v>71</v>
      </c>
      <c r="C660" s="2">
        <v>144</v>
      </c>
      <c r="D660" s="2" t="s">
        <v>41</v>
      </c>
      <c r="E660">
        <v>2021</v>
      </c>
      <c r="F660" t="s">
        <v>18</v>
      </c>
      <c r="G660" s="1">
        <v>1897.5</v>
      </c>
    </row>
    <row r="661" spans="1:7">
      <c r="A661" s="2" t="s">
        <v>11</v>
      </c>
      <c r="B661" t="s">
        <v>71</v>
      </c>
      <c r="C661" s="2">
        <v>144</v>
      </c>
      <c r="D661" s="2" t="s">
        <v>41</v>
      </c>
      <c r="E661">
        <v>2021</v>
      </c>
      <c r="F661" t="s">
        <v>18</v>
      </c>
      <c r="G661" s="1">
        <v>2368.5300000000002</v>
      </c>
    </row>
    <row r="662" spans="1:7">
      <c r="A662" s="2" t="s">
        <v>11</v>
      </c>
      <c r="B662" t="s">
        <v>71</v>
      </c>
      <c r="C662" s="2">
        <v>144</v>
      </c>
      <c r="D662" s="2" t="s">
        <v>41</v>
      </c>
      <c r="E662">
        <v>2021</v>
      </c>
      <c r="F662" t="s">
        <v>18</v>
      </c>
      <c r="G662" s="1">
        <v>1890</v>
      </c>
    </row>
    <row r="663" spans="1:7">
      <c r="A663" s="2" t="s">
        <v>12</v>
      </c>
      <c r="B663" t="s">
        <v>71</v>
      </c>
      <c r="C663" s="2">
        <v>144</v>
      </c>
      <c r="D663" s="2" t="s">
        <v>41</v>
      </c>
      <c r="E663">
        <v>2021</v>
      </c>
      <c r="F663" t="s">
        <v>18</v>
      </c>
      <c r="G663" s="1">
        <v>1690.86</v>
      </c>
    </row>
    <row r="664" spans="1:7">
      <c r="A664" s="2" t="s">
        <v>12</v>
      </c>
      <c r="B664" t="s">
        <v>71</v>
      </c>
      <c r="C664" s="2">
        <v>144</v>
      </c>
      <c r="D664" s="2" t="s">
        <v>41</v>
      </c>
      <c r="E664">
        <v>2021</v>
      </c>
      <c r="F664" t="s">
        <v>18</v>
      </c>
      <c r="G664" s="1">
        <v>2280</v>
      </c>
    </row>
    <row r="665" spans="1:7">
      <c r="A665" s="2" t="s">
        <v>12</v>
      </c>
      <c r="B665" t="s">
        <v>71</v>
      </c>
      <c r="C665" s="2">
        <v>144</v>
      </c>
      <c r="D665" s="2" t="s">
        <v>41</v>
      </c>
      <c r="E665">
        <v>2021</v>
      </c>
      <c r="F665" t="s">
        <v>18</v>
      </c>
      <c r="G665" s="1">
        <v>1095.6500000000001</v>
      </c>
    </row>
    <row r="666" spans="1:7">
      <c r="A666" s="2" t="s">
        <v>12</v>
      </c>
      <c r="B666" t="s">
        <v>71</v>
      </c>
      <c r="C666" s="2">
        <v>144</v>
      </c>
      <c r="D666" s="2" t="s">
        <v>41</v>
      </c>
      <c r="E666">
        <v>2021</v>
      </c>
      <c r="F666" t="s">
        <v>18</v>
      </c>
      <c r="G666" s="1">
        <v>1435</v>
      </c>
    </row>
    <row r="667" spans="1:7">
      <c r="A667" s="2" t="s">
        <v>12</v>
      </c>
      <c r="B667" t="s">
        <v>71</v>
      </c>
      <c r="C667" s="2">
        <v>144</v>
      </c>
      <c r="D667" s="2" t="s">
        <v>41</v>
      </c>
      <c r="E667">
        <v>2021</v>
      </c>
      <c r="F667" t="s">
        <v>18</v>
      </c>
      <c r="G667" s="1">
        <v>999.89</v>
      </c>
    </row>
    <row r="668" spans="1:7">
      <c r="A668" s="2" t="s">
        <v>12</v>
      </c>
      <c r="B668" t="s">
        <v>71</v>
      </c>
      <c r="C668" s="2">
        <v>144</v>
      </c>
      <c r="D668" s="2" t="s">
        <v>41</v>
      </c>
      <c r="E668">
        <v>2021</v>
      </c>
      <c r="F668" t="s">
        <v>18</v>
      </c>
      <c r="G668" s="1">
        <v>1410.18</v>
      </c>
    </row>
    <row r="669" spans="1:7">
      <c r="A669" s="2" t="s">
        <v>13</v>
      </c>
      <c r="B669" t="s">
        <v>71</v>
      </c>
      <c r="C669" s="2">
        <v>133</v>
      </c>
      <c r="D669" s="2" t="s">
        <v>41</v>
      </c>
      <c r="E669">
        <v>2021</v>
      </c>
      <c r="F669" t="s">
        <v>18</v>
      </c>
      <c r="G669" s="1">
        <v>198</v>
      </c>
    </row>
    <row r="670" spans="1:7">
      <c r="A670" s="2" t="s">
        <v>13</v>
      </c>
      <c r="B670" t="s">
        <v>71</v>
      </c>
      <c r="C670" s="2">
        <v>133</v>
      </c>
      <c r="D670" s="2" t="s">
        <v>41</v>
      </c>
      <c r="E670">
        <v>2021</v>
      </c>
      <c r="F670" t="s">
        <v>18</v>
      </c>
      <c r="G670" s="1">
        <v>252</v>
      </c>
    </row>
    <row r="671" spans="1:7">
      <c r="A671" s="2" t="s">
        <v>13</v>
      </c>
      <c r="B671" t="s">
        <v>71</v>
      </c>
      <c r="C671" s="2">
        <v>133</v>
      </c>
      <c r="D671" s="2" t="s">
        <v>41</v>
      </c>
      <c r="E671">
        <v>2021</v>
      </c>
      <c r="F671" t="s">
        <v>18</v>
      </c>
      <c r="G671" s="1">
        <v>513</v>
      </c>
    </row>
    <row r="672" spans="1:7">
      <c r="A672" s="2" t="s">
        <v>13</v>
      </c>
      <c r="B672" t="s">
        <v>71</v>
      </c>
      <c r="C672" s="2">
        <v>133</v>
      </c>
      <c r="D672" s="2" t="s">
        <v>41</v>
      </c>
      <c r="E672">
        <v>2021</v>
      </c>
      <c r="F672" t="s">
        <v>18</v>
      </c>
      <c r="G672" s="1">
        <v>72</v>
      </c>
    </row>
    <row r="673" spans="1:7">
      <c r="A673" s="2" t="s">
        <v>13</v>
      </c>
      <c r="B673" t="s">
        <v>71</v>
      </c>
      <c r="C673" s="2">
        <v>133</v>
      </c>
      <c r="D673" s="2" t="s">
        <v>41</v>
      </c>
      <c r="E673">
        <v>2021</v>
      </c>
      <c r="F673" t="s">
        <v>18</v>
      </c>
      <c r="G673" s="1">
        <v>360</v>
      </c>
    </row>
    <row r="674" spans="1:7">
      <c r="A674" s="2" t="s">
        <v>13</v>
      </c>
      <c r="B674" t="s">
        <v>71</v>
      </c>
      <c r="C674" s="2">
        <v>133</v>
      </c>
      <c r="D674" s="2" t="s">
        <v>41</v>
      </c>
      <c r="E674">
        <v>2021</v>
      </c>
      <c r="F674" t="s">
        <v>18</v>
      </c>
      <c r="G674" s="1">
        <v>162</v>
      </c>
    </row>
    <row r="675" spans="1:7">
      <c r="A675" s="2" t="s">
        <v>13</v>
      </c>
      <c r="B675" t="s">
        <v>71</v>
      </c>
      <c r="C675" s="2">
        <v>144</v>
      </c>
      <c r="D675" s="2" t="s">
        <v>41</v>
      </c>
      <c r="E675">
        <v>2021</v>
      </c>
      <c r="F675" t="s">
        <v>18</v>
      </c>
      <c r="G675" s="1">
        <v>1200</v>
      </c>
    </row>
    <row r="676" spans="1:7">
      <c r="A676" s="2" t="s">
        <v>13</v>
      </c>
      <c r="B676" t="s">
        <v>71</v>
      </c>
      <c r="C676" s="2">
        <v>144</v>
      </c>
      <c r="D676" s="2" t="s">
        <v>41</v>
      </c>
      <c r="E676">
        <v>2021</v>
      </c>
      <c r="F676" t="s">
        <v>18</v>
      </c>
      <c r="G676" s="1">
        <v>1389</v>
      </c>
    </row>
    <row r="677" spans="1:7">
      <c r="A677" s="2" t="s">
        <v>14</v>
      </c>
      <c r="B677" t="s">
        <v>71</v>
      </c>
      <c r="C677" s="2">
        <v>133</v>
      </c>
      <c r="D677" s="2" t="s">
        <v>41</v>
      </c>
      <c r="E677">
        <v>2021</v>
      </c>
      <c r="F677" t="s">
        <v>18</v>
      </c>
      <c r="G677" s="1">
        <v>2240</v>
      </c>
    </row>
    <row r="678" spans="1:7">
      <c r="A678" s="2" t="s">
        <v>14</v>
      </c>
      <c r="B678" t="s">
        <v>71</v>
      </c>
      <c r="C678" s="2">
        <v>133</v>
      </c>
      <c r="D678" s="2" t="s">
        <v>41</v>
      </c>
      <c r="E678">
        <v>2021</v>
      </c>
      <c r="F678" t="s">
        <v>18</v>
      </c>
      <c r="G678" s="1">
        <v>6012.5</v>
      </c>
    </row>
    <row r="679" spans="1:7">
      <c r="A679" s="2" t="s">
        <v>14</v>
      </c>
      <c r="B679" t="s">
        <v>71</v>
      </c>
      <c r="C679" s="2">
        <v>133</v>
      </c>
      <c r="D679" s="2" t="s">
        <v>41</v>
      </c>
      <c r="E679">
        <v>2021</v>
      </c>
      <c r="F679" t="s">
        <v>18</v>
      </c>
      <c r="G679" s="1">
        <v>3528</v>
      </c>
    </row>
    <row r="680" spans="1:7">
      <c r="A680" s="2" t="s">
        <v>14</v>
      </c>
      <c r="B680" t="s">
        <v>71</v>
      </c>
      <c r="C680" s="2">
        <v>133</v>
      </c>
      <c r="D680" s="2" t="s">
        <v>41</v>
      </c>
      <c r="E680">
        <v>2021</v>
      </c>
      <c r="F680" t="s">
        <v>18</v>
      </c>
      <c r="G680" s="1">
        <v>10680.25</v>
      </c>
    </row>
    <row r="681" spans="1:7">
      <c r="A681" s="2" t="s">
        <v>14</v>
      </c>
      <c r="B681" t="s">
        <v>71</v>
      </c>
      <c r="C681" s="2">
        <v>133</v>
      </c>
      <c r="D681" s="2" t="s">
        <v>41</v>
      </c>
      <c r="E681">
        <v>2021</v>
      </c>
      <c r="F681" t="s">
        <v>18</v>
      </c>
      <c r="G681" s="1">
        <v>4238</v>
      </c>
    </row>
    <row r="682" spans="1:7">
      <c r="A682" s="2" t="s">
        <v>14</v>
      </c>
      <c r="B682" t="s">
        <v>71</v>
      </c>
      <c r="C682" s="2">
        <v>133</v>
      </c>
      <c r="D682" s="2" t="s">
        <v>41</v>
      </c>
      <c r="E682">
        <v>2021</v>
      </c>
      <c r="F682" t="s">
        <v>18</v>
      </c>
      <c r="G682" s="1">
        <v>9628.5</v>
      </c>
    </row>
    <row r="683" spans="1:7">
      <c r="A683" s="2" t="s">
        <v>14</v>
      </c>
      <c r="B683" t="s">
        <v>71</v>
      </c>
      <c r="C683" s="2">
        <v>144</v>
      </c>
      <c r="D683" s="2" t="s">
        <v>41</v>
      </c>
      <c r="E683">
        <v>2021</v>
      </c>
      <c r="F683" t="s">
        <v>18</v>
      </c>
      <c r="G683" s="1">
        <v>7712.5</v>
      </c>
    </row>
    <row r="684" spans="1:7">
      <c r="A684" s="2" t="s">
        <v>14</v>
      </c>
      <c r="B684" t="s">
        <v>71</v>
      </c>
      <c r="C684" s="2">
        <v>144</v>
      </c>
      <c r="D684" s="2" t="s">
        <v>41</v>
      </c>
      <c r="E684">
        <v>2021</v>
      </c>
      <c r="F684" t="s">
        <v>18</v>
      </c>
      <c r="G684" s="1">
        <v>2742.5</v>
      </c>
    </row>
    <row r="685" spans="1:7">
      <c r="A685" s="2" t="s">
        <v>14</v>
      </c>
      <c r="B685" t="s">
        <v>71</v>
      </c>
      <c r="C685" s="2">
        <v>144</v>
      </c>
      <c r="D685" s="2" t="s">
        <v>41</v>
      </c>
      <c r="E685">
        <v>2021</v>
      </c>
      <c r="F685" t="s">
        <v>18</v>
      </c>
      <c r="G685" s="1">
        <v>6462.5</v>
      </c>
    </row>
    <row r="686" spans="1:7">
      <c r="A686" s="2" t="s">
        <v>14</v>
      </c>
      <c r="B686" t="s">
        <v>71</v>
      </c>
      <c r="C686" s="2">
        <v>144</v>
      </c>
      <c r="D686" s="2" t="s">
        <v>41</v>
      </c>
      <c r="E686">
        <v>2021</v>
      </c>
      <c r="F686" t="s">
        <v>18</v>
      </c>
      <c r="G686" s="1">
        <v>2229</v>
      </c>
    </row>
    <row r="687" spans="1:7">
      <c r="A687" s="2" t="s">
        <v>14</v>
      </c>
      <c r="B687" t="s">
        <v>71</v>
      </c>
      <c r="C687" s="2">
        <v>144</v>
      </c>
      <c r="D687" s="2" t="s">
        <v>41</v>
      </c>
      <c r="E687">
        <v>2021</v>
      </c>
      <c r="F687" t="s">
        <v>18</v>
      </c>
      <c r="G687" s="1">
        <v>3702</v>
      </c>
    </row>
    <row r="688" spans="1:7">
      <c r="A688" s="2" t="s">
        <v>14</v>
      </c>
      <c r="B688" t="s">
        <v>71</v>
      </c>
      <c r="C688" s="2">
        <v>144</v>
      </c>
      <c r="D688" s="2" t="s">
        <v>41</v>
      </c>
      <c r="E688">
        <v>2021</v>
      </c>
      <c r="F688" t="s">
        <v>18</v>
      </c>
      <c r="G688" s="1">
        <v>5235.5</v>
      </c>
    </row>
    <row r="689" spans="1:7">
      <c r="A689" s="2" t="s">
        <v>15</v>
      </c>
      <c r="B689" t="s">
        <v>71</v>
      </c>
      <c r="C689" s="2">
        <v>133</v>
      </c>
      <c r="D689" s="2" t="s">
        <v>41</v>
      </c>
      <c r="E689">
        <v>2021</v>
      </c>
      <c r="F689" t="s">
        <v>18</v>
      </c>
      <c r="G689" s="1">
        <v>1106.3699999999999</v>
      </c>
    </row>
    <row r="690" spans="1:7">
      <c r="A690" s="2" t="s">
        <v>15</v>
      </c>
      <c r="B690" t="s">
        <v>71</v>
      </c>
      <c r="C690" s="2">
        <v>133</v>
      </c>
      <c r="D690" s="2" t="s">
        <v>41</v>
      </c>
      <c r="E690">
        <v>2021</v>
      </c>
      <c r="F690" t="s">
        <v>18</v>
      </c>
      <c r="G690" s="1">
        <v>1433.94</v>
      </c>
    </row>
    <row r="691" spans="1:7">
      <c r="A691" s="2" t="s">
        <v>15</v>
      </c>
      <c r="B691" t="s">
        <v>71</v>
      </c>
      <c r="C691" s="2">
        <v>133</v>
      </c>
      <c r="D691" s="2" t="s">
        <v>41</v>
      </c>
      <c r="E691">
        <v>2021</v>
      </c>
      <c r="F691" t="s">
        <v>18</v>
      </c>
      <c r="G691" s="1">
        <v>849</v>
      </c>
    </row>
    <row r="692" spans="1:7">
      <c r="A692" s="2" t="s">
        <v>15</v>
      </c>
      <c r="B692" t="s">
        <v>71</v>
      </c>
      <c r="C692" s="2">
        <v>133</v>
      </c>
      <c r="D692" s="2" t="s">
        <v>41</v>
      </c>
      <c r="E692">
        <v>2021</v>
      </c>
      <c r="F692" t="s">
        <v>18</v>
      </c>
      <c r="G692" s="1">
        <v>2246.17</v>
      </c>
    </row>
    <row r="693" spans="1:7">
      <c r="A693" s="2" t="s">
        <v>15</v>
      </c>
      <c r="B693" t="s">
        <v>71</v>
      </c>
      <c r="C693" s="2">
        <v>133</v>
      </c>
      <c r="D693" s="2" t="s">
        <v>41</v>
      </c>
      <c r="E693">
        <v>2021</v>
      </c>
      <c r="F693" t="s">
        <v>18</v>
      </c>
      <c r="G693" s="1">
        <v>1199.96</v>
      </c>
    </row>
    <row r="694" spans="1:7">
      <c r="A694" s="2" t="s">
        <v>15</v>
      </c>
      <c r="B694" t="s">
        <v>71</v>
      </c>
      <c r="C694" s="2">
        <v>144</v>
      </c>
      <c r="D694" s="2" t="s">
        <v>41</v>
      </c>
      <c r="E694">
        <v>2021</v>
      </c>
      <c r="F694" t="s">
        <v>18</v>
      </c>
      <c r="G694" s="1">
        <v>1313.05</v>
      </c>
    </row>
    <row r="695" spans="1:7">
      <c r="A695" s="2" t="s">
        <v>15</v>
      </c>
      <c r="B695" t="s">
        <v>71</v>
      </c>
      <c r="C695" s="2">
        <v>144</v>
      </c>
      <c r="D695" s="2" t="s">
        <v>41</v>
      </c>
      <c r="E695">
        <v>2021</v>
      </c>
      <c r="F695" t="s">
        <v>18</v>
      </c>
      <c r="G695" s="1">
        <v>397.62</v>
      </c>
    </row>
    <row r="696" spans="1:7">
      <c r="A696" s="2" t="s">
        <v>15</v>
      </c>
      <c r="B696" t="s">
        <v>71</v>
      </c>
      <c r="C696" s="2">
        <v>144</v>
      </c>
      <c r="D696" s="2" t="s">
        <v>41</v>
      </c>
      <c r="E696">
        <v>2021</v>
      </c>
      <c r="F696" t="s">
        <v>18</v>
      </c>
      <c r="G696" s="1">
        <v>1012.57</v>
      </c>
    </row>
    <row r="697" spans="1:7">
      <c r="A697" s="2" t="s">
        <v>15</v>
      </c>
      <c r="B697" t="s">
        <v>71</v>
      </c>
      <c r="C697" s="2">
        <v>144</v>
      </c>
      <c r="D697" s="2" t="s">
        <v>41</v>
      </c>
      <c r="E697">
        <v>2021</v>
      </c>
      <c r="F697" t="s">
        <v>18</v>
      </c>
      <c r="G697" s="1">
        <v>664</v>
      </c>
    </row>
    <row r="698" spans="1:7">
      <c r="A698" s="2" t="s">
        <v>15</v>
      </c>
      <c r="B698" t="s">
        <v>71</v>
      </c>
      <c r="C698" s="2">
        <v>144</v>
      </c>
      <c r="D698" s="2" t="s">
        <v>41</v>
      </c>
      <c r="E698">
        <v>2021</v>
      </c>
      <c r="F698" t="s">
        <v>18</v>
      </c>
      <c r="G698" s="1">
        <v>768</v>
      </c>
    </row>
    <row r="699" spans="1:7">
      <c r="A699" s="2" t="s">
        <v>15</v>
      </c>
      <c r="B699" t="s">
        <v>71</v>
      </c>
      <c r="C699" s="2">
        <v>144</v>
      </c>
      <c r="D699" s="2" t="s">
        <v>41</v>
      </c>
      <c r="E699">
        <v>2021</v>
      </c>
      <c r="F699" t="s">
        <v>18</v>
      </c>
      <c r="G699" s="1">
        <v>1128</v>
      </c>
    </row>
    <row r="700" spans="1:7">
      <c r="A700" s="2" t="s">
        <v>16</v>
      </c>
      <c r="B700" t="s">
        <v>71</v>
      </c>
      <c r="C700" s="2">
        <v>133</v>
      </c>
      <c r="D700" s="2" t="s">
        <v>41</v>
      </c>
      <c r="E700">
        <v>2021</v>
      </c>
      <c r="F700" t="s">
        <v>18</v>
      </c>
      <c r="G700" s="1">
        <v>48.38</v>
      </c>
    </row>
    <row r="701" spans="1:7">
      <c r="A701" s="2" t="s">
        <v>16</v>
      </c>
      <c r="B701" t="s">
        <v>71</v>
      </c>
      <c r="C701" s="2">
        <v>144</v>
      </c>
      <c r="D701" s="2" t="s">
        <v>41</v>
      </c>
      <c r="E701">
        <v>2021</v>
      </c>
      <c r="F701" t="s">
        <v>18</v>
      </c>
      <c r="G701" s="1">
        <v>11800</v>
      </c>
    </row>
    <row r="702" spans="1:7">
      <c r="A702" s="2" t="s">
        <v>16</v>
      </c>
      <c r="B702" t="s">
        <v>71</v>
      </c>
      <c r="C702" s="2">
        <v>144</v>
      </c>
      <c r="D702" s="2" t="s">
        <v>41</v>
      </c>
      <c r="E702">
        <v>2021</v>
      </c>
      <c r="F702" t="s">
        <v>18</v>
      </c>
      <c r="G702" s="1">
        <v>8512.8700000000008</v>
      </c>
    </row>
    <row r="703" spans="1:7">
      <c r="A703" s="2" t="s">
        <v>16</v>
      </c>
      <c r="B703" t="s">
        <v>71</v>
      </c>
      <c r="C703" s="2">
        <v>144</v>
      </c>
      <c r="D703" s="2" t="s">
        <v>41</v>
      </c>
      <c r="E703">
        <v>2021</v>
      </c>
      <c r="F703" t="s">
        <v>18</v>
      </c>
      <c r="G703" s="1">
        <v>3894.5</v>
      </c>
    </row>
    <row r="704" spans="1:7">
      <c r="A704" s="2" t="s">
        <v>16</v>
      </c>
      <c r="B704" t="s">
        <v>71</v>
      </c>
      <c r="C704" s="2">
        <v>144</v>
      </c>
      <c r="D704" s="2" t="s">
        <v>41</v>
      </c>
      <c r="E704">
        <v>2021</v>
      </c>
      <c r="F704" t="s">
        <v>18</v>
      </c>
      <c r="G704" s="1">
        <v>8977.5</v>
      </c>
    </row>
    <row r="705" spans="1:7">
      <c r="A705" s="2" t="s">
        <v>16</v>
      </c>
      <c r="B705" t="s">
        <v>71</v>
      </c>
      <c r="C705" s="2">
        <v>144</v>
      </c>
      <c r="D705" s="2" t="s">
        <v>41</v>
      </c>
      <c r="E705">
        <v>2021</v>
      </c>
      <c r="F705" t="s">
        <v>18</v>
      </c>
      <c r="G705" s="1">
        <v>7680</v>
      </c>
    </row>
    <row r="706" spans="1:7">
      <c r="A706" s="2" t="s">
        <v>16</v>
      </c>
      <c r="B706" t="s">
        <v>71</v>
      </c>
      <c r="C706" s="2">
        <v>144</v>
      </c>
      <c r="D706" s="2" t="s">
        <v>41</v>
      </c>
      <c r="E706">
        <v>2021</v>
      </c>
      <c r="F706" t="s">
        <v>18</v>
      </c>
      <c r="G706" s="1">
        <v>11225</v>
      </c>
    </row>
    <row r="707" spans="1:7">
      <c r="A707" s="2" t="s">
        <v>17</v>
      </c>
      <c r="B707" t="s">
        <v>71</v>
      </c>
      <c r="C707" s="2">
        <v>133</v>
      </c>
      <c r="D707" s="2" t="s">
        <v>41</v>
      </c>
      <c r="E707">
        <v>2021</v>
      </c>
      <c r="F707" t="s">
        <v>18</v>
      </c>
      <c r="G707" s="1">
        <v>286</v>
      </c>
    </row>
    <row r="708" spans="1:7">
      <c r="A708" s="2" t="s">
        <v>17</v>
      </c>
      <c r="B708" t="s">
        <v>71</v>
      </c>
      <c r="C708" s="2">
        <v>144</v>
      </c>
      <c r="D708" s="2" t="s">
        <v>41</v>
      </c>
      <c r="E708">
        <v>2021</v>
      </c>
      <c r="F708" t="s">
        <v>18</v>
      </c>
      <c r="G708" s="1">
        <v>6356.25</v>
      </c>
    </row>
    <row r="709" spans="1:7">
      <c r="A709" s="2" t="s">
        <v>17</v>
      </c>
      <c r="B709" t="s">
        <v>92</v>
      </c>
      <c r="C709" s="2">
        <v>144</v>
      </c>
      <c r="D709" s="2" t="s">
        <v>42</v>
      </c>
      <c r="E709">
        <v>2021</v>
      </c>
      <c r="F709" t="s">
        <v>18</v>
      </c>
      <c r="G709" s="1">
        <v>3710</v>
      </c>
    </row>
    <row r="710" spans="1:7">
      <c r="A710" s="2" t="s">
        <v>17</v>
      </c>
      <c r="B710" t="s">
        <v>92</v>
      </c>
      <c r="C710" s="2">
        <v>144</v>
      </c>
      <c r="D710" s="2" t="s">
        <v>42</v>
      </c>
      <c r="E710">
        <v>2021</v>
      </c>
      <c r="F710" t="s">
        <v>18</v>
      </c>
      <c r="G710" s="1">
        <v>12032.25</v>
      </c>
    </row>
    <row r="711" spans="1:7">
      <c r="A711" s="2" t="s">
        <v>6</v>
      </c>
      <c r="B711" t="s">
        <v>86</v>
      </c>
      <c r="C711" s="2">
        <v>144</v>
      </c>
      <c r="D711" s="2" t="s">
        <v>43</v>
      </c>
      <c r="E711">
        <v>2021</v>
      </c>
      <c r="F711" t="s">
        <v>18</v>
      </c>
      <c r="G711" s="1">
        <v>20.25</v>
      </c>
    </row>
    <row r="712" spans="1:7">
      <c r="A712" s="2" t="s">
        <v>11</v>
      </c>
      <c r="B712" t="s">
        <v>86</v>
      </c>
      <c r="C712" s="2">
        <v>144</v>
      </c>
      <c r="D712" s="2" t="s">
        <v>43</v>
      </c>
      <c r="E712">
        <v>2021</v>
      </c>
      <c r="F712" t="s">
        <v>18</v>
      </c>
      <c r="G712" s="1">
        <v>11.25</v>
      </c>
    </row>
    <row r="713" spans="1:7">
      <c r="A713" s="2" t="s">
        <v>14</v>
      </c>
      <c r="B713" t="s">
        <v>86</v>
      </c>
      <c r="C713" s="2">
        <v>133</v>
      </c>
      <c r="D713" s="2" t="s">
        <v>43</v>
      </c>
      <c r="E713">
        <v>2021</v>
      </c>
      <c r="F713" t="s">
        <v>18</v>
      </c>
      <c r="G713" s="1">
        <v>186.02</v>
      </c>
    </row>
    <row r="714" spans="1:7">
      <c r="A714" s="2" t="s">
        <v>7</v>
      </c>
      <c r="B714" t="s">
        <v>74</v>
      </c>
      <c r="C714" s="2">
        <v>133</v>
      </c>
      <c r="D714" s="2" t="s">
        <v>56</v>
      </c>
      <c r="E714">
        <v>2021</v>
      </c>
      <c r="F714" t="s">
        <v>18</v>
      </c>
      <c r="G714" s="1">
        <v>0.7</v>
      </c>
    </row>
    <row r="715" spans="1:7">
      <c r="A715" s="2" t="s">
        <v>7</v>
      </c>
      <c r="B715" t="s">
        <v>74</v>
      </c>
      <c r="C715" s="2">
        <v>133</v>
      </c>
      <c r="D715" s="2" t="s">
        <v>56</v>
      </c>
      <c r="E715">
        <v>2021</v>
      </c>
      <c r="F715" t="s">
        <v>18</v>
      </c>
      <c r="G715" s="1">
        <v>0.9</v>
      </c>
    </row>
    <row r="716" spans="1:7">
      <c r="A716" s="2" t="s">
        <v>7</v>
      </c>
      <c r="B716" t="s">
        <v>74</v>
      </c>
      <c r="C716" s="2">
        <v>144</v>
      </c>
      <c r="D716" s="2" t="s">
        <v>56</v>
      </c>
      <c r="E716">
        <v>2021</v>
      </c>
      <c r="F716" t="s">
        <v>18</v>
      </c>
      <c r="G716" s="1">
        <v>0.81</v>
      </c>
    </row>
    <row r="717" spans="1:7">
      <c r="A717" s="2" t="s">
        <v>7</v>
      </c>
      <c r="B717" t="s">
        <v>74</v>
      </c>
      <c r="C717" s="2">
        <v>144</v>
      </c>
      <c r="D717" s="2" t="s">
        <v>56</v>
      </c>
      <c r="E717">
        <v>2021</v>
      </c>
      <c r="F717" t="s">
        <v>18</v>
      </c>
      <c r="G717" s="1">
        <v>0.28000000000000003</v>
      </c>
    </row>
    <row r="718" spans="1:7">
      <c r="A718" s="2" t="s">
        <v>7</v>
      </c>
      <c r="B718" t="s">
        <v>74</v>
      </c>
      <c r="C718" s="2">
        <v>144</v>
      </c>
      <c r="D718" s="2" t="s">
        <v>56</v>
      </c>
      <c r="E718">
        <v>2021</v>
      </c>
      <c r="F718" t="s">
        <v>18</v>
      </c>
      <c r="G718" s="1">
        <v>1.91</v>
      </c>
    </row>
    <row r="719" spans="1:7">
      <c r="A719" s="2" t="s">
        <v>9</v>
      </c>
      <c r="B719" t="s">
        <v>74</v>
      </c>
      <c r="C719" s="2">
        <v>144</v>
      </c>
      <c r="D719" s="2" t="s">
        <v>56</v>
      </c>
      <c r="E719">
        <v>2021</v>
      </c>
      <c r="F719" t="s">
        <v>18</v>
      </c>
      <c r="G719" s="1">
        <v>0.45</v>
      </c>
    </row>
    <row r="720" spans="1:7">
      <c r="A720" s="2" t="s">
        <v>9</v>
      </c>
      <c r="B720" t="s">
        <v>74</v>
      </c>
      <c r="C720" s="2">
        <v>144</v>
      </c>
      <c r="D720" s="2" t="s">
        <v>56</v>
      </c>
      <c r="E720">
        <v>2021</v>
      </c>
      <c r="F720" t="s">
        <v>18</v>
      </c>
      <c r="G720" s="1">
        <v>1.5</v>
      </c>
    </row>
    <row r="721" spans="1:7">
      <c r="A721" s="2" t="s">
        <v>9</v>
      </c>
      <c r="B721" t="s">
        <v>74</v>
      </c>
      <c r="C721" s="2">
        <v>144</v>
      </c>
      <c r="D721" s="2" t="s">
        <v>56</v>
      </c>
      <c r="E721">
        <v>2021</v>
      </c>
      <c r="F721" t="s">
        <v>18</v>
      </c>
      <c r="G721" s="1">
        <v>2.82</v>
      </c>
    </row>
    <row r="722" spans="1:7">
      <c r="A722" s="2" t="s">
        <v>9</v>
      </c>
      <c r="B722" t="s">
        <v>74</v>
      </c>
      <c r="C722" s="2">
        <v>144</v>
      </c>
      <c r="D722" s="2" t="s">
        <v>56</v>
      </c>
      <c r="E722">
        <v>2021</v>
      </c>
      <c r="F722" t="s">
        <v>18</v>
      </c>
      <c r="G722" s="1">
        <v>12.68</v>
      </c>
    </row>
    <row r="723" spans="1:7">
      <c r="A723" s="2" t="s">
        <v>12</v>
      </c>
      <c r="B723" t="s">
        <v>74</v>
      </c>
      <c r="C723" s="2">
        <v>144</v>
      </c>
      <c r="D723" s="2" t="s">
        <v>56</v>
      </c>
      <c r="E723">
        <v>2021</v>
      </c>
      <c r="F723" t="s">
        <v>18</v>
      </c>
      <c r="G723" s="1">
        <v>2.1</v>
      </c>
    </row>
    <row r="724" spans="1:7">
      <c r="A724" s="2" t="s">
        <v>12</v>
      </c>
      <c r="B724" t="s">
        <v>74</v>
      </c>
      <c r="C724" s="2">
        <v>144</v>
      </c>
      <c r="D724" s="2" t="s">
        <v>56</v>
      </c>
      <c r="E724">
        <v>2021</v>
      </c>
      <c r="F724" t="s">
        <v>18</v>
      </c>
      <c r="G724" s="1">
        <v>1.8</v>
      </c>
    </row>
    <row r="725" spans="1:7">
      <c r="A725" s="2" t="s">
        <v>12</v>
      </c>
      <c r="B725" t="s">
        <v>74</v>
      </c>
      <c r="C725" s="2">
        <v>144</v>
      </c>
      <c r="D725" s="2" t="s">
        <v>56</v>
      </c>
      <c r="E725">
        <v>2021</v>
      </c>
      <c r="F725" t="s">
        <v>18</v>
      </c>
      <c r="G725" s="1">
        <v>0.9</v>
      </c>
    </row>
    <row r="726" spans="1:7">
      <c r="A726" s="2" t="s">
        <v>12</v>
      </c>
      <c r="B726" t="s">
        <v>74</v>
      </c>
      <c r="C726" s="2">
        <v>144</v>
      </c>
      <c r="D726" s="2" t="s">
        <v>56</v>
      </c>
      <c r="E726">
        <v>2021</v>
      </c>
      <c r="F726" t="s">
        <v>18</v>
      </c>
      <c r="G726" s="1">
        <v>2.48</v>
      </c>
    </row>
    <row r="727" spans="1:7">
      <c r="A727" s="2" t="s">
        <v>14</v>
      </c>
      <c r="B727" t="s">
        <v>74</v>
      </c>
      <c r="C727" s="2">
        <v>133</v>
      </c>
      <c r="D727" s="2" t="s">
        <v>56</v>
      </c>
      <c r="E727">
        <v>2021</v>
      </c>
      <c r="F727" t="s">
        <v>18</v>
      </c>
      <c r="G727" s="1">
        <v>45.98</v>
      </c>
    </row>
    <row r="728" spans="1:7">
      <c r="A728" s="2" t="s">
        <v>14</v>
      </c>
      <c r="B728" t="s">
        <v>74</v>
      </c>
      <c r="C728" s="2">
        <v>133</v>
      </c>
      <c r="D728" s="2" t="s">
        <v>56</v>
      </c>
      <c r="E728">
        <v>2021</v>
      </c>
      <c r="F728" t="s">
        <v>18</v>
      </c>
      <c r="G728" s="1">
        <v>26.63</v>
      </c>
    </row>
    <row r="729" spans="1:7">
      <c r="A729" s="2" t="s">
        <v>14</v>
      </c>
      <c r="B729" t="s">
        <v>74</v>
      </c>
      <c r="C729" s="2">
        <v>133</v>
      </c>
      <c r="D729" s="2" t="s">
        <v>56</v>
      </c>
      <c r="E729">
        <v>2021</v>
      </c>
      <c r="F729" t="s">
        <v>18</v>
      </c>
      <c r="G729" s="1">
        <v>7.05</v>
      </c>
    </row>
    <row r="730" spans="1:7">
      <c r="A730" s="2" t="s">
        <v>14</v>
      </c>
      <c r="B730" t="s">
        <v>74</v>
      </c>
      <c r="C730" s="2">
        <v>133</v>
      </c>
      <c r="D730" s="2" t="s">
        <v>56</v>
      </c>
      <c r="E730">
        <v>2021</v>
      </c>
      <c r="F730" t="s">
        <v>18</v>
      </c>
      <c r="G730" s="1">
        <v>49.34</v>
      </c>
    </row>
    <row r="731" spans="1:7">
      <c r="A731" s="2" t="s">
        <v>14</v>
      </c>
      <c r="B731" t="s">
        <v>74</v>
      </c>
      <c r="C731" s="2">
        <v>133</v>
      </c>
      <c r="D731" s="2" t="s">
        <v>56</v>
      </c>
      <c r="E731">
        <v>2021</v>
      </c>
      <c r="F731" t="s">
        <v>18</v>
      </c>
      <c r="G731" s="1">
        <v>24</v>
      </c>
    </row>
    <row r="732" spans="1:7">
      <c r="A732" s="2" t="s">
        <v>14</v>
      </c>
      <c r="B732" t="s">
        <v>74</v>
      </c>
      <c r="C732" s="2">
        <v>133</v>
      </c>
      <c r="D732" s="2" t="s">
        <v>56</v>
      </c>
      <c r="E732">
        <v>2021</v>
      </c>
      <c r="F732" t="s">
        <v>18</v>
      </c>
      <c r="G732" s="1">
        <v>16.5</v>
      </c>
    </row>
    <row r="733" spans="1:7">
      <c r="A733" s="2" t="s">
        <v>14</v>
      </c>
      <c r="B733" t="s">
        <v>74</v>
      </c>
      <c r="C733" s="2">
        <v>144</v>
      </c>
      <c r="D733" s="2" t="s">
        <v>56</v>
      </c>
      <c r="E733">
        <v>2021</v>
      </c>
      <c r="F733" t="s">
        <v>18</v>
      </c>
      <c r="G733" s="1">
        <v>4.3099999999999996</v>
      </c>
    </row>
    <row r="734" spans="1:7">
      <c r="A734" s="2" t="s">
        <v>14</v>
      </c>
      <c r="B734" t="s">
        <v>74</v>
      </c>
      <c r="C734" s="2">
        <v>144</v>
      </c>
      <c r="D734" s="2" t="s">
        <v>56</v>
      </c>
      <c r="E734">
        <v>2021</v>
      </c>
      <c r="F734" t="s">
        <v>18</v>
      </c>
      <c r="G734" s="1">
        <v>4.21</v>
      </c>
    </row>
    <row r="735" spans="1:7">
      <c r="A735" s="2" t="s">
        <v>14</v>
      </c>
      <c r="B735" t="s">
        <v>74</v>
      </c>
      <c r="C735" s="2">
        <v>144</v>
      </c>
      <c r="D735" s="2" t="s">
        <v>56</v>
      </c>
      <c r="E735">
        <v>2021</v>
      </c>
      <c r="F735" t="s">
        <v>18</v>
      </c>
      <c r="G735" s="1">
        <v>0.9</v>
      </c>
    </row>
    <row r="736" spans="1:7">
      <c r="A736" s="2" t="s">
        <v>14</v>
      </c>
      <c r="B736" t="s">
        <v>74</v>
      </c>
      <c r="C736" s="2">
        <v>144</v>
      </c>
      <c r="D736" s="2" t="s">
        <v>56</v>
      </c>
      <c r="E736">
        <v>2021</v>
      </c>
      <c r="F736" t="s">
        <v>18</v>
      </c>
      <c r="G736" s="1">
        <v>7.8</v>
      </c>
    </row>
    <row r="737" spans="1:7">
      <c r="A737" s="2" t="s">
        <v>16</v>
      </c>
      <c r="B737" t="s">
        <v>74</v>
      </c>
      <c r="C737" s="2">
        <v>144</v>
      </c>
      <c r="D737" s="2" t="s">
        <v>56</v>
      </c>
      <c r="E737">
        <v>2021</v>
      </c>
      <c r="F737" t="s">
        <v>18</v>
      </c>
      <c r="G737" s="1">
        <v>3</v>
      </c>
    </row>
    <row r="738" spans="1:7">
      <c r="A738" s="2" t="s">
        <v>16</v>
      </c>
      <c r="B738" t="s">
        <v>74</v>
      </c>
      <c r="C738" s="2">
        <v>144</v>
      </c>
      <c r="D738" s="2" t="s">
        <v>56</v>
      </c>
      <c r="E738">
        <v>2021</v>
      </c>
      <c r="F738" t="s">
        <v>18</v>
      </c>
      <c r="G738" s="1">
        <v>0.6</v>
      </c>
    </row>
    <row r="739" spans="1:7">
      <c r="A739" s="2" t="s">
        <v>16</v>
      </c>
      <c r="B739" t="s">
        <v>74</v>
      </c>
      <c r="C739" s="2">
        <v>144</v>
      </c>
      <c r="D739" s="2" t="s">
        <v>56</v>
      </c>
      <c r="E739">
        <v>2021</v>
      </c>
      <c r="F739" t="s">
        <v>18</v>
      </c>
      <c r="G739" s="1">
        <v>1.2</v>
      </c>
    </row>
    <row r="740" spans="1:7">
      <c r="A740" s="2" t="s">
        <v>17</v>
      </c>
      <c r="B740" t="s">
        <v>74</v>
      </c>
      <c r="C740" s="2">
        <v>144</v>
      </c>
      <c r="D740" s="2" t="s">
        <v>56</v>
      </c>
      <c r="E740">
        <v>2021</v>
      </c>
      <c r="F740" t="s">
        <v>18</v>
      </c>
      <c r="G740" s="1">
        <v>65.849999999999994</v>
      </c>
    </row>
    <row r="741" spans="1:7">
      <c r="A741" s="2" t="s">
        <v>6</v>
      </c>
      <c r="B741" t="s">
        <v>71</v>
      </c>
      <c r="C741" s="2">
        <v>133</v>
      </c>
      <c r="D741" s="2" t="s">
        <v>41</v>
      </c>
      <c r="E741">
        <v>2021</v>
      </c>
      <c r="F741" t="s">
        <v>18</v>
      </c>
      <c r="G741" s="1">
        <v>114.63</v>
      </c>
    </row>
    <row r="742" spans="1:7">
      <c r="A742" s="2" t="s">
        <v>6</v>
      </c>
      <c r="B742" t="s">
        <v>71</v>
      </c>
      <c r="C742" s="2">
        <v>144</v>
      </c>
      <c r="D742" s="2" t="s">
        <v>41</v>
      </c>
      <c r="E742">
        <v>2021</v>
      </c>
      <c r="F742" t="s">
        <v>18</v>
      </c>
      <c r="G742" s="1">
        <v>578.25</v>
      </c>
    </row>
    <row r="743" spans="1:7">
      <c r="A743" s="2" t="s">
        <v>6</v>
      </c>
      <c r="B743" t="s">
        <v>71</v>
      </c>
      <c r="C743" s="2">
        <v>144</v>
      </c>
      <c r="D743" s="2" t="s">
        <v>41</v>
      </c>
      <c r="E743">
        <v>2021</v>
      </c>
      <c r="F743" t="s">
        <v>18</v>
      </c>
      <c r="G743" s="1">
        <v>3283.88</v>
      </c>
    </row>
    <row r="744" spans="1:7">
      <c r="A744" s="2" t="s">
        <v>6</v>
      </c>
      <c r="B744" t="s">
        <v>71</v>
      </c>
      <c r="C744" s="2">
        <v>144</v>
      </c>
      <c r="D744" s="2" t="s">
        <v>41</v>
      </c>
      <c r="E744">
        <v>2021</v>
      </c>
      <c r="F744" t="s">
        <v>18</v>
      </c>
      <c r="G744" s="1">
        <v>1908.42</v>
      </c>
    </row>
    <row r="745" spans="1:7">
      <c r="A745" s="2" t="s">
        <v>6</v>
      </c>
      <c r="B745" t="s">
        <v>71</v>
      </c>
      <c r="C745" s="2">
        <v>144</v>
      </c>
      <c r="D745" s="2" t="s">
        <v>41</v>
      </c>
      <c r="E745">
        <v>2021</v>
      </c>
      <c r="F745" t="s">
        <v>18</v>
      </c>
      <c r="G745" s="1">
        <v>1685.08</v>
      </c>
    </row>
    <row r="746" spans="1:7">
      <c r="A746" s="2" t="s">
        <v>6</v>
      </c>
      <c r="B746" t="s">
        <v>71</v>
      </c>
      <c r="C746" s="2">
        <v>144</v>
      </c>
      <c r="D746" s="2" t="s">
        <v>41</v>
      </c>
      <c r="E746">
        <v>2021</v>
      </c>
      <c r="F746" t="s">
        <v>18</v>
      </c>
      <c r="G746" s="1">
        <v>2633.38</v>
      </c>
    </row>
    <row r="747" spans="1:7">
      <c r="A747" s="2" t="s">
        <v>6</v>
      </c>
      <c r="B747" t="s">
        <v>71</v>
      </c>
      <c r="C747" s="2">
        <v>144</v>
      </c>
      <c r="D747" s="2" t="s">
        <v>41</v>
      </c>
      <c r="E747">
        <v>2021</v>
      </c>
      <c r="F747" t="s">
        <v>18</v>
      </c>
      <c r="G747" s="1">
        <v>1055.95</v>
      </c>
    </row>
    <row r="748" spans="1:7">
      <c r="A748" s="2" t="s">
        <v>6</v>
      </c>
      <c r="B748" t="s">
        <v>74</v>
      </c>
      <c r="C748" s="2">
        <v>144</v>
      </c>
      <c r="D748" s="2" t="s">
        <v>56</v>
      </c>
      <c r="E748">
        <v>2021</v>
      </c>
      <c r="F748" t="s">
        <v>18</v>
      </c>
      <c r="G748" s="1">
        <v>2.25</v>
      </c>
    </row>
    <row r="749" spans="1:7">
      <c r="A749" s="2" t="s">
        <v>6</v>
      </c>
      <c r="B749" t="s">
        <v>74</v>
      </c>
      <c r="C749" s="2">
        <v>144</v>
      </c>
      <c r="D749" s="2" t="s">
        <v>56</v>
      </c>
      <c r="E749">
        <v>2021</v>
      </c>
      <c r="F749" t="s">
        <v>18</v>
      </c>
      <c r="G749" s="1">
        <v>13.52</v>
      </c>
    </row>
    <row r="750" spans="1:7">
      <c r="A750" s="2" t="s">
        <v>6</v>
      </c>
      <c r="B750" t="s">
        <v>62</v>
      </c>
      <c r="C750" s="2">
        <v>133</v>
      </c>
      <c r="D750" s="2" t="s">
        <v>157</v>
      </c>
      <c r="E750">
        <v>2021</v>
      </c>
      <c r="F750" s="113" t="s">
        <v>18</v>
      </c>
      <c r="G750" s="1">
        <v>146.88</v>
      </c>
    </row>
    <row r="751" spans="1:7">
      <c r="A751" s="2" t="s">
        <v>6</v>
      </c>
      <c r="B751" t="s">
        <v>62</v>
      </c>
      <c r="C751" s="2">
        <v>133</v>
      </c>
      <c r="D751" s="2" t="s">
        <v>157</v>
      </c>
      <c r="E751">
        <v>2021</v>
      </c>
      <c r="F751" s="113" t="s">
        <v>18</v>
      </c>
      <c r="G751" s="1">
        <v>100</v>
      </c>
    </row>
    <row r="752" spans="1:7">
      <c r="A752" s="2" t="s">
        <v>7</v>
      </c>
      <c r="B752" t="s">
        <v>71</v>
      </c>
      <c r="C752" s="2">
        <v>133</v>
      </c>
      <c r="D752" s="2" t="s">
        <v>41</v>
      </c>
      <c r="E752">
        <v>2021</v>
      </c>
      <c r="F752" t="s">
        <v>18</v>
      </c>
      <c r="G752" s="1">
        <v>3238.54</v>
      </c>
    </row>
    <row r="753" spans="1:7">
      <c r="A753" s="2" t="s">
        <v>7</v>
      </c>
      <c r="B753" t="s">
        <v>71</v>
      </c>
      <c r="C753" s="2">
        <v>133</v>
      </c>
      <c r="D753" s="2" t="s">
        <v>41</v>
      </c>
      <c r="E753">
        <v>2021</v>
      </c>
      <c r="F753" t="s">
        <v>18</v>
      </c>
      <c r="G753" s="1">
        <v>403.15</v>
      </c>
    </row>
    <row r="754" spans="1:7">
      <c r="A754" s="2" t="s">
        <v>7</v>
      </c>
      <c r="B754" t="s">
        <v>71</v>
      </c>
      <c r="C754" s="2">
        <v>133</v>
      </c>
      <c r="D754" s="2" t="s">
        <v>41</v>
      </c>
      <c r="E754">
        <v>2021</v>
      </c>
      <c r="F754" t="s">
        <v>18</v>
      </c>
      <c r="G754" s="1">
        <v>5890.85</v>
      </c>
    </row>
    <row r="755" spans="1:7">
      <c r="A755" s="2" t="s">
        <v>7</v>
      </c>
      <c r="B755" t="s">
        <v>71</v>
      </c>
      <c r="C755" s="2">
        <v>133</v>
      </c>
      <c r="D755" s="2" t="s">
        <v>41</v>
      </c>
      <c r="E755">
        <v>2021</v>
      </c>
      <c r="F755" t="s">
        <v>18</v>
      </c>
      <c r="G755" s="1">
        <v>604.47</v>
      </c>
    </row>
    <row r="756" spans="1:7">
      <c r="A756" s="2" t="s">
        <v>7</v>
      </c>
      <c r="B756" t="s">
        <v>71</v>
      </c>
      <c r="C756" s="2">
        <v>133</v>
      </c>
      <c r="D756" s="2" t="s">
        <v>41</v>
      </c>
      <c r="E756">
        <v>2021</v>
      </c>
      <c r="F756" t="s">
        <v>18</v>
      </c>
      <c r="G756" s="1">
        <v>556.29</v>
      </c>
    </row>
    <row r="757" spans="1:7">
      <c r="A757" s="2" t="s">
        <v>7</v>
      </c>
      <c r="B757" t="s">
        <v>71</v>
      </c>
      <c r="C757" s="2">
        <v>133</v>
      </c>
      <c r="D757" s="2" t="s">
        <v>41</v>
      </c>
      <c r="E757">
        <v>2021</v>
      </c>
      <c r="F757" t="s">
        <v>18</v>
      </c>
      <c r="G757" s="1">
        <v>282.20999999999998</v>
      </c>
    </row>
    <row r="758" spans="1:7">
      <c r="A758" s="2" t="s">
        <v>7</v>
      </c>
      <c r="B758" t="s">
        <v>71</v>
      </c>
      <c r="C758" s="2">
        <v>144</v>
      </c>
      <c r="D758" s="2" t="s">
        <v>41</v>
      </c>
      <c r="E758">
        <v>2021</v>
      </c>
      <c r="F758" t="s">
        <v>18</v>
      </c>
      <c r="G758" s="1">
        <v>1563.46</v>
      </c>
    </row>
    <row r="759" spans="1:7">
      <c r="A759" s="2" t="s">
        <v>7</v>
      </c>
      <c r="B759" t="s">
        <v>71</v>
      </c>
      <c r="C759" s="2">
        <v>144</v>
      </c>
      <c r="D759" s="2" t="s">
        <v>41</v>
      </c>
      <c r="E759">
        <v>2021</v>
      </c>
      <c r="F759" t="s">
        <v>18</v>
      </c>
      <c r="G759" s="1">
        <v>2912.12</v>
      </c>
    </row>
    <row r="760" spans="1:7">
      <c r="A760" s="2" t="s">
        <v>7</v>
      </c>
      <c r="B760" t="s">
        <v>71</v>
      </c>
      <c r="C760" s="2">
        <v>144</v>
      </c>
      <c r="D760" s="2" t="s">
        <v>41</v>
      </c>
      <c r="E760">
        <v>2021</v>
      </c>
      <c r="F760" t="s">
        <v>18</v>
      </c>
      <c r="G760" s="1">
        <v>2624.66</v>
      </c>
    </row>
    <row r="761" spans="1:7">
      <c r="A761" s="2" t="s">
        <v>7</v>
      </c>
      <c r="B761" t="s">
        <v>71</v>
      </c>
      <c r="C761" s="2">
        <v>144</v>
      </c>
      <c r="D761" s="2" t="s">
        <v>41</v>
      </c>
      <c r="E761">
        <v>2021</v>
      </c>
      <c r="F761" t="s">
        <v>18</v>
      </c>
      <c r="G761" s="1">
        <v>1813.74</v>
      </c>
    </row>
    <row r="762" spans="1:7">
      <c r="A762" s="2" t="s">
        <v>7</v>
      </c>
      <c r="B762" t="s">
        <v>71</v>
      </c>
      <c r="C762" s="2">
        <v>144</v>
      </c>
      <c r="D762" s="2" t="s">
        <v>41</v>
      </c>
      <c r="E762">
        <v>2021</v>
      </c>
      <c r="F762" t="s">
        <v>18</v>
      </c>
      <c r="G762" s="1">
        <v>2253.71</v>
      </c>
    </row>
    <row r="763" spans="1:7">
      <c r="A763" s="2" t="s">
        <v>7</v>
      </c>
      <c r="B763" t="s">
        <v>71</v>
      </c>
      <c r="C763" s="2">
        <v>144</v>
      </c>
      <c r="D763" s="2" t="s">
        <v>41</v>
      </c>
      <c r="E763">
        <v>2021</v>
      </c>
      <c r="F763" t="s">
        <v>18</v>
      </c>
      <c r="G763" s="1">
        <v>1988.56</v>
      </c>
    </row>
    <row r="764" spans="1:7">
      <c r="A764" s="2" t="s">
        <v>7</v>
      </c>
      <c r="B764" t="s">
        <v>86</v>
      </c>
      <c r="C764" s="2">
        <v>133</v>
      </c>
      <c r="D764" s="2" t="s">
        <v>43</v>
      </c>
      <c r="E764">
        <v>2021</v>
      </c>
      <c r="F764" t="s">
        <v>18</v>
      </c>
      <c r="G764" s="1">
        <v>186.38</v>
      </c>
    </row>
    <row r="765" spans="1:7">
      <c r="A765" s="2" t="s">
        <v>7</v>
      </c>
      <c r="B765" t="s">
        <v>74</v>
      </c>
      <c r="C765" s="2">
        <v>133</v>
      </c>
      <c r="D765" s="2" t="s">
        <v>56</v>
      </c>
      <c r="E765">
        <v>2021</v>
      </c>
      <c r="F765" t="s">
        <v>18</v>
      </c>
      <c r="G765" s="1">
        <v>8.85</v>
      </c>
    </row>
    <row r="766" spans="1:7">
      <c r="A766" s="2" t="s">
        <v>7</v>
      </c>
      <c r="B766" t="s">
        <v>74</v>
      </c>
      <c r="C766" s="2">
        <v>133</v>
      </c>
      <c r="D766" s="2" t="s">
        <v>56</v>
      </c>
      <c r="E766">
        <v>2021</v>
      </c>
      <c r="F766" t="s">
        <v>18</v>
      </c>
      <c r="G766" s="1">
        <v>13.75</v>
      </c>
    </row>
    <row r="767" spans="1:7">
      <c r="A767" s="2" t="s">
        <v>7</v>
      </c>
      <c r="B767" t="s">
        <v>74</v>
      </c>
      <c r="C767" s="2">
        <v>144</v>
      </c>
      <c r="D767" s="2" t="s">
        <v>56</v>
      </c>
      <c r="E767">
        <v>2021</v>
      </c>
      <c r="F767" t="s">
        <v>18</v>
      </c>
      <c r="G767" s="1">
        <v>0.09</v>
      </c>
    </row>
    <row r="768" spans="1:7">
      <c r="A768" s="2" t="s">
        <v>7</v>
      </c>
      <c r="B768" t="s">
        <v>74</v>
      </c>
      <c r="C768" s="2">
        <v>144</v>
      </c>
      <c r="D768" s="2" t="s">
        <v>56</v>
      </c>
      <c r="E768">
        <v>2021</v>
      </c>
      <c r="F768" t="s">
        <v>18</v>
      </c>
      <c r="G768" s="1">
        <v>2.7</v>
      </c>
    </row>
    <row r="769" spans="1:7">
      <c r="A769" s="2" t="s">
        <v>8</v>
      </c>
      <c r="B769" t="s">
        <v>62</v>
      </c>
      <c r="C769" s="2">
        <v>144</v>
      </c>
      <c r="D769" s="2" t="s">
        <v>157</v>
      </c>
      <c r="E769">
        <v>2021</v>
      </c>
      <c r="F769" s="113" t="s">
        <v>18</v>
      </c>
      <c r="G769" s="1">
        <v>160.55000000000001</v>
      </c>
    </row>
    <row r="770" spans="1:7">
      <c r="A770" s="2" t="s">
        <v>9</v>
      </c>
      <c r="B770" t="s">
        <v>71</v>
      </c>
      <c r="C770" s="2">
        <v>133</v>
      </c>
      <c r="D770" s="2" t="s">
        <v>41</v>
      </c>
      <c r="E770">
        <v>2021</v>
      </c>
      <c r="F770" t="s">
        <v>18</v>
      </c>
      <c r="G770" s="1">
        <v>121.13</v>
      </c>
    </row>
    <row r="771" spans="1:7">
      <c r="A771" s="2" t="s">
        <v>9</v>
      </c>
      <c r="B771" t="s">
        <v>71</v>
      </c>
      <c r="C771" s="2">
        <v>133</v>
      </c>
      <c r="D771" s="2" t="s">
        <v>41</v>
      </c>
      <c r="E771">
        <v>2021</v>
      </c>
      <c r="F771" t="s">
        <v>18</v>
      </c>
      <c r="G771" s="1">
        <v>-1593.76</v>
      </c>
    </row>
    <row r="772" spans="1:7">
      <c r="A772" s="2" t="s">
        <v>9</v>
      </c>
      <c r="B772" t="s">
        <v>71</v>
      </c>
      <c r="C772" s="2">
        <v>133</v>
      </c>
      <c r="D772" s="2" t="s">
        <v>41</v>
      </c>
      <c r="E772">
        <v>2021</v>
      </c>
      <c r="F772" t="s">
        <v>18</v>
      </c>
      <c r="G772" s="1">
        <v>-479.23</v>
      </c>
    </row>
    <row r="773" spans="1:7">
      <c r="A773" s="2" t="s">
        <v>9</v>
      </c>
      <c r="B773" t="s">
        <v>71</v>
      </c>
      <c r="C773" s="2">
        <v>133</v>
      </c>
      <c r="D773" s="2" t="s">
        <v>41</v>
      </c>
      <c r="E773">
        <v>2021</v>
      </c>
      <c r="F773" t="s">
        <v>18</v>
      </c>
      <c r="G773" s="1">
        <v>274.14</v>
      </c>
    </row>
    <row r="774" spans="1:7">
      <c r="A774" s="2" t="s">
        <v>9</v>
      </c>
      <c r="B774" t="s">
        <v>71</v>
      </c>
      <c r="C774" s="2">
        <v>133</v>
      </c>
      <c r="D774" s="2" t="s">
        <v>41</v>
      </c>
      <c r="E774">
        <v>2021</v>
      </c>
      <c r="F774" t="s">
        <v>18</v>
      </c>
      <c r="G774" s="1">
        <v>146.63</v>
      </c>
    </row>
    <row r="775" spans="1:7">
      <c r="A775" s="2" t="s">
        <v>9</v>
      </c>
      <c r="B775" t="s">
        <v>71</v>
      </c>
      <c r="C775" s="2">
        <v>133</v>
      </c>
      <c r="D775" s="2" t="s">
        <v>41</v>
      </c>
      <c r="E775">
        <v>2021</v>
      </c>
      <c r="F775" t="s">
        <v>18</v>
      </c>
      <c r="G775" s="1">
        <v>1360</v>
      </c>
    </row>
    <row r="776" spans="1:7">
      <c r="A776" s="2" t="s">
        <v>9</v>
      </c>
      <c r="B776" t="s">
        <v>71</v>
      </c>
      <c r="C776" s="2">
        <v>144</v>
      </c>
      <c r="D776" s="2" t="s">
        <v>41</v>
      </c>
      <c r="E776">
        <v>2021</v>
      </c>
      <c r="F776" t="s">
        <v>18</v>
      </c>
      <c r="G776" s="1">
        <v>86371.08</v>
      </c>
    </row>
    <row r="777" spans="1:7">
      <c r="A777" s="2" t="s">
        <v>9</v>
      </c>
      <c r="B777" t="s">
        <v>71</v>
      </c>
      <c r="C777" s="2">
        <v>144</v>
      </c>
      <c r="D777" s="2" t="s">
        <v>41</v>
      </c>
      <c r="E777">
        <v>2021</v>
      </c>
      <c r="F777" t="s">
        <v>18</v>
      </c>
      <c r="G777" s="1">
        <v>72259.19</v>
      </c>
    </row>
    <row r="778" spans="1:7">
      <c r="A778" s="2" t="s">
        <v>9</v>
      </c>
      <c r="B778" t="s">
        <v>71</v>
      </c>
      <c r="C778" s="2">
        <v>144</v>
      </c>
      <c r="D778" s="2" t="s">
        <v>41</v>
      </c>
      <c r="E778">
        <v>2021</v>
      </c>
      <c r="F778" t="s">
        <v>18</v>
      </c>
      <c r="G778" s="1">
        <v>131920.22</v>
      </c>
    </row>
    <row r="779" spans="1:7">
      <c r="A779" s="2" t="s">
        <v>9</v>
      </c>
      <c r="B779" t="s">
        <v>71</v>
      </c>
      <c r="C779" s="2">
        <v>144</v>
      </c>
      <c r="D779" s="2" t="s">
        <v>41</v>
      </c>
      <c r="E779">
        <v>2021</v>
      </c>
      <c r="F779" t="s">
        <v>18</v>
      </c>
      <c r="G779" s="1">
        <v>14303.03</v>
      </c>
    </row>
    <row r="780" spans="1:7">
      <c r="A780" s="2" t="s">
        <v>9</v>
      </c>
      <c r="B780" t="s">
        <v>71</v>
      </c>
      <c r="C780" s="2">
        <v>144</v>
      </c>
      <c r="D780" s="2" t="s">
        <v>41</v>
      </c>
      <c r="E780">
        <v>2021</v>
      </c>
      <c r="F780" t="s">
        <v>18</v>
      </c>
      <c r="G780" s="1">
        <v>37845.949999999997</v>
      </c>
    </row>
    <row r="781" spans="1:7">
      <c r="A781" s="2" t="s">
        <v>9</v>
      </c>
      <c r="B781" t="s">
        <v>71</v>
      </c>
      <c r="C781" s="2">
        <v>144</v>
      </c>
      <c r="D781" s="2" t="s">
        <v>41</v>
      </c>
      <c r="E781">
        <v>2021</v>
      </c>
      <c r="F781" t="s">
        <v>18</v>
      </c>
      <c r="G781" s="1">
        <v>90757.8</v>
      </c>
    </row>
    <row r="782" spans="1:7">
      <c r="A782" s="2" t="s">
        <v>9</v>
      </c>
      <c r="B782" t="s">
        <v>71</v>
      </c>
      <c r="C782" s="2">
        <v>144</v>
      </c>
      <c r="D782" s="2" t="s">
        <v>41</v>
      </c>
      <c r="E782">
        <v>2021</v>
      </c>
      <c r="F782" t="s">
        <v>18</v>
      </c>
      <c r="G782" s="1">
        <v>36594.019999999997</v>
      </c>
    </row>
    <row r="783" spans="1:7">
      <c r="A783" s="2" t="s">
        <v>9</v>
      </c>
      <c r="B783" t="s">
        <v>86</v>
      </c>
      <c r="C783" s="2">
        <v>144</v>
      </c>
      <c r="D783" s="2" t="s">
        <v>43</v>
      </c>
      <c r="E783">
        <v>2021</v>
      </c>
      <c r="F783" t="s">
        <v>18</v>
      </c>
      <c r="G783" s="1">
        <v>82.51</v>
      </c>
    </row>
    <row r="784" spans="1:7">
      <c r="A784" s="2" t="s">
        <v>9</v>
      </c>
      <c r="B784" t="s">
        <v>86</v>
      </c>
      <c r="C784" s="2">
        <v>144</v>
      </c>
      <c r="D784" s="2" t="s">
        <v>43</v>
      </c>
      <c r="E784">
        <v>2021</v>
      </c>
      <c r="F784" t="s">
        <v>18</v>
      </c>
      <c r="G784" s="1">
        <v>2573.9499999999998</v>
      </c>
    </row>
    <row r="785" spans="1:7">
      <c r="A785" s="2" t="s">
        <v>9</v>
      </c>
      <c r="B785" t="s">
        <v>86</v>
      </c>
      <c r="C785" s="2">
        <v>144</v>
      </c>
      <c r="D785" s="2" t="s">
        <v>43</v>
      </c>
      <c r="E785">
        <v>2021</v>
      </c>
      <c r="F785" t="s">
        <v>18</v>
      </c>
      <c r="G785" s="1">
        <v>-197.07</v>
      </c>
    </row>
    <row r="786" spans="1:7">
      <c r="A786" s="2" t="s">
        <v>9</v>
      </c>
      <c r="B786" t="s">
        <v>86</v>
      </c>
      <c r="C786" s="2">
        <v>144</v>
      </c>
      <c r="D786" s="2" t="s">
        <v>43</v>
      </c>
      <c r="E786">
        <v>2021</v>
      </c>
      <c r="F786" t="s">
        <v>18</v>
      </c>
      <c r="G786" s="1">
        <v>360.28</v>
      </c>
    </row>
    <row r="787" spans="1:7">
      <c r="A787" s="2" t="s">
        <v>9</v>
      </c>
      <c r="B787" t="s">
        <v>86</v>
      </c>
      <c r="C787" s="2">
        <v>144</v>
      </c>
      <c r="D787" s="2" t="s">
        <v>43</v>
      </c>
      <c r="E787">
        <v>2021</v>
      </c>
      <c r="F787" t="s">
        <v>18</v>
      </c>
      <c r="G787" s="1">
        <v>1219.46</v>
      </c>
    </row>
    <row r="788" spans="1:7">
      <c r="A788" s="2" t="s">
        <v>9</v>
      </c>
      <c r="B788" t="s">
        <v>86</v>
      </c>
      <c r="C788" s="2">
        <v>144</v>
      </c>
      <c r="D788" s="2" t="s">
        <v>43</v>
      </c>
      <c r="E788">
        <v>2021</v>
      </c>
      <c r="F788" t="s">
        <v>18</v>
      </c>
      <c r="G788" s="1">
        <v>2193.9899999999998</v>
      </c>
    </row>
    <row r="789" spans="1:7">
      <c r="A789" s="2" t="s">
        <v>9</v>
      </c>
      <c r="B789" t="s">
        <v>74</v>
      </c>
      <c r="C789" s="2">
        <v>133</v>
      </c>
      <c r="D789" s="2" t="s">
        <v>56</v>
      </c>
      <c r="E789">
        <v>2021</v>
      </c>
      <c r="F789" t="s">
        <v>18</v>
      </c>
      <c r="G789" s="1">
        <v>-0.9</v>
      </c>
    </row>
    <row r="790" spans="1:7">
      <c r="A790" s="2" t="s">
        <v>9</v>
      </c>
      <c r="B790" t="s">
        <v>74</v>
      </c>
      <c r="C790" s="2">
        <v>133</v>
      </c>
      <c r="D790" s="2" t="s">
        <v>56</v>
      </c>
      <c r="E790">
        <v>2021</v>
      </c>
      <c r="F790" t="s">
        <v>18</v>
      </c>
      <c r="G790" s="1">
        <v>0.34</v>
      </c>
    </row>
    <row r="791" spans="1:7">
      <c r="A791" s="2" t="s">
        <v>9</v>
      </c>
      <c r="B791" t="s">
        <v>74</v>
      </c>
      <c r="C791" s="2">
        <v>133</v>
      </c>
      <c r="D791" s="2" t="s">
        <v>56</v>
      </c>
      <c r="E791">
        <v>2021</v>
      </c>
      <c r="F791" t="s">
        <v>18</v>
      </c>
      <c r="G791" s="1">
        <v>0.9</v>
      </c>
    </row>
    <row r="792" spans="1:7">
      <c r="A792" s="2" t="s">
        <v>9</v>
      </c>
      <c r="B792" t="s">
        <v>74</v>
      </c>
      <c r="C792" s="2">
        <v>133</v>
      </c>
      <c r="D792" s="2" t="s">
        <v>56</v>
      </c>
      <c r="E792">
        <v>2021</v>
      </c>
      <c r="F792" t="s">
        <v>18</v>
      </c>
      <c r="G792" s="1">
        <v>1.8</v>
      </c>
    </row>
    <row r="793" spans="1:7">
      <c r="A793" s="2" t="s">
        <v>9</v>
      </c>
      <c r="B793" t="s">
        <v>74</v>
      </c>
      <c r="C793" s="2">
        <v>144</v>
      </c>
      <c r="D793" s="2" t="s">
        <v>56</v>
      </c>
      <c r="E793">
        <v>2021</v>
      </c>
      <c r="F793" t="s">
        <v>18</v>
      </c>
      <c r="G793" s="1">
        <v>8.83</v>
      </c>
    </row>
    <row r="794" spans="1:7">
      <c r="A794" s="2" t="s">
        <v>9</v>
      </c>
      <c r="B794" t="s">
        <v>74</v>
      </c>
      <c r="C794" s="2">
        <v>144</v>
      </c>
      <c r="D794" s="2" t="s">
        <v>56</v>
      </c>
      <c r="E794">
        <v>2021</v>
      </c>
      <c r="F794" t="s">
        <v>18</v>
      </c>
      <c r="G794" s="1">
        <v>7.06</v>
      </c>
    </row>
    <row r="795" spans="1:7">
      <c r="A795" s="2" t="s">
        <v>9</v>
      </c>
      <c r="B795" t="s">
        <v>74</v>
      </c>
      <c r="C795" s="2">
        <v>144</v>
      </c>
      <c r="D795" s="2" t="s">
        <v>56</v>
      </c>
      <c r="E795">
        <v>2021</v>
      </c>
      <c r="F795" t="s">
        <v>18</v>
      </c>
      <c r="G795" s="1">
        <v>20.02</v>
      </c>
    </row>
    <row r="796" spans="1:7">
      <c r="A796" s="2" t="s">
        <v>9</v>
      </c>
      <c r="B796" t="s">
        <v>74</v>
      </c>
      <c r="C796" s="2">
        <v>144</v>
      </c>
      <c r="D796" s="2" t="s">
        <v>56</v>
      </c>
      <c r="E796">
        <v>2021</v>
      </c>
      <c r="F796" t="s">
        <v>18</v>
      </c>
      <c r="G796" s="1">
        <v>545.27</v>
      </c>
    </row>
    <row r="797" spans="1:7">
      <c r="A797" s="2" t="s">
        <v>9</v>
      </c>
      <c r="B797" t="s">
        <v>74</v>
      </c>
      <c r="C797" s="2">
        <v>144</v>
      </c>
      <c r="D797" s="2" t="s">
        <v>56</v>
      </c>
      <c r="E797">
        <v>2021</v>
      </c>
      <c r="F797" t="s">
        <v>18</v>
      </c>
      <c r="G797" s="1">
        <v>2.4</v>
      </c>
    </row>
    <row r="798" spans="1:7">
      <c r="A798" s="2" t="s">
        <v>9</v>
      </c>
      <c r="B798" t="s">
        <v>74</v>
      </c>
      <c r="C798" s="2">
        <v>144</v>
      </c>
      <c r="D798" s="2" t="s">
        <v>56</v>
      </c>
      <c r="E798">
        <v>2021</v>
      </c>
      <c r="F798" t="s">
        <v>18</v>
      </c>
      <c r="G798" s="1">
        <v>4.17</v>
      </c>
    </row>
    <row r="799" spans="1:7">
      <c r="A799" s="2" t="s">
        <v>9</v>
      </c>
      <c r="B799" t="s">
        <v>74</v>
      </c>
      <c r="C799" s="2">
        <v>144</v>
      </c>
      <c r="D799" s="2" t="s">
        <v>56</v>
      </c>
      <c r="E799">
        <v>2021</v>
      </c>
      <c r="F799" t="s">
        <v>18</v>
      </c>
      <c r="G799" s="1">
        <v>60.6</v>
      </c>
    </row>
    <row r="800" spans="1:7">
      <c r="A800" s="2" t="s">
        <v>10</v>
      </c>
      <c r="B800" t="s">
        <v>71</v>
      </c>
      <c r="C800" s="2">
        <v>144</v>
      </c>
      <c r="D800" s="2" t="s">
        <v>41</v>
      </c>
      <c r="E800">
        <v>2021</v>
      </c>
      <c r="F800" t="s">
        <v>18</v>
      </c>
      <c r="G800" s="1">
        <v>1737.5</v>
      </c>
    </row>
    <row r="801" spans="1:7">
      <c r="A801" s="2" t="s">
        <v>10</v>
      </c>
      <c r="B801" t="s">
        <v>71</v>
      </c>
      <c r="C801" s="2">
        <v>144</v>
      </c>
      <c r="D801" s="2" t="s">
        <v>41</v>
      </c>
      <c r="E801">
        <v>2021</v>
      </c>
      <c r="F801" t="s">
        <v>18</v>
      </c>
      <c r="G801" s="1">
        <v>760</v>
      </c>
    </row>
    <row r="802" spans="1:7">
      <c r="A802" s="2" t="s">
        <v>10</v>
      </c>
      <c r="B802" t="s">
        <v>71</v>
      </c>
      <c r="C802" s="2">
        <v>144</v>
      </c>
      <c r="D802" s="2" t="s">
        <v>41</v>
      </c>
      <c r="E802">
        <v>2021</v>
      </c>
      <c r="F802" t="s">
        <v>18</v>
      </c>
      <c r="G802" s="1">
        <v>703.75</v>
      </c>
    </row>
    <row r="803" spans="1:7">
      <c r="A803" s="2" t="s">
        <v>10</v>
      </c>
      <c r="B803" t="s">
        <v>71</v>
      </c>
      <c r="C803" s="2">
        <v>144</v>
      </c>
      <c r="D803" s="2" t="s">
        <v>41</v>
      </c>
      <c r="E803">
        <v>2021</v>
      </c>
      <c r="F803" t="s">
        <v>18</v>
      </c>
      <c r="G803" s="1">
        <v>1255</v>
      </c>
    </row>
    <row r="804" spans="1:7">
      <c r="A804" s="2" t="s">
        <v>10</v>
      </c>
      <c r="B804" t="s">
        <v>71</v>
      </c>
      <c r="C804" s="2">
        <v>144</v>
      </c>
      <c r="D804" s="2" t="s">
        <v>41</v>
      </c>
      <c r="E804">
        <v>2021</v>
      </c>
      <c r="F804" t="s">
        <v>18</v>
      </c>
      <c r="G804" s="1">
        <v>1195</v>
      </c>
    </row>
    <row r="805" spans="1:7">
      <c r="A805" s="2" t="s">
        <v>10</v>
      </c>
      <c r="B805" t="s">
        <v>71</v>
      </c>
      <c r="C805" s="2">
        <v>144</v>
      </c>
      <c r="D805" s="2" t="s">
        <v>41</v>
      </c>
      <c r="E805">
        <v>2021</v>
      </c>
      <c r="F805" t="s">
        <v>18</v>
      </c>
      <c r="G805" s="1">
        <v>631.25</v>
      </c>
    </row>
    <row r="806" spans="1:7">
      <c r="A806" s="2" t="s">
        <v>11</v>
      </c>
      <c r="B806" t="s">
        <v>71</v>
      </c>
      <c r="C806" s="2">
        <v>144</v>
      </c>
      <c r="D806" s="2" t="s">
        <v>41</v>
      </c>
      <c r="E806">
        <v>2021</v>
      </c>
      <c r="F806" t="s">
        <v>18</v>
      </c>
      <c r="G806" s="1">
        <v>10224.52</v>
      </c>
    </row>
    <row r="807" spans="1:7">
      <c r="A807" s="2" t="s">
        <v>11</v>
      </c>
      <c r="B807" t="s">
        <v>71</v>
      </c>
      <c r="C807" s="2">
        <v>144</v>
      </c>
      <c r="D807" s="2" t="s">
        <v>41</v>
      </c>
      <c r="E807">
        <v>2021</v>
      </c>
      <c r="F807" t="s">
        <v>18</v>
      </c>
      <c r="G807" s="1">
        <v>3834.26</v>
      </c>
    </row>
    <row r="808" spans="1:7">
      <c r="A808" s="2" t="s">
        <v>11</v>
      </c>
      <c r="B808" t="s">
        <v>71</v>
      </c>
      <c r="C808" s="2">
        <v>144</v>
      </c>
      <c r="D808" s="2" t="s">
        <v>41</v>
      </c>
      <c r="E808">
        <v>2021</v>
      </c>
      <c r="F808" t="s">
        <v>18</v>
      </c>
      <c r="G808" s="1">
        <v>2920</v>
      </c>
    </row>
    <row r="809" spans="1:7">
      <c r="A809" s="2" t="s">
        <v>11</v>
      </c>
      <c r="B809" t="s">
        <v>71</v>
      </c>
      <c r="C809" s="2">
        <v>144</v>
      </c>
      <c r="D809" s="2" t="s">
        <v>41</v>
      </c>
      <c r="E809">
        <v>2021</v>
      </c>
      <c r="F809" t="s">
        <v>18</v>
      </c>
      <c r="G809" s="1">
        <v>7098.33</v>
      </c>
    </row>
    <row r="810" spans="1:7">
      <c r="A810" s="2" t="s">
        <v>11</v>
      </c>
      <c r="B810" t="s">
        <v>71</v>
      </c>
      <c r="C810" s="2">
        <v>144</v>
      </c>
      <c r="D810" s="2" t="s">
        <v>41</v>
      </c>
      <c r="E810">
        <v>2021</v>
      </c>
      <c r="F810" t="s">
        <v>18</v>
      </c>
      <c r="G810" s="1">
        <v>1678.88</v>
      </c>
    </row>
    <row r="811" spans="1:7">
      <c r="A811" s="2" t="s">
        <v>11</v>
      </c>
      <c r="B811" t="s">
        <v>71</v>
      </c>
      <c r="C811" s="2">
        <v>144</v>
      </c>
      <c r="D811" s="2" t="s">
        <v>41</v>
      </c>
      <c r="E811">
        <v>2021</v>
      </c>
      <c r="F811" t="s">
        <v>18</v>
      </c>
      <c r="G811" s="1">
        <v>1065</v>
      </c>
    </row>
    <row r="812" spans="1:7">
      <c r="A812" s="2" t="s">
        <v>11</v>
      </c>
      <c r="B812" t="s">
        <v>86</v>
      </c>
      <c r="C812" s="2">
        <v>144</v>
      </c>
      <c r="D812" s="2" t="s">
        <v>43</v>
      </c>
      <c r="E812">
        <v>2021</v>
      </c>
      <c r="F812" t="s">
        <v>18</v>
      </c>
      <c r="G812" s="1">
        <v>9.19</v>
      </c>
    </row>
    <row r="813" spans="1:7">
      <c r="A813" s="2" t="s">
        <v>11</v>
      </c>
      <c r="B813" t="s">
        <v>74</v>
      </c>
      <c r="C813" s="2">
        <v>144</v>
      </c>
      <c r="D813" s="2" t="s">
        <v>56</v>
      </c>
      <c r="E813">
        <v>2021</v>
      </c>
      <c r="F813" t="s">
        <v>18</v>
      </c>
      <c r="G813" s="1">
        <v>68.62</v>
      </c>
    </row>
    <row r="814" spans="1:7">
      <c r="A814" s="2" t="s">
        <v>11</v>
      </c>
      <c r="B814" t="s">
        <v>74</v>
      </c>
      <c r="C814" s="2">
        <v>144</v>
      </c>
      <c r="D814" s="2" t="s">
        <v>56</v>
      </c>
      <c r="E814">
        <v>2021</v>
      </c>
      <c r="F814" t="s">
        <v>18</v>
      </c>
      <c r="G814" s="1">
        <v>99.79</v>
      </c>
    </row>
    <row r="815" spans="1:7">
      <c r="A815" s="2" t="s">
        <v>11</v>
      </c>
      <c r="B815" t="s">
        <v>74</v>
      </c>
      <c r="C815" s="2">
        <v>144</v>
      </c>
      <c r="D815" s="2" t="s">
        <v>56</v>
      </c>
      <c r="E815">
        <v>2021</v>
      </c>
      <c r="F815" t="s">
        <v>18</v>
      </c>
      <c r="G815" s="1">
        <v>63.11</v>
      </c>
    </row>
    <row r="816" spans="1:7">
      <c r="A816" s="2" t="s">
        <v>11</v>
      </c>
      <c r="B816" t="s">
        <v>74</v>
      </c>
      <c r="C816" s="2">
        <v>144</v>
      </c>
      <c r="D816" s="2" t="s">
        <v>56</v>
      </c>
      <c r="E816">
        <v>2021</v>
      </c>
      <c r="F816" t="s">
        <v>18</v>
      </c>
      <c r="G816" s="1">
        <v>10.199999999999999</v>
      </c>
    </row>
    <row r="817" spans="1:7">
      <c r="A817" s="2" t="s">
        <v>11</v>
      </c>
      <c r="B817" t="s">
        <v>74</v>
      </c>
      <c r="C817" s="2">
        <v>144</v>
      </c>
      <c r="D817" s="2" t="s">
        <v>56</v>
      </c>
      <c r="E817">
        <v>2021</v>
      </c>
      <c r="F817" t="s">
        <v>18</v>
      </c>
      <c r="G817" s="1">
        <v>0.45</v>
      </c>
    </row>
    <row r="818" spans="1:7">
      <c r="A818" s="2" t="s">
        <v>12</v>
      </c>
      <c r="B818" t="s">
        <v>71</v>
      </c>
      <c r="C818" s="2">
        <v>144</v>
      </c>
      <c r="D818" s="2" t="s">
        <v>41</v>
      </c>
      <c r="E818">
        <v>2021</v>
      </c>
      <c r="F818" t="s">
        <v>18</v>
      </c>
      <c r="G818" s="1">
        <v>644.82000000000005</v>
      </c>
    </row>
    <row r="819" spans="1:7">
      <c r="A819" s="2" t="s">
        <v>12</v>
      </c>
      <c r="B819" t="s">
        <v>71</v>
      </c>
      <c r="C819" s="2">
        <v>144</v>
      </c>
      <c r="D819" s="2" t="s">
        <v>41</v>
      </c>
      <c r="E819">
        <v>2021</v>
      </c>
      <c r="F819" t="s">
        <v>18</v>
      </c>
      <c r="G819" s="1">
        <v>135</v>
      </c>
    </row>
    <row r="820" spans="1:7">
      <c r="A820" s="2" t="s">
        <v>12</v>
      </c>
      <c r="B820" t="s">
        <v>71</v>
      </c>
      <c r="C820" s="2">
        <v>144</v>
      </c>
      <c r="D820" s="2" t="s">
        <v>41</v>
      </c>
      <c r="E820">
        <v>2021</v>
      </c>
      <c r="F820" t="s">
        <v>18</v>
      </c>
      <c r="G820" s="1">
        <v>105</v>
      </c>
    </row>
    <row r="821" spans="1:7">
      <c r="A821" s="2" t="s">
        <v>12</v>
      </c>
      <c r="B821" t="s">
        <v>71</v>
      </c>
      <c r="C821" s="2">
        <v>144</v>
      </c>
      <c r="D821" s="2" t="s">
        <v>41</v>
      </c>
      <c r="E821">
        <v>2021</v>
      </c>
      <c r="F821" t="s">
        <v>18</v>
      </c>
      <c r="G821" s="1">
        <v>689.81</v>
      </c>
    </row>
    <row r="822" spans="1:7">
      <c r="A822" s="2" t="s">
        <v>12</v>
      </c>
      <c r="B822" t="s">
        <v>71</v>
      </c>
      <c r="C822" s="2">
        <v>144</v>
      </c>
      <c r="D822" s="2" t="s">
        <v>41</v>
      </c>
      <c r="E822">
        <v>2021</v>
      </c>
      <c r="F822" t="s">
        <v>18</v>
      </c>
      <c r="G822" s="1">
        <v>165</v>
      </c>
    </row>
    <row r="823" spans="1:7">
      <c r="A823" s="2" t="s">
        <v>12</v>
      </c>
      <c r="B823" t="s">
        <v>74</v>
      </c>
      <c r="C823" s="2">
        <v>144</v>
      </c>
      <c r="D823" s="2" t="s">
        <v>56</v>
      </c>
      <c r="E823">
        <v>2021</v>
      </c>
      <c r="F823" t="s">
        <v>18</v>
      </c>
      <c r="G823" s="1">
        <v>0.68</v>
      </c>
    </row>
    <row r="824" spans="1:7">
      <c r="A824" s="2" t="s">
        <v>12</v>
      </c>
      <c r="B824" t="s">
        <v>74</v>
      </c>
      <c r="C824" s="2">
        <v>144</v>
      </c>
      <c r="D824" s="2" t="s">
        <v>56</v>
      </c>
      <c r="E824">
        <v>2021</v>
      </c>
      <c r="F824" t="s">
        <v>18</v>
      </c>
      <c r="G824" s="1">
        <v>0.9</v>
      </c>
    </row>
    <row r="825" spans="1:7">
      <c r="A825" s="2" t="s">
        <v>13</v>
      </c>
      <c r="B825" t="s">
        <v>71</v>
      </c>
      <c r="C825" s="2">
        <v>133</v>
      </c>
      <c r="D825" s="2" t="s">
        <v>41</v>
      </c>
      <c r="E825">
        <v>2021</v>
      </c>
      <c r="F825" t="s">
        <v>18</v>
      </c>
      <c r="G825" s="1">
        <v>297</v>
      </c>
    </row>
    <row r="826" spans="1:7">
      <c r="A826" s="2" t="s">
        <v>13</v>
      </c>
      <c r="B826" t="s">
        <v>71</v>
      </c>
      <c r="C826" s="2">
        <v>133</v>
      </c>
      <c r="D826" s="2" t="s">
        <v>41</v>
      </c>
      <c r="E826">
        <v>2021</v>
      </c>
      <c r="F826" t="s">
        <v>18</v>
      </c>
      <c r="G826" s="1">
        <v>270</v>
      </c>
    </row>
    <row r="827" spans="1:7">
      <c r="A827" s="2" t="s">
        <v>13</v>
      </c>
      <c r="B827" t="s">
        <v>71</v>
      </c>
      <c r="C827" s="2">
        <v>133</v>
      </c>
      <c r="D827" s="2" t="s">
        <v>41</v>
      </c>
      <c r="E827">
        <v>2021</v>
      </c>
      <c r="F827" t="s">
        <v>18</v>
      </c>
      <c r="G827" s="1">
        <v>432</v>
      </c>
    </row>
    <row r="828" spans="1:7">
      <c r="A828" s="2" t="s">
        <v>13</v>
      </c>
      <c r="B828" t="s">
        <v>71</v>
      </c>
      <c r="C828" s="2">
        <v>133</v>
      </c>
      <c r="D828" s="2" t="s">
        <v>41</v>
      </c>
      <c r="E828">
        <v>2021</v>
      </c>
      <c r="F828" t="s">
        <v>18</v>
      </c>
      <c r="G828" s="1">
        <v>90</v>
      </c>
    </row>
    <row r="829" spans="1:7">
      <c r="A829" s="2" t="s">
        <v>13</v>
      </c>
      <c r="B829" t="s">
        <v>71</v>
      </c>
      <c r="C829" s="2">
        <v>133</v>
      </c>
      <c r="D829" s="2" t="s">
        <v>41</v>
      </c>
      <c r="E829">
        <v>2021</v>
      </c>
      <c r="F829" t="s">
        <v>18</v>
      </c>
      <c r="G829" s="1">
        <v>270</v>
      </c>
    </row>
    <row r="830" spans="1:7">
      <c r="A830" s="2" t="s">
        <v>13</v>
      </c>
      <c r="B830" t="s">
        <v>71</v>
      </c>
      <c r="C830" s="2">
        <v>133</v>
      </c>
      <c r="D830" s="2" t="s">
        <v>41</v>
      </c>
      <c r="E830">
        <v>2021</v>
      </c>
      <c r="F830" t="s">
        <v>18</v>
      </c>
      <c r="G830" s="1">
        <v>216</v>
      </c>
    </row>
    <row r="831" spans="1:7">
      <c r="A831" s="2" t="s">
        <v>13</v>
      </c>
      <c r="B831" t="s">
        <v>71</v>
      </c>
      <c r="C831" s="2">
        <v>144</v>
      </c>
      <c r="D831" s="2" t="s">
        <v>41</v>
      </c>
      <c r="E831">
        <v>2021</v>
      </c>
      <c r="F831" t="s">
        <v>18</v>
      </c>
      <c r="G831" s="1">
        <v>180</v>
      </c>
    </row>
    <row r="832" spans="1:7">
      <c r="A832" s="2" t="s">
        <v>13</v>
      </c>
      <c r="B832" t="s">
        <v>71</v>
      </c>
      <c r="C832" s="2">
        <v>144</v>
      </c>
      <c r="D832" s="2" t="s">
        <v>41</v>
      </c>
      <c r="E832">
        <v>2021</v>
      </c>
      <c r="F832" t="s">
        <v>18</v>
      </c>
      <c r="G832" s="1">
        <v>108.5</v>
      </c>
    </row>
    <row r="833" spans="1:7">
      <c r="A833" s="2" t="s">
        <v>13</v>
      </c>
      <c r="B833" t="s">
        <v>71</v>
      </c>
      <c r="C833" s="2">
        <v>144</v>
      </c>
      <c r="D833" s="2" t="s">
        <v>41</v>
      </c>
      <c r="E833">
        <v>2021</v>
      </c>
      <c r="F833" t="s">
        <v>18</v>
      </c>
      <c r="G833" s="1">
        <v>2584</v>
      </c>
    </row>
    <row r="834" spans="1:7">
      <c r="A834" s="2" t="s">
        <v>13</v>
      </c>
      <c r="B834" t="s">
        <v>71</v>
      </c>
      <c r="C834" s="2">
        <v>144</v>
      </c>
      <c r="D834" s="2" t="s">
        <v>41</v>
      </c>
      <c r="E834">
        <v>2021</v>
      </c>
      <c r="F834" t="s">
        <v>18</v>
      </c>
      <c r="G834" s="1">
        <v>3128</v>
      </c>
    </row>
    <row r="835" spans="1:7">
      <c r="A835" s="2" t="s">
        <v>13</v>
      </c>
      <c r="B835" t="s">
        <v>74</v>
      </c>
      <c r="C835" s="2">
        <v>144</v>
      </c>
      <c r="D835" s="2" t="s">
        <v>56</v>
      </c>
      <c r="E835">
        <v>2021</v>
      </c>
      <c r="F835" t="s">
        <v>18</v>
      </c>
      <c r="G835" s="1">
        <v>3.9</v>
      </c>
    </row>
    <row r="836" spans="1:7">
      <c r="A836" s="2" t="s">
        <v>13</v>
      </c>
      <c r="B836" t="s">
        <v>62</v>
      </c>
      <c r="C836" s="2">
        <v>144</v>
      </c>
      <c r="D836" s="2" t="s">
        <v>157</v>
      </c>
      <c r="E836">
        <v>2021</v>
      </c>
      <c r="F836" s="113" t="s">
        <v>18</v>
      </c>
      <c r="G836" s="1">
        <v>2574</v>
      </c>
    </row>
    <row r="837" spans="1:7">
      <c r="A837" s="2" t="s">
        <v>14</v>
      </c>
      <c r="B837" t="s">
        <v>71</v>
      </c>
      <c r="C837" s="2">
        <v>133</v>
      </c>
      <c r="D837" s="2" t="s">
        <v>41</v>
      </c>
      <c r="E837">
        <v>2021</v>
      </c>
      <c r="F837" t="s">
        <v>18</v>
      </c>
      <c r="G837" s="1">
        <v>6708.76</v>
      </c>
    </row>
    <row r="838" spans="1:7">
      <c r="A838" s="2" t="s">
        <v>14</v>
      </c>
      <c r="B838" t="s">
        <v>71</v>
      </c>
      <c r="C838" s="2">
        <v>133</v>
      </c>
      <c r="D838" s="2" t="s">
        <v>41</v>
      </c>
      <c r="E838">
        <v>2021</v>
      </c>
      <c r="F838" t="s">
        <v>18</v>
      </c>
      <c r="G838" s="1">
        <v>2240</v>
      </c>
    </row>
    <row r="839" spans="1:7">
      <c r="A839" s="2" t="s">
        <v>14</v>
      </c>
      <c r="B839" t="s">
        <v>71</v>
      </c>
      <c r="C839" s="2">
        <v>133</v>
      </c>
      <c r="D839" s="2" t="s">
        <v>41</v>
      </c>
      <c r="E839">
        <v>2021</v>
      </c>
      <c r="F839" t="s">
        <v>18</v>
      </c>
      <c r="G839" s="1">
        <v>5120</v>
      </c>
    </row>
    <row r="840" spans="1:7">
      <c r="A840" s="2" t="s">
        <v>14</v>
      </c>
      <c r="B840" t="s">
        <v>71</v>
      </c>
      <c r="C840" s="2">
        <v>133</v>
      </c>
      <c r="D840" s="2" t="s">
        <v>41</v>
      </c>
      <c r="E840">
        <v>2021</v>
      </c>
      <c r="F840" t="s">
        <v>18</v>
      </c>
      <c r="G840" s="1">
        <v>2240</v>
      </c>
    </row>
    <row r="841" spans="1:7">
      <c r="A841" s="2" t="s">
        <v>14</v>
      </c>
      <c r="B841" t="s">
        <v>71</v>
      </c>
      <c r="C841" s="2">
        <v>133</v>
      </c>
      <c r="D841" s="2" t="s">
        <v>41</v>
      </c>
      <c r="E841">
        <v>2021</v>
      </c>
      <c r="F841" t="s">
        <v>18</v>
      </c>
      <c r="G841" s="1">
        <v>7640</v>
      </c>
    </row>
    <row r="842" spans="1:7">
      <c r="A842" s="2" t="s">
        <v>14</v>
      </c>
      <c r="B842" t="s">
        <v>71</v>
      </c>
      <c r="C842" s="2">
        <v>133</v>
      </c>
      <c r="D842" s="2" t="s">
        <v>41</v>
      </c>
      <c r="E842">
        <v>2021</v>
      </c>
      <c r="F842" t="s">
        <v>18</v>
      </c>
      <c r="G842" s="1">
        <v>4310</v>
      </c>
    </row>
    <row r="843" spans="1:7">
      <c r="A843" s="2" t="s">
        <v>14</v>
      </c>
      <c r="B843" t="s">
        <v>71</v>
      </c>
      <c r="C843" s="2">
        <v>144</v>
      </c>
      <c r="D843" s="2" t="s">
        <v>41</v>
      </c>
      <c r="E843">
        <v>2021</v>
      </c>
      <c r="F843" t="s">
        <v>18</v>
      </c>
      <c r="G843" s="1">
        <v>8992</v>
      </c>
    </row>
    <row r="844" spans="1:7">
      <c r="A844" s="2" t="s">
        <v>14</v>
      </c>
      <c r="B844" t="s">
        <v>71</v>
      </c>
      <c r="C844" s="2">
        <v>144</v>
      </c>
      <c r="D844" s="2" t="s">
        <v>41</v>
      </c>
      <c r="E844">
        <v>2021</v>
      </c>
      <c r="F844" t="s">
        <v>18</v>
      </c>
      <c r="G844" s="1">
        <v>1440</v>
      </c>
    </row>
    <row r="845" spans="1:7">
      <c r="A845" s="2" t="s">
        <v>14</v>
      </c>
      <c r="B845" t="s">
        <v>71</v>
      </c>
      <c r="C845" s="2">
        <v>144</v>
      </c>
      <c r="D845" s="2" t="s">
        <v>41</v>
      </c>
      <c r="E845">
        <v>2021</v>
      </c>
      <c r="F845" t="s">
        <v>18</v>
      </c>
      <c r="G845" s="1">
        <v>2980</v>
      </c>
    </row>
    <row r="846" spans="1:7">
      <c r="A846" s="2" t="s">
        <v>14</v>
      </c>
      <c r="B846" t="s">
        <v>71</v>
      </c>
      <c r="C846" s="2">
        <v>144</v>
      </c>
      <c r="D846" s="2" t="s">
        <v>41</v>
      </c>
      <c r="E846">
        <v>2021</v>
      </c>
      <c r="F846" t="s">
        <v>18</v>
      </c>
      <c r="G846" s="1">
        <v>10866</v>
      </c>
    </row>
    <row r="847" spans="1:7">
      <c r="A847" s="2" t="s">
        <v>14</v>
      </c>
      <c r="B847" t="s">
        <v>71</v>
      </c>
      <c r="C847" s="2">
        <v>144</v>
      </c>
      <c r="D847" s="2" t="s">
        <v>41</v>
      </c>
      <c r="E847">
        <v>2021</v>
      </c>
      <c r="F847" t="s">
        <v>18</v>
      </c>
      <c r="G847" s="1">
        <v>640</v>
      </c>
    </row>
    <row r="848" spans="1:7">
      <c r="A848" s="2" t="s">
        <v>14</v>
      </c>
      <c r="B848" t="s">
        <v>71</v>
      </c>
      <c r="C848" s="2">
        <v>144</v>
      </c>
      <c r="D848" s="2" t="s">
        <v>41</v>
      </c>
      <c r="E848">
        <v>2021</v>
      </c>
      <c r="F848" t="s">
        <v>18</v>
      </c>
      <c r="G848" s="1">
        <v>5170</v>
      </c>
    </row>
    <row r="849" spans="1:7">
      <c r="A849" s="2" t="s">
        <v>14</v>
      </c>
      <c r="B849" t="s">
        <v>86</v>
      </c>
      <c r="C849" s="2">
        <v>133</v>
      </c>
      <c r="D849" s="2" t="s">
        <v>43</v>
      </c>
      <c r="E849">
        <v>2021</v>
      </c>
      <c r="F849" t="s">
        <v>18</v>
      </c>
      <c r="G849" s="1">
        <v>224</v>
      </c>
    </row>
    <row r="850" spans="1:7">
      <c r="A850" s="2" t="s">
        <v>14</v>
      </c>
      <c r="B850" t="s">
        <v>86</v>
      </c>
      <c r="C850" s="2">
        <v>144</v>
      </c>
      <c r="D850" s="2" t="s">
        <v>43</v>
      </c>
      <c r="E850">
        <v>2021</v>
      </c>
      <c r="F850" t="s">
        <v>18</v>
      </c>
      <c r="G850" s="1">
        <v>72</v>
      </c>
    </row>
    <row r="851" spans="1:7">
      <c r="A851" s="2" t="s">
        <v>14</v>
      </c>
      <c r="B851" t="s">
        <v>74</v>
      </c>
      <c r="C851" s="2">
        <v>133</v>
      </c>
      <c r="D851" s="2" t="s">
        <v>56</v>
      </c>
      <c r="E851">
        <v>2021</v>
      </c>
      <c r="F851" t="s">
        <v>18</v>
      </c>
      <c r="G851" s="1">
        <v>19.2</v>
      </c>
    </row>
    <row r="852" spans="1:7">
      <c r="A852" s="2" t="s">
        <v>14</v>
      </c>
      <c r="B852" t="s">
        <v>74</v>
      </c>
      <c r="C852" s="2">
        <v>133</v>
      </c>
      <c r="D852" s="2" t="s">
        <v>56</v>
      </c>
      <c r="E852">
        <v>2021</v>
      </c>
      <c r="F852" t="s">
        <v>18</v>
      </c>
      <c r="G852" s="1">
        <v>19.2</v>
      </c>
    </row>
    <row r="853" spans="1:7">
      <c r="A853" s="2" t="s">
        <v>14</v>
      </c>
      <c r="B853" t="s">
        <v>74</v>
      </c>
      <c r="C853" s="2">
        <v>133</v>
      </c>
      <c r="D853" s="2" t="s">
        <v>56</v>
      </c>
      <c r="E853">
        <v>2021</v>
      </c>
      <c r="F853" t="s">
        <v>18</v>
      </c>
      <c r="G853" s="1">
        <v>19.2</v>
      </c>
    </row>
    <row r="854" spans="1:7">
      <c r="A854" s="2" t="s">
        <v>14</v>
      </c>
      <c r="B854" t="s">
        <v>74</v>
      </c>
      <c r="C854" s="2">
        <v>133</v>
      </c>
      <c r="D854" s="2" t="s">
        <v>56</v>
      </c>
      <c r="E854">
        <v>2021</v>
      </c>
      <c r="F854" t="s">
        <v>18</v>
      </c>
      <c r="G854" s="1">
        <v>19.2</v>
      </c>
    </row>
    <row r="855" spans="1:7">
      <c r="A855" s="2" t="s">
        <v>14</v>
      </c>
      <c r="B855" t="s">
        <v>74</v>
      </c>
      <c r="C855" s="2">
        <v>133</v>
      </c>
      <c r="D855" s="2" t="s">
        <v>56</v>
      </c>
      <c r="E855">
        <v>2021</v>
      </c>
      <c r="F855" t="s">
        <v>18</v>
      </c>
      <c r="G855" s="1">
        <v>19.2</v>
      </c>
    </row>
    <row r="856" spans="1:7">
      <c r="A856" s="2" t="s">
        <v>14</v>
      </c>
      <c r="B856" t="s">
        <v>74</v>
      </c>
      <c r="C856" s="2">
        <v>133</v>
      </c>
      <c r="D856" s="2" t="s">
        <v>56</v>
      </c>
      <c r="E856">
        <v>2021</v>
      </c>
      <c r="F856" t="s">
        <v>18</v>
      </c>
      <c r="G856" s="1">
        <v>28.8</v>
      </c>
    </row>
    <row r="857" spans="1:7">
      <c r="A857" s="2" t="s">
        <v>14</v>
      </c>
      <c r="B857" t="s">
        <v>74</v>
      </c>
      <c r="C857" s="2">
        <v>144</v>
      </c>
      <c r="D857" s="2" t="s">
        <v>56</v>
      </c>
      <c r="E857">
        <v>2021</v>
      </c>
      <c r="F857" t="s">
        <v>18</v>
      </c>
      <c r="G857" s="1">
        <v>98.97</v>
      </c>
    </row>
    <row r="858" spans="1:7">
      <c r="A858" s="2" t="s">
        <v>14</v>
      </c>
      <c r="B858" t="s">
        <v>74</v>
      </c>
      <c r="C858" s="2">
        <v>144</v>
      </c>
      <c r="D858" s="2" t="s">
        <v>56</v>
      </c>
      <c r="E858">
        <v>2021</v>
      </c>
      <c r="F858" t="s">
        <v>18</v>
      </c>
      <c r="G858" s="1">
        <v>85.28</v>
      </c>
    </row>
    <row r="859" spans="1:7">
      <c r="A859" s="2" t="s">
        <v>14</v>
      </c>
      <c r="B859" t="s">
        <v>74</v>
      </c>
      <c r="C859" s="2">
        <v>144</v>
      </c>
      <c r="D859" s="2" t="s">
        <v>56</v>
      </c>
      <c r="E859">
        <v>2021</v>
      </c>
      <c r="F859" t="s">
        <v>18</v>
      </c>
      <c r="G859" s="1">
        <v>28.8</v>
      </c>
    </row>
    <row r="860" spans="1:7">
      <c r="A860" s="2" t="s">
        <v>14</v>
      </c>
      <c r="B860" t="s">
        <v>62</v>
      </c>
      <c r="C860" s="2">
        <v>144</v>
      </c>
      <c r="D860" s="2" t="s">
        <v>157</v>
      </c>
      <c r="E860">
        <v>2021</v>
      </c>
      <c r="F860" s="113" t="s">
        <v>18</v>
      </c>
      <c r="G860" s="1">
        <v>3232.54</v>
      </c>
    </row>
    <row r="861" spans="1:7">
      <c r="A861" s="2" t="s">
        <v>15</v>
      </c>
      <c r="B861" t="s">
        <v>71</v>
      </c>
      <c r="C861" s="2">
        <v>133</v>
      </c>
      <c r="D861" s="2" t="s">
        <v>41</v>
      </c>
      <c r="E861">
        <v>2021</v>
      </c>
      <c r="F861" t="s">
        <v>18</v>
      </c>
      <c r="G861" s="1">
        <v>1066</v>
      </c>
    </row>
    <row r="862" spans="1:7">
      <c r="A862" s="2" t="s">
        <v>15</v>
      </c>
      <c r="B862" t="s">
        <v>71</v>
      </c>
      <c r="C862" s="2">
        <v>133</v>
      </c>
      <c r="D862" s="2" t="s">
        <v>41</v>
      </c>
      <c r="E862">
        <v>2021</v>
      </c>
      <c r="F862" t="s">
        <v>18</v>
      </c>
      <c r="G862" s="1">
        <v>820</v>
      </c>
    </row>
    <row r="863" spans="1:7">
      <c r="A863" s="2" t="s">
        <v>15</v>
      </c>
      <c r="B863" t="s">
        <v>71</v>
      </c>
      <c r="C863" s="2">
        <v>133</v>
      </c>
      <c r="D863" s="2" t="s">
        <v>41</v>
      </c>
      <c r="E863">
        <v>2021</v>
      </c>
      <c r="F863" t="s">
        <v>18</v>
      </c>
      <c r="G863" s="1">
        <v>688.56</v>
      </c>
    </row>
    <row r="864" spans="1:7">
      <c r="A864" s="2" t="s">
        <v>15</v>
      </c>
      <c r="B864" t="s">
        <v>71</v>
      </c>
      <c r="C864" s="2">
        <v>133</v>
      </c>
      <c r="D864" s="2" t="s">
        <v>41</v>
      </c>
      <c r="E864">
        <v>2021</v>
      </c>
      <c r="F864" t="s">
        <v>18</v>
      </c>
      <c r="G864" s="1">
        <v>1194.92</v>
      </c>
    </row>
    <row r="865" spans="1:7">
      <c r="A865" s="2" t="s">
        <v>15</v>
      </c>
      <c r="B865" t="s">
        <v>71</v>
      </c>
      <c r="C865" s="2">
        <v>133</v>
      </c>
      <c r="D865" s="2" t="s">
        <v>41</v>
      </c>
      <c r="E865">
        <v>2021</v>
      </c>
      <c r="F865" t="s">
        <v>18</v>
      </c>
      <c r="G865" s="1">
        <v>1293.56</v>
      </c>
    </row>
    <row r="866" spans="1:7">
      <c r="A866" s="2" t="s">
        <v>15</v>
      </c>
      <c r="B866" t="s">
        <v>71</v>
      </c>
      <c r="C866" s="2">
        <v>133</v>
      </c>
      <c r="D866" s="2" t="s">
        <v>41</v>
      </c>
      <c r="E866">
        <v>2021</v>
      </c>
      <c r="F866" t="s">
        <v>18</v>
      </c>
      <c r="G866" s="1">
        <v>828.45</v>
      </c>
    </row>
    <row r="867" spans="1:7">
      <c r="A867" s="2" t="s">
        <v>15</v>
      </c>
      <c r="B867" t="s">
        <v>71</v>
      </c>
      <c r="C867" s="2">
        <v>144</v>
      </c>
      <c r="D867" s="2" t="s">
        <v>41</v>
      </c>
      <c r="E867">
        <v>2021</v>
      </c>
      <c r="F867" t="s">
        <v>18</v>
      </c>
      <c r="G867" s="1">
        <v>-745</v>
      </c>
    </row>
    <row r="868" spans="1:7">
      <c r="A868" s="2" t="s">
        <v>15</v>
      </c>
      <c r="B868" t="s">
        <v>71</v>
      </c>
      <c r="C868" s="2">
        <v>144</v>
      </c>
      <c r="D868" s="2" t="s">
        <v>41</v>
      </c>
      <c r="E868">
        <v>2021</v>
      </c>
      <c r="F868" t="s">
        <v>18</v>
      </c>
      <c r="G868" s="1">
        <v>2810</v>
      </c>
    </row>
    <row r="869" spans="1:7">
      <c r="A869" s="2" t="s">
        <v>15</v>
      </c>
      <c r="B869" t="s">
        <v>71</v>
      </c>
      <c r="C869" s="2">
        <v>144</v>
      </c>
      <c r="D869" s="2" t="s">
        <v>41</v>
      </c>
      <c r="E869">
        <v>2021</v>
      </c>
      <c r="F869" t="s">
        <v>18</v>
      </c>
      <c r="G869" s="1">
        <v>-1632</v>
      </c>
    </row>
    <row r="870" spans="1:7">
      <c r="A870" s="2" t="s">
        <v>15</v>
      </c>
      <c r="B870" t="s">
        <v>71</v>
      </c>
      <c r="C870" s="2">
        <v>144</v>
      </c>
      <c r="D870" s="2" t="s">
        <v>41</v>
      </c>
      <c r="E870">
        <v>2021</v>
      </c>
      <c r="F870" t="s">
        <v>18</v>
      </c>
      <c r="G870" s="1">
        <v>2286.23</v>
      </c>
    </row>
    <row r="871" spans="1:7">
      <c r="A871" s="2" t="s">
        <v>15</v>
      </c>
      <c r="B871" t="s">
        <v>71</v>
      </c>
      <c r="C871" s="2">
        <v>144</v>
      </c>
      <c r="D871" s="2" t="s">
        <v>41</v>
      </c>
      <c r="E871">
        <v>2021</v>
      </c>
      <c r="F871" t="s">
        <v>18</v>
      </c>
      <c r="G871" s="1">
        <v>803.49</v>
      </c>
    </row>
    <row r="872" spans="1:7">
      <c r="A872" s="2" t="s">
        <v>15</v>
      </c>
      <c r="B872" t="s">
        <v>71</v>
      </c>
      <c r="C872" s="2">
        <v>144</v>
      </c>
      <c r="D872" s="2" t="s">
        <v>41</v>
      </c>
      <c r="E872">
        <v>2021</v>
      </c>
      <c r="F872" t="s">
        <v>18</v>
      </c>
      <c r="G872" s="1">
        <v>1083.83</v>
      </c>
    </row>
    <row r="873" spans="1:7">
      <c r="A873" s="2" t="s">
        <v>15</v>
      </c>
      <c r="B873" t="s">
        <v>86</v>
      </c>
      <c r="C873" s="2">
        <v>144</v>
      </c>
      <c r="D873" s="2" t="s">
        <v>43</v>
      </c>
      <c r="E873">
        <v>2021</v>
      </c>
      <c r="F873" t="s">
        <v>18</v>
      </c>
      <c r="G873" s="1">
        <v>6</v>
      </c>
    </row>
    <row r="874" spans="1:7">
      <c r="A874" s="2" t="s">
        <v>15</v>
      </c>
      <c r="B874" t="s">
        <v>74</v>
      </c>
      <c r="C874" s="2">
        <v>144</v>
      </c>
      <c r="D874" s="2" t="s">
        <v>56</v>
      </c>
      <c r="E874">
        <v>2021</v>
      </c>
      <c r="F874" t="s">
        <v>18</v>
      </c>
      <c r="G874" s="1">
        <v>0.6</v>
      </c>
    </row>
    <row r="875" spans="1:7">
      <c r="A875" s="2" t="s">
        <v>15</v>
      </c>
      <c r="B875" t="s">
        <v>74</v>
      </c>
      <c r="C875" s="2">
        <v>144</v>
      </c>
      <c r="D875" s="2" t="s">
        <v>56</v>
      </c>
      <c r="E875">
        <v>2021</v>
      </c>
      <c r="F875" t="s">
        <v>18</v>
      </c>
      <c r="G875" s="1">
        <v>81.459999999999994</v>
      </c>
    </row>
    <row r="876" spans="1:7">
      <c r="A876" s="2" t="s">
        <v>15</v>
      </c>
      <c r="B876" t="s">
        <v>74</v>
      </c>
      <c r="C876" s="2">
        <v>144</v>
      </c>
      <c r="D876" s="2" t="s">
        <v>56</v>
      </c>
      <c r="E876">
        <v>2021</v>
      </c>
      <c r="F876" t="s">
        <v>18</v>
      </c>
      <c r="G876" s="1">
        <v>0.23</v>
      </c>
    </row>
    <row r="877" spans="1:7">
      <c r="A877" s="2" t="s">
        <v>15</v>
      </c>
      <c r="B877" t="s">
        <v>62</v>
      </c>
      <c r="C877" s="2">
        <v>144</v>
      </c>
      <c r="D877" s="2" t="s">
        <v>157</v>
      </c>
      <c r="E877">
        <v>2021</v>
      </c>
      <c r="F877" s="113" t="s">
        <v>18</v>
      </c>
      <c r="G877" s="1">
        <v>107.25</v>
      </c>
    </row>
    <row r="878" spans="1:7">
      <c r="A878" s="2" t="s">
        <v>16</v>
      </c>
      <c r="B878" t="s">
        <v>71</v>
      </c>
      <c r="C878" s="2">
        <v>133</v>
      </c>
      <c r="D878" s="2" t="s">
        <v>41</v>
      </c>
      <c r="E878">
        <v>2021</v>
      </c>
      <c r="F878" t="s">
        <v>18</v>
      </c>
      <c r="G878" s="1">
        <v>602.01</v>
      </c>
    </row>
    <row r="879" spans="1:7">
      <c r="A879" s="2" t="s">
        <v>16</v>
      </c>
      <c r="B879" t="s">
        <v>71</v>
      </c>
      <c r="C879" s="2">
        <v>133</v>
      </c>
      <c r="D879" s="2" t="s">
        <v>41</v>
      </c>
      <c r="E879">
        <v>2021</v>
      </c>
      <c r="F879" t="s">
        <v>18</v>
      </c>
      <c r="G879" s="1">
        <v>408.5</v>
      </c>
    </row>
    <row r="880" spans="1:7">
      <c r="A880" s="2" t="s">
        <v>16</v>
      </c>
      <c r="B880" t="s">
        <v>71</v>
      </c>
      <c r="C880" s="2">
        <v>133</v>
      </c>
      <c r="D880" s="2" t="s">
        <v>41</v>
      </c>
      <c r="E880">
        <v>2021</v>
      </c>
      <c r="F880" t="s">
        <v>18</v>
      </c>
      <c r="G880" s="1">
        <v>107.5</v>
      </c>
    </row>
    <row r="881" spans="1:7">
      <c r="A881" s="2" t="s">
        <v>16</v>
      </c>
      <c r="B881" t="s">
        <v>71</v>
      </c>
      <c r="C881" s="2">
        <v>144</v>
      </c>
      <c r="D881" s="2" t="s">
        <v>41</v>
      </c>
      <c r="E881">
        <v>2021</v>
      </c>
      <c r="F881" t="s">
        <v>18</v>
      </c>
      <c r="G881" s="1">
        <v>3831.74</v>
      </c>
    </row>
    <row r="882" spans="1:7">
      <c r="A882" s="2" t="s">
        <v>16</v>
      </c>
      <c r="B882" t="s">
        <v>71</v>
      </c>
      <c r="C882" s="2">
        <v>144</v>
      </c>
      <c r="D882" s="2" t="s">
        <v>41</v>
      </c>
      <c r="E882">
        <v>2021</v>
      </c>
      <c r="F882" t="s">
        <v>18</v>
      </c>
      <c r="G882" s="1">
        <v>4284</v>
      </c>
    </row>
    <row r="883" spans="1:7">
      <c r="A883" s="2" t="s">
        <v>16</v>
      </c>
      <c r="B883" t="s">
        <v>71</v>
      </c>
      <c r="C883" s="2">
        <v>144</v>
      </c>
      <c r="D883" s="2" t="s">
        <v>41</v>
      </c>
      <c r="E883">
        <v>2021</v>
      </c>
      <c r="F883" t="s">
        <v>18</v>
      </c>
      <c r="G883" s="1">
        <v>3925.5</v>
      </c>
    </row>
    <row r="884" spans="1:7">
      <c r="A884" s="2" t="s">
        <v>16</v>
      </c>
      <c r="B884" t="s">
        <v>71</v>
      </c>
      <c r="C884" s="2">
        <v>144</v>
      </c>
      <c r="D884" s="2" t="s">
        <v>41</v>
      </c>
      <c r="E884">
        <v>2021</v>
      </c>
      <c r="F884" t="s">
        <v>18</v>
      </c>
      <c r="G884" s="1">
        <v>5897.5</v>
      </c>
    </row>
    <row r="885" spans="1:7">
      <c r="A885" s="2" t="s">
        <v>16</v>
      </c>
      <c r="B885" t="s">
        <v>71</v>
      </c>
      <c r="C885" s="2">
        <v>144</v>
      </c>
      <c r="D885" s="2" t="s">
        <v>41</v>
      </c>
      <c r="E885">
        <v>2021</v>
      </c>
      <c r="F885" t="s">
        <v>18</v>
      </c>
      <c r="G885" s="1">
        <v>4382.5</v>
      </c>
    </row>
    <row r="886" spans="1:7">
      <c r="A886" s="2" t="s">
        <v>16</v>
      </c>
      <c r="B886" t="s">
        <v>71</v>
      </c>
      <c r="C886" s="2">
        <v>144</v>
      </c>
      <c r="D886" s="2" t="s">
        <v>41</v>
      </c>
      <c r="E886">
        <v>2021</v>
      </c>
      <c r="F886" t="s">
        <v>18</v>
      </c>
      <c r="G886" s="1">
        <v>4613.75</v>
      </c>
    </row>
    <row r="887" spans="1:7">
      <c r="A887" s="2" t="s">
        <v>16</v>
      </c>
      <c r="B887" t="s">
        <v>74</v>
      </c>
      <c r="C887" s="2">
        <v>144</v>
      </c>
      <c r="D887" s="2" t="s">
        <v>56</v>
      </c>
      <c r="E887">
        <v>2021</v>
      </c>
      <c r="F887" t="s">
        <v>18</v>
      </c>
      <c r="G887" s="1">
        <v>0.3</v>
      </c>
    </row>
    <row r="888" spans="1:7">
      <c r="A888" s="2" t="s">
        <v>16</v>
      </c>
      <c r="B888" t="s">
        <v>74</v>
      </c>
      <c r="C888" s="2">
        <v>144</v>
      </c>
      <c r="D888" s="2" t="s">
        <v>56</v>
      </c>
      <c r="E888">
        <v>2021</v>
      </c>
      <c r="F888" t="s">
        <v>18</v>
      </c>
      <c r="G888" s="1">
        <v>2.25</v>
      </c>
    </row>
    <row r="889" spans="1:7">
      <c r="A889" s="2" t="s">
        <v>16</v>
      </c>
      <c r="B889" t="s">
        <v>74</v>
      </c>
      <c r="C889" s="2">
        <v>144</v>
      </c>
      <c r="D889" s="2" t="s">
        <v>56</v>
      </c>
      <c r="E889">
        <v>2021</v>
      </c>
      <c r="F889" t="s">
        <v>18</v>
      </c>
      <c r="G889" s="1">
        <v>2.7</v>
      </c>
    </row>
    <row r="890" spans="1:7">
      <c r="A890" s="2" t="s">
        <v>16</v>
      </c>
      <c r="B890" t="s">
        <v>74</v>
      </c>
      <c r="C890" s="2">
        <v>144</v>
      </c>
      <c r="D890" s="2" t="s">
        <v>56</v>
      </c>
      <c r="E890">
        <v>2021</v>
      </c>
      <c r="F890" t="s">
        <v>18</v>
      </c>
      <c r="G890" s="1">
        <v>0.23</v>
      </c>
    </row>
    <row r="891" spans="1:7">
      <c r="A891" s="2" t="s">
        <v>17</v>
      </c>
      <c r="B891" t="s">
        <v>71</v>
      </c>
      <c r="C891" s="2">
        <v>133</v>
      </c>
      <c r="D891" s="2" t="s">
        <v>41</v>
      </c>
      <c r="E891">
        <v>2021</v>
      </c>
      <c r="F891" t="s">
        <v>18</v>
      </c>
      <c r="G891" s="1">
        <v>810</v>
      </c>
    </row>
    <row r="892" spans="1:7">
      <c r="A892" s="2" t="s">
        <v>17</v>
      </c>
      <c r="B892" t="s">
        <v>71</v>
      </c>
      <c r="C892" s="2">
        <v>133</v>
      </c>
      <c r="D892" s="2" t="s">
        <v>41</v>
      </c>
      <c r="E892">
        <v>2021</v>
      </c>
      <c r="F892" t="s">
        <v>18</v>
      </c>
      <c r="G892" s="1">
        <v>1200</v>
      </c>
    </row>
    <row r="893" spans="1:7">
      <c r="A893" s="2" t="s">
        <v>17</v>
      </c>
      <c r="B893" t="s">
        <v>71</v>
      </c>
      <c r="C893" s="2">
        <v>133</v>
      </c>
      <c r="D893" s="2" t="s">
        <v>41</v>
      </c>
      <c r="E893">
        <v>2021</v>
      </c>
      <c r="F893" t="s">
        <v>18</v>
      </c>
      <c r="G893" s="1">
        <v>2400</v>
      </c>
    </row>
    <row r="894" spans="1:7">
      <c r="A894" s="2" t="s">
        <v>17</v>
      </c>
      <c r="B894" t="s">
        <v>71</v>
      </c>
      <c r="C894" s="2">
        <v>133</v>
      </c>
      <c r="D894" s="2" t="s">
        <v>41</v>
      </c>
      <c r="E894">
        <v>2021</v>
      </c>
      <c r="F894" t="s">
        <v>18</v>
      </c>
      <c r="G894" s="1">
        <v>6303.52</v>
      </c>
    </row>
    <row r="895" spans="1:7">
      <c r="A895" s="2" t="s">
        <v>17</v>
      </c>
      <c r="B895" t="s">
        <v>71</v>
      </c>
      <c r="C895" s="2">
        <v>144</v>
      </c>
      <c r="D895" s="2" t="s">
        <v>41</v>
      </c>
      <c r="E895">
        <v>2021</v>
      </c>
      <c r="F895" t="s">
        <v>18</v>
      </c>
      <c r="G895" s="1">
        <v>7052</v>
      </c>
    </row>
    <row r="896" spans="1:7">
      <c r="A896" s="2" t="s">
        <v>17</v>
      </c>
      <c r="B896" t="s">
        <v>71</v>
      </c>
      <c r="C896" s="2">
        <v>144</v>
      </c>
      <c r="D896" s="2" t="s">
        <v>41</v>
      </c>
      <c r="E896">
        <v>2021</v>
      </c>
      <c r="F896" t="s">
        <v>18</v>
      </c>
      <c r="G896" s="1">
        <v>1997.57</v>
      </c>
    </row>
    <row r="897" spans="1:7">
      <c r="A897" s="2" t="s">
        <v>17</v>
      </c>
      <c r="B897" t="s">
        <v>71</v>
      </c>
      <c r="C897" s="2">
        <v>144</v>
      </c>
      <c r="D897" s="2" t="s">
        <v>41</v>
      </c>
      <c r="E897">
        <v>2021</v>
      </c>
      <c r="F897" t="s">
        <v>18</v>
      </c>
      <c r="G897" s="1">
        <v>6754</v>
      </c>
    </row>
    <row r="898" spans="1:7">
      <c r="A898" s="2" t="s">
        <v>17</v>
      </c>
      <c r="B898" t="s">
        <v>71</v>
      </c>
      <c r="C898" s="2">
        <v>144</v>
      </c>
      <c r="D898" s="2" t="s">
        <v>41</v>
      </c>
      <c r="E898">
        <v>2021</v>
      </c>
      <c r="F898" t="s">
        <v>18</v>
      </c>
      <c r="G898" s="1">
        <v>33206.25</v>
      </c>
    </row>
    <row r="899" spans="1:7">
      <c r="A899" s="2" t="s">
        <v>17</v>
      </c>
      <c r="B899" t="s">
        <v>71</v>
      </c>
      <c r="C899" s="2">
        <v>144</v>
      </c>
      <c r="D899" s="2" t="s">
        <v>41</v>
      </c>
      <c r="E899">
        <v>2021</v>
      </c>
      <c r="F899" t="s">
        <v>18</v>
      </c>
      <c r="G899" s="1">
        <v>1923</v>
      </c>
    </row>
    <row r="900" spans="1:7">
      <c r="A900" s="2" t="s">
        <v>17</v>
      </c>
      <c r="B900" t="s">
        <v>71</v>
      </c>
      <c r="C900" s="2">
        <v>144</v>
      </c>
      <c r="D900" s="2" t="s">
        <v>41</v>
      </c>
      <c r="E900">
        <v>2021</v>
      </c>
      <c r="F900" t="s">
        <v>18</v>
      </c>
      <c r="G900" s="1">
        <v>7092</v>
      </c>
    </row>
    <row r="901" spans="1:7">
      <c r="A901" s="2" t="s">
        <v>17</v>
      </c>
      <c r="B901" t="s">
        <v>92</v>
      </c>
      <c r="C901" s="2">
        <v>144</v>
      </c>
      <c r="D901" s="2" t="s">
        <v>42</v>
      </c>
      <c r="E901">
        <v>2021</v>
      </c>
      <c r="F901" t="s">
        <v>18</v>
      </c>
      <c r="G901" s="1">
        <v>1673.75</v>
      </c>
    </row>
    <row r="902" spans="1:7">
      <c r="A902" s="2" t="s">
        <v>17</v>
      </c>
      <c r="B902" t="s">
        <v>86</v>
      </c>
      <c r="C902" s="2">
        <v>144</v>
      </c>
      <c r="D902" s="2" t="s">
        <v>43</v>
      </c>
      <c r="E902">
        <v>2021</v>
      </c>
      <c r="F902" t="s">
        <v>18</v>
      </c>
      <c r="G902" s="1">
        <v>360.55</v>
      </c>
    </row>
    <row r="903" spans="1:7">
      <c r="A903" s="2" t="s">
        <v>17</v>
      </c>
      <c r="B903" t="s">
        <v>86</v>
      </c>
      <c r="C903" s="2">
        <v>144</v>
      </c>
      <c r="D903" s="2" t="s">
        <v>43</v>
      </c>
      <c r="E903">
        <v>2021</v>
      </c>
      <c r="F903" t="s">
        <v>18</v>
      </c>
      <c r="G903" s="1">
        <v>470.98</v>
      </c>
    </row>
    <row r="904" spans="1:7">
      <c r="A904" s="2" t="s">
        <v>17</v>
      </c>
      <c r="B904" t="s">
        <v>86</v>
      </c>
      <c r="C904" s="2">
        <v>144</v>
      </c>
      <c r="D904" s="2" t="s">
        <v>43</v>
      </c>
      <c r="E904">
        <v>2021</v>
      </c>
      <c r="F904" t="s">
        <v>18</v>
      </c>
      <c r="G904" s="1">
        <v>-975.76</v>
      </c>
    </row>
    <row r="905" spans="1:7">
      <c r="A905" s="2" t="s">
        <v>17</v>
      </c>
      <c r="B905" t="s">
        <v>86</v>
      </c>
      <c r="C905" s="2">
        <v>144</v>
      </c>
      <c r="D905" s="2" t="s">
        <v>43</v>
      </c>
      <c r="E905">
        <v>2021</v>
      </c>
      <c r="F905" t="s">
        <v>18</v>
      </c>
      <c r="G905" s="1">
        <v>144.22999999999999</v>
      </c>
    </row>
    <row r="906" spans="1:7">
      <c r="A906" s="2" t="s">
        <v>17</v>
      </c>
      <c r="B906" t="s">
        <v>74</v>
      </c>
      <c r="C906" s="2">
        <v>133</v>
      </c>
      <c r="D906" s="2" t="s">
        <v>56</v>
      </c>
      <c r="E906">
        <v>2021</v>
      </c>
      <c r="F906" t="s">
        <v>18</v>
      </c>
      <c r="G906" s="1">
        <v>1.24</v>
      </c>
    </row>
    <row r="907" spans="1:7">
      <c r="A907" s="2" t="s">
        <v>17</v>
      </c>
      <c r="B907" t="s">
        <v>74</v>
      </c>
      <c r="C907" s="2">
        <v>133</v>
      </c>
      <c r="D907" s="2" t="s">
        <v>56</v>
      </c>
      <c r="E907">
        <v>2021</v>
      </c>
      <c r="F907" t="s">
        <v>18</v>
      </c>
      <c r="G907" s="1">
        <v>2.4</v>
      </c>
    </row>
    <row r="908" spans="1:7">
      <c r="A908" s="2" t="s">
        <v>17</v>
      </c>
      <c r="B908" t="s">
        <v>74</v>
      </c>
      <c r="C908" s="2">
        <v>144</v>
      </c>
      <c r="D908" s="2" t="s">
        <v>56</v>
      </c>
      <c r="E908">
        <v>2021</v>
      </c>
      <c r="F908" t="s">
        <v>18</v>
      </c>
      <c r="G908" s="1">
        <v>0.68</v>
      </c>
    </row>
    <row r="909" spans="1:7">
      <c r="A909" s="2" t="s">
        <v>17</v>
      </c>
      <c r="B909" t="s">
        <v>74</v>
      </c>
      <c r="C909" s="2">
        <v>144</v>
      </c>
      <c r="D909" s="2" t="s">
        <v>56</v>
      </c>
      <c r="E909">
        <v>2021</v>
      </c>
      <c r="F909" t="s">
        <v>18</v>
      </c>
      <c r="G909" s="1">
        <v>10.8</v>
      </c>
    </row>
    <row r="910" spans="1:7">
      <c r="A910" s="2" t="s">
        <v>17</v>
      </c>
      <c r="B910" t="s">
        <v>74</v>
      </c>
      <c r="C910" s="2">
        <v>144</v>
      </c>
      <c r="D910" s="2" t="s">
        <v>56</v>
      </c>
      <c r="E910">
        <v>2021</v>
      </c>
      <c r="F910" t="s">
        <v>18</v>
      </c>
      <c r="G910" s="1">
        <v>14.4</v>
      </c>
    </row>
    <row r="911" spans="1:7">
      <c r="A911" s="2" t="s">
        <v>17</v>
      </c>
      <c r="B911" t="s">
        <v>74</v>
      </c>
      <c r="C911" s="2">
        <v>144</v>
      </c>
      <c r="D911" s="2" t="s">
        <v>56</v>
      </c>
      <c r="E911">
        <v>2021</v>
      </c>
      <c r="F911" t="s">
        <v>18</v>
      </c>
      <c r="G911" s="1">
        <v>320.10000000000002</v>
      </c>
    </row>
    <row r="912" spans="1:7">
      <c r="A912" s="2" t="s">
        <v>17</v>
      </c>
      <c r="B912" t="s">
        <v>74</v>
      </c>
      <c r="C912" s="2">
        <v>144</v>
      </c>
      <c r="D912" s="2" t="s">
        <v>56</v>
      </c>
      <c r="E912">
        <v>2021</v>
      </c>
      <c r="F912" t="s">
        <v>18</v>
      </c>
      <c r="G912" s="1">
        <v>4.63</v>
      </c>
    </row>
    <row r="913" spans="1:7">
      <c r="A913" s="2" t="s">
        <v>17</v>
      </c>
      <c r="B913" t="s">
        <v>62</v>
      </c>
      <c r="C913" s="2">
        <v>133</v>
      </c>
      <c r="D913" s="2" t="s">
        <v>157</v>
      </c>
      <c r="E913">
        <v>2021</v>
      </c>
      <c r="F913" s="113" t="s">
        <v>18</v>
      </c>
      <c r="G913" s="1">
        <v>4</v>
      </c>
    </row>
    <row r="914" spans="1:7">
      <c r="A914" s="2" t="s">
        <v>14</v>
      </c>
      <c r="B914" t="s">
        <v>66</v>
      </c>
      <c r="C914" s="2">
        <v>144</v>
      </c>
      <c r="D914" s="2" t="s">
        <v>33</v>
      </c>
      <c r="E914">
        <v>2021</v>
      </c>
      <c r="F914" t="s">
        <v>51</v>
      </c>
      <c r="G914" s="1">
        <v>-8957.68</v>
      </c>
    </row>
    <row r="915" spans="1:7">
      <c r="A915" s="2" t="s">
        <v>14</v>
      </c>
      <c r="B915" t="s">
        <v>66</v>
      </c>
      <c r="C915" s="2">
        <v>144</v>
      </c>
      <c r="D915" s="2" t="s">
        <v>33</v>
      </c>
      <c r="E915">
        <v>2021</v>
      </c>
      <c r="F915" t="s">
        <v>51</v>
      </c>
      <c r="G915" s="1">
        <v>8957.68</v>
      </c>
    </row>
    <row r="916" spans="1:7">
      <c r="A916" s="2" t="s">
        <v>6</v>
      </c>
      <c r="B916" t="s">
        <v>81</v>
      </c>
      <c r="C916" s="2">
        <v>144</v>
      </c>
      <c r="D916" s="2" t="s">
        <v>34</v>
      </c>
      <c r="E916">
        <v>2021</v>
      </c>
      <c r="F916" t="s">
        <v>51</v>
      </c>
      <c r="G916" s="1">
        <v>2178.13</v>
      </c>
    </row>
    <row r="917" spans="1:7">
      <c r="A917" s="2" t="s">
        <v>6</v>
      </c>
      <c r="B917" t="s">
        <v>81</v>
      </c>
      <c r="C917" s="2">
        <v>144</v>
      </c>
      <c r="D917" s="2" t="s">
        <v>34</v>
      </c>
      <c r="E917">
        <v>2021</v>
      </c>
      <c r="F917" t="s">
        <v>51</v>
      </c>
      <c r="G917" s="1">
        <v>2178.13</v>
      </c>
    </row>
    <row r="918" spans="1:7">
      <c r="A918" s="2" t="s">
        <v>6</v>
      </c>
      <c r="B918" t="s">
        <v>81</v>
      </c>
      <c r="C918" s="2">
        <v>144</v>
      </c>
      <c r="D918" s="2" t="s">
        <v>34</v>
      </c>
      <c r="E918">
        <v>2021</v>
      </c>
      <c r="F918" t="s">
        <v>51</v>
      </c>
      <c r="G918" s="1">
        <v>2441.84</v>
      </c>
    </row>
    <row r="919" spans="1:7">
      <c r="A919" s="2" t="s">
        <v>6</v>
      </c>
      <c r="B919" t="s">
        <v>81</v>
      </c>
      <c r="C919" s="2">
        <v>144</v>
      </c>
      <c r="D919" s="2" t="s">
        <v>34</v>
      </c>
      <c r="E919">
        <v>2021</v>
      </c>
      <c r="F919" t="s">
        <v>51</v>
      </c>
      <c r="G919" s="1">
        <v>1845.92</v>
      </c>
    </row>
    <row r="920" spans="1:7">
      <c r="A920" s="2" t="s">
        <v>6</v>
      </c>
      <c r="B920" t="s">
        <v>81</v>
      </c>
      <c r="C920" s="2">
        <v>144</v>
      </c>
      <c r="D920" s="2" t="s">
        <v>34</v>
      </c>
      <c r="E920">
        <v>2021</v>
      </c>
      <c r="F920" t="s">
        <v>51</v>
      </c>
      <c r="G920" s="1">
        <v>3095.92</v>
      </c>
    </row>
    <row r="921" spans="1:7">
      <c r="A921" s="2" t="s">
        <v>8</v>
      </c>
      <c r="B921" t="s">
        <v>81</v>
      </c>
      <c r="C921" s="2">
        <v>133</v>
      </c>
      <c r="D921" s="2" t="s">
        <v>34</v>
      </c>
      <c r="E921">
        <v>2021</v>
      </c>
      <c r="F921" t="s">
        <v>51</v>
      </c>
      <c r="G921" s="1">
        <v>4824</v>
      </c>
    </row>
    <row r="922" spans="1:7">
      <c r="A922" s="2" t="s">
        <v>8</v>
      </c>
      <c r="B922" t="s">
        <v>81</v>
      </c>
      <c r="C922" s="2">
        <v>133</v>
      </c>
      <c r="D922" s="2" t="s">
        <v>34</v>
      </c>
      <c r="E922">
        <v>2021</v>
      </c>
      <c r="F922" t="s">
        <v>51</v>
      </c>
      <c r="G922" s="1">
        <v>7057.33</v>
      </c>
    </row>
    <row r="923" spans="1:7">
      <c r="A923" s="2" t="s">
        <v>8</v>
      </c>
      <c r="B923" t="s">
        <v>81</v>
      </c>
      <c r="C923" s="2">
        <v>133</v>
      </c>
      <c r="D923" s="2" t="s">
        <v>34</v>
      </c>
      <c r="E923">
        <v>2021</v>
      </c>
      <c r="F923" t="s">
        <v>51</v>
      </c>
      <c r="G923" s="1">
        <v>6421.33</v>
      </c>
    </row>
    <row r="924" spans="1:7">
      <c r="A924" s="2" t="s">
        <v>8</v>
      </c>
      <c r="B924" t="s">
        <v>81</v>
      </c>
      <c r="C924" s="2">
        <v>133</v>
      </c>
      <c r="D924" s="2" t="s">
        <v>34</v>
      </c>
      <c r="E924">
        <v>2021</v>
      </c>
      <c r="F924" t="s">
        <v>51</v>
      </c>
      <c r="G924" s="1">
        <v>7859.81</v>
      </c>
    </row>
    <row r="925" spans="1:7">
      <c r="A925" s="2" t="s">
        <v>8</v>
      </c>
      <c r="B925" t="s">
        <v>81</v>
      </c>
      <c r="C925" s="2">
        <v>133</v>
      </c>
      <c r="D925" s="2" t="s">
        <v>34</v>
      </c>
      <c r="E925">
        <v>2021</v>
      </c>
      <c r="F925" t="s">
        <v>51</v>
      </c>
      <c r="G925" s="1">
        <v>6961.33</v>
      </c>
    </row>
    <row r="926" spans="1:7">
      <c r="A926" s="2" t="s">
        <v>8</v>
      </c>
      <c r="B926" t="s">
        <v>81</v>
      </c>
      <c r="C926" s="2">
        <v>133</v>
      </c>
      <c r="D926" s="2" t="s">
        <v>34</v>
      </c>
      <c r="E926">
        <v>2021</v>
      </c>
      <c r="F926" t="s">
        <v>51</v>
      </c>
      <c r="G926" s="1">
        <v>7033.33</v>
      </c>
    </row>
    <row r="927" spans="1:7">
      <c r="A927" s="2" t="s">
        <v>8</v>
      </c>
      <c r="B927" t="s">
        <v>81</v>
      </c>
      <c r="C927" s="2">
        <v>144</v>
      </c>
      <c r="D927" s="2" t="s">
        <v>34</v>
      </c>
      <c r="E927">
        <v>2021</v>
      </c>
      <c r="F927" t="s">
        <v>51</v>
      </c>
      <c r="G927" s="1">
        <v>2820.17</v>
      </c>
    </row>
    <row r="928" spans="1:7">
      <c r="A928" s="2" t="s">
        <v>8</v>
      </c>
      <c r="B928" t="s">
        <v>81</v>
      </c>
      <c r="C928" s="2">
        <v>144</v>
      </c>
      <c r="D928" s="2" t="s">
        <v>34</v>
      </c>
      <c r="E928">
        <v>2021</v>
      </c>
      <c r="F928" t="s">
        <v>51</v>
      </c>
      <c r="G928" s="1">
        <v>2820.17</v>
      </c>
    </row>
    <row r="929" spans="1:7">
      <c r="A929" s="2" t="s">
        <v>8</v>
      </c>
      <c r="B929" t="s">
        <v>81</v>
      </c>
      <c r="C929" s="2">
        <v>144</v>
      </c>
      <c r="D929" s="2" t="s">
        <v>34</v>
      </c>
      <c r="E929">
        <v>2021</v>
      </c>
      <c r="F929" t="s">
        <v>51</v>
      </c>
      <c r="G929" s="1">
        <v>3524.17</v>
      </c>
    </row>
    <row r="930" spans="1:7">
      <c r="A930" s="2" t="s">
        <v>8</v>
      </c>
      <c r="B930" t="s">
        <v>81</v>
      </c>
      <c r="C930" s="2">
        <v>144</v>
      </c>
      <c r="D930" s="2" t="s">
        <v>34</v>
      </c>
      <c r="E930">
        <v>2021</v>
      </c>
      <c r="F930" t="s">
        <v>51</v>
      </c>
      <c r="G930" s="1">
        <v>2820.17</v>
      </c>
    </row>
    <row r="931" spans="1:7">
      <c r="A931" s="2" t="s">
        <v>8</v>
      </c>
      <c r="B931" t="s">
        <v>81</v>
      </c>
      <c r="C931" s="2">
        <v>144</v>
      </c>
      <c r="D931" s="2" t="s">
        <v>34</v>
      </c>
      <c r="E931">
        <v>2021</v>
      </c>
      <c r="F931" t="s">
        <v>51</v>
      </c>
      <c r="G931" s="1">
        <v>3620.17</v>
      </c>
    </row>
    <row r="932" spans="1:7">
      <c r="A932" s="2" t="s">
        <v>8</v>
      </c>
      <c r="B932" t="s">
        <v>81</v>
      </c>
      <c r="C932" s="2">
        <v>144</v>
      </c>
      <c r="D932" s="2" t="s">
        <v>34</v>
      </c>
      <c r="E932">
        <v>2021</v>
      </c>
      <c r="F932" t="s">
        <v>51</v>
      </c>
      <c r="G932" s="1">
        <v>2820.17</v>
      </c>
    </row>
    <row r="933" spans="1:7">
      <c r="A933" s="2" t="s">
        <v>11</v>
      </c>
      <c r="B933" t="s">
        <v>81</v>
      </c>
      <c r="C933" s="2">
        <v>144</v>
      </c>
      <c r="D933" s="2" t="s">
        <v>34</v>
      </c>
      <c r="E933">
        <v>2021</v>
      </c>
      <c r="F933" t="s">
        <v>51</v>
      </c>
      <c r="G933" s="1">
        <v>2966.67</v>
      </c>
    </row>
    <row r="934" spans="1:7">
      <c r="A934" s="2" t="s">
        <v>11</v>
      </c>
      <c r="B934" t="s">
        <v>81</v>
      </c>
      <c r="C934" s="2">
        <v>144</v>
      </c>
      <c r="D934" s="2" t="s">
        <v>34</v>
      </c>
      <c r="E934">
        <v>2021</v>
      </c>
      <c r="F934" t="s">
        <v>51</v>
      </c>
      <c r="G934" s="1">
        <v>1244.0899999999999</v>
      </c>
    </row>
    <row r="935" spans="1:7">
      <c r="A935" s="2" t="s">
        <v>11</v>
      </c>
      <c r="B935" t="s">
        <v>81</v>
      </c>
      <c r="C935" s="2">
        <v>144</v>
      </c>
      <c r="D935" s="2" t="s">
        <v>34</v>
      </c>
      <c r="E935">
        <v>2021</v>
      </c>
      <c r="F935" t="s">
        <v>51</v>
      </c>
      <c r="G935" s="1">
        <v>2966.67</v>
      </c>
    </row>
    <row r="936" spans="1:7">
      <c r="A936" s="2" t="s">
        <v>15</v>
      </c>
      <c r="B936" t="s">
        <v>81</v>
      </c>
      <c r="C936" s="2">
        <v>133</v>
      </c>
      <c r="D936" s="2" t="s">
        <v>34</v>
      </c>
      <c r="E936">
        <v>2021</v>
      </c>
      <c r="F936" t="s">
        <v>51</v>
      </c>
      <c r="G936" s="1">
        <v>2964</v>
      </c>
    </row>
    <row r="937" spans="1:7">
      <c r="A937" s="2" t="s">
        <v>15</v>
      </c>
      <c r="B937" t="s">
        <v>81</v>
      </c>
      <c r="C937" s="2">
        <v>133</v>
      </c>
      <c r="D937" s="2" t="s">
        <v>34</v>
      </c>
      <c r="E937">
        <v>2021</v>
      </c>
      <c r="F937" t="s">
        <v>51</v>
      </c>
      <c r="G937" s="1">
        <v>2964</v>
      </c>
    </row>
    <row r="938" spans="1:7">
      <c r="A938" s="2" t="s">
        <v>15</v>
      </c>
      <c r="B938" t="s">
        <v>81</v>
      </c>
      <c r="C938" s="2">
        <v>133</v>
      </c>
      <c r="D938" s="2" t="s">
        <v>34</v>
      </c>
      <c r="E938">
        <v>2021</v>
      </c>
      <c r="F938" t="s">
        <v>51</v>
      </c>
      <c r="G938" s="1">
        <v>2964</v>
      </c>
    </row>
    <row r="939" spans="1:7">
      <c r="A939" s="2" t="s">
        <v>15</v>
      </c>
      <c r="B939" t="s">
        <v>81</v>
      </c>
      <c r="C939" s="2">
        <v>133</v>
      </c>
      <c r="D939" s="2" t="s">
        <v>34</v>
      </c>
      <c r="E939">
        <v>2021</v>
      </c>
      <c r="F939" t="s">
        <v>51</v>
      </c>
      <c r="G939" s="1">
        <v>2964</v>
      </c>
    </row>
    <row r="940" spans="1:7">
      <c r="A940" s="2" t="s">
        <v>15</v>
      </c>
      <c r="B940" t="s">
        <v>81</v>
      </c>
      <c r="C940" s="2">
        <v>133</v>
      </c>
      <c r="D940" s="2" t="s">
        <v>34</v>
      </c>
      <c r="E940">
        <v>2021</v>
      </c>
      <c r="F940" t="s">
        <v>51</v>
      </c>
      <c r="G940" s="1">
        <v>1434.19</v>
      </c>
    </row>
    <row r="941" spans="1:7">
      <c r="A941" s="2" t="s">
        <v>14</v>
      </c>
      <c r="B941" t="s">
        <v>80</v>
      </c>
      <c r="C941" s="2">
        <v>144</v>
      </c>
      <c r="D941" s="2" t="s">
        <v>35</v>
      </c>
      <c r="E941">
        <v>2021</v>
      </c>
      <c r="F941" t="s">
        <v>51</v>
      </c>
      <c r="G941" s="1">
        <v>3708</v>
      </c>
    </row>
    <row r="942" spans="1:7">
      <c r="A942" s="2" t="s">
        <v>14</v>
      </c>
      <c r="B942" t="s">
        <v>80</v>
      </c>
      <c r="C942" s="2">
        <v>144</v>
      </c>
      <c r="D942" s="2" t="s">
        <v>35</v>
      </c>
      <c r="E942">
        <v>2021</v>
      </c>
      <c r="F942" t="s">
        <v>51</v>
      </c>
      <c r="G942" s="1">
        <v>2472</v>
      </c>
    </row>
    <row r="943" spans="1:7">
      <c r="A943" s="2" t="s">
        <v>14</v>
      </c>
      <c r="B943" t="s">
        <v>80</v>
      </c>
      <c r="C943" s="2">
        <v>144</v>
      </c>
      <c r="D943" s="2" t="s">
        <v>35</v>
      </c>
      <c r="E943">
        <v>2021</v>
      </c>
      <c r="F943" t="s">
        <v>51</v>
      </c>
      <c r="G943" s="1">
        <v>2472</v>
      </c>
    </row>
    <row r="944" spans="1:7">
      <c r="A944" s="2" t="s">
        <v>14</v>
      </c>
      <c r="B944" t="s">
        <v>80</v>
      </c>
      <c r="C944" s="2">
        <v>144</v>
      </c>
      <c r="D944" s="2" t="s">
        <v>35</v>
      </c>
      <c r="E944">
        <v>2021</v>
      </c>
      <c r="F944" t="s">
        <v>51</v>
      </c>
      <c r="G944" s="1">
        <v>2472</v>
      </c>
    </row>
    <row r="945" spans="1:7">
      <c r="A945" s="2" t="s">
        <v>14</v>
      </c>
      <c r="B945" t="s">
        <v>80</v>
      </c>
      <c r="C945" s="2">
        <v>144</v>
      </c>
      <c r="D945" s="2" t="s">
        <v>35</v>
      </c>
      <c r="E945">
        <v>2021</v>
      </c>
      <c r="F945" t="s">
        <v>51</v>
      </c>
      <c r="G945" s="1">
        <v>2472</v>
      </c>
    </row>
    <row r="946" spans="1:7">
      <c r="A946" s="2" t="s">
        <v>14</v>
      </c>
      <c r="B946" t="s">
        <v>80</v>
      </c>
      <c r="C946" s="2">
        <v>144</v>
      </c>
      <c r="D946" s="2" t="s">
        <v>35</v>
      </c>
      <c r="E946">
        <v>2021</v>
      </c>
      <c r="F946" t="s">
        <v>51</v>
      </c>
      <c r="G946" s="1">
        <v>2472</v>
      </c>
    </row>
    <row r="947" spans="1:7">
      <c r="A947" s="2" t="s">
        <v>17</v>
      </c>
      <c r="B947" t="s">
        <v>80</v>
      </c>
      <c r="C947" s="2">
        <v>144</v>
      </c>
      <c r="D947" s="2" t="s">
        <v>35</v>
      </c>
      <c r="E947">
        <v>2021</v>
      </c>
      <c r="F947" t="s">
        <v>51</v>
      </c>
      <c r="G947" s="1">
        <v>6750</v>
      </c>
    </row>
    <row r="948" spans="1:7">
      <c r="A948" s="2" t="s">
        <v>17</v>
      </c>
      <c r="B948" t="s">
        <v>80</v>
      </c>
      <c r="C948" s="2">
        <v>144</v>
      </c>
      <c r="D948" s="2" t="s">
        <v>35</v>
      </c>
      <c r="E948">
        <v>2021</v>
      </c>
      <c r="F948" t="s">
        <v>51</v>
      </c>
      <c r="G948" s="1">
        <v>6750</v>
      </c>
    </row>
    <row r="949" spans="1:7">
      <c r="A949" s="2" t="s">
        <v>17</v>
      </c>
      <c r="B949" t="s">
        <v>80</v>
      </c>
      <c r="C949" s="2">
        <v>144</v>
      </c>
      <c r="D949" s="2" t="s">
        <v>35</v>
      </c>
      <c r="E949">
        <v>2021</v>
      </c>
      <c r="F949" t="s">
        <v>51</v>
      </c>
      <c r="G949" s="1">
        <v>6750</v>
      </c>
    </row>
    <row r="950" spans="1:7">
      <c r="A950" s="2" t="s">
        <v>17</v>
      </c>
      <c r="B950" t="s">
        <v>80</v>
      </c>
      <c r="C950" s="2">
        <v>144</v>
      </c>
      <c r="D950" s="2" t="s">
        <v>35</v>
      </c>
      <c r="E950">
        <v>2021</v>
      </c>
      <c r="F950" t="s">
        <v>51</v>
      </c>
      <c r="G950" s="1">
        <v>6750</v>
      </c>
    </row>
    <row r="951" spans="1:7">
      <c r="A951" s="2" t="s">
        <v>17</v>
      </c>
      <c r="B951" t="s">
        <v>80</v>
      </c>
      <c r="C951" s="2">
        <v>144</v>
      </c>
      <c r="D951" s="2" t="s">
        <v>35</v>
      </c>
      <c r="E951">
        <v>2021</v>
      </c>
      <c r="F951" t="s">
        <v>51</v>
      </c>
      <c r="G951" s="1">
        <v>6750</v>
      </c>
    </row>
    <row r="952" spans="1:7">
      <c r="A952" s="2" t="s">
        <v>6</v>
      </c>
      <c r="B952" t="s">
        <v>81</v>
      </c>
      <c r="C952" s="2">
        <v>144</v>
      </c>
      <c r="D952" s="2" t="s">
        <v>34</v>
      </c>
      <c r="E952">
        <v>2021</v>
      </c>
      <c r="F952" t="s">
        <v>51</v>
      </c>
      <c r="G952" s="1">
        <v>1845.92</v>
      </c>
    </row>
    <row r="953" spans="1:7">
      <c r="A953" s="2" t="s">
        <v>6</v>
      </c>
      <c r="B953" t="s">
        <v>81</v>
      </c>
      <c r="C953" s="2">
        <v>144</v>
      </c>
      <c r="D953" s="2" t="s">
        <v>34</v>
      </c>
      <c r="E953">
        <v>2021</v>
      </c>
      <c r="F953" t="s">
        <v>51</v>
      </c>
      <c r="G953" s="1">
        <v>1845.92</v>
      </c>
    </row>
    <row r="954" spans="1:7">
      <c r="A954" s="2" t="s">
        <v>6</v>
      </c>
      <c r="B954" t="s">
        <v>81</v>
      </c>
      <c r="C954" s="2">
        <v>144</v>
      </c>
      <c r="D954" s="2" t="s">
        <v>34</v>
      </c>
      <c r="E954">
        <v>2021</v>
      </c>
      <c r="F954" t="s">
        <v>51</v>
      </c>
      <c r="G954" s="1">
        <v>1845.92</v>
      </c>
    </row>
    <row r="955" spans="1:7">
      <c r="A955" s="2" t="s">
        <v>6</v>
      </c>
      <c r="B955" t="s">
        <v>81</v>
      </c>
      <c r="C955" s="2">
        <v>144</v>
      </c>
      <c r="D955" s="2" t="s">
        <v>34</v>
      </c>
      <c r="E955">
        <v>2021</v>
      </c>
      <c r="F955" t="s">
        <v>51</v>
      </c>
      <c r="G955" s="1">
        <v>1845.92</v>
      </c>
    </row>
    <row r="956" spans="1:7">
      <c r="A956" s="2" t="s">
        <v>6</v>
      </c>
      <c r="B956" t="s">
        <v>81</v>
      </c>
      <c r="C956" s="2">
        <v>144</v>
      </c>
      <c r="D956" s="2" t="s">
        <v>34</v>
      </c>
      <c r="E956">
        <v>2021</v>
      </c>
      <c r="F956" t="s">
        <v>51</v>
      </c>
      <c r="G956" s="1">
        <v>1845.92</v>
      </c>
    </row>
    <row r="957" spans="1:7">
      <c r="A957" s="2" t="s">
        <v>6</v>
      </c>
      <c r="B957" t="s">
        <v>81</v>
      </c>
      <c r="C957" s="2">
        <v>144</v>
      </c>
      <c r="D957" s="2" t="s">
        <v>34</v>
      </c>
      <c r="E957">
        <v>2021</v>
      </c>
      <c r="F957" t="s">
        <v>51</v>
      </c>
      <c r="G957" s="1">
        <v>1845.92</v>
      </c>
    </row>
    <row r="958" spans="1:7">
      <c r="A958" s="2" t="s">
        <v>8</v>
      </c>
      <c r="B958" t="s">
        <v>81</v>
      </c>
      <c r="C958" s="2">
        <v>133</v>
      </c>
      <c r="D958" s="2" t="s">
        <v>34</v>
      </c>
      <c r="E958">
        <v>2021</v>
      </c>
      <c r="F958" t="s">
        <v>51</v>
      </c>
      <c r="G958" s="1">
        <v>3033.33</v>
      </c>
    </row>
    <row r="959" spans="1:7">
      <c r="A959" s="2" t="s">
        <v>8</v>
      </c>
      <c r="B959" t="s">
        <v>81</v>
      </c>
      <c r="C959" s="2">
        <v>133</v>
      </c>
      <c r="D959" s="2" t="s">
        <v>34</v>
      </c>
      <c r="E959">
        <v>2021</v>
      </c>
      <c r="F959" t="s">
        <v>51</v>
      </c>
      <c r="G959" s="1">
        <v>9793.6299999999992</v>
      </c>
    </row>
    <row r="960" spans="1:7">
      <c r="A960" s="2" t="s">
        <v>8</v>
      </c>
      <c r="B960" t="s">
        <v>81</v>
      </c>
      <c r="C960" s="2">
        <v>133</v>
      </c>
      <c r="D960" s="2" t="s">
        <v>34</v>
      </c>
      <c r="E960">
        <v>2021</v>
      </c>
      <c r="F960" t="s">
        <v>51</v>
      </c>
      <c r="G960" s="1">
        <v>7249.83</v>
      </c>
    </row>
    <row r="961" spans="1:7">
      <c r="A961" s="2" t="s">
        <v>8</v>
      </c>
      <c r="B961" t="s">
        <v>81</v>
      </c>
      <c r="C961" s="2">
        <v>133</v>
      </c>
      <c r="D961" s="2" t="s">
        <v>34</v>
      </c>
      <c r="E961">
        <v>2021</v>
      </c>
      <c r="F961" t="s">
        <v>51</v>
      </c>
      <c r="G961" s="1">
        <v>8577.33</v>
      </c>
    </row>
    <row r="962" spans="1:7">
      <c r="A962" s="2" t="s">
        <v>8</v>
      </c>
      <c r="B962" t="s">
        <v>81</v>
      </c>
      <c r="C962" s="2">
        <v>133</v>
      </c>
      <c r="D962" s="2" t="s">
        <v>34</v>
      </c>
      <c r="E962">
        <v>2021</v>
      </c>
      <c r="F962" t="s">
        <v>51</v>
      </c>
      <c r="G962" s="1">
        <v>7568.66</v>
      </c>
    </row>
    <row r="963" spans="1:7">
      <c r="A963" s="2" t="s">
        <v>8</v>
      </c>
      <c r="B963" t="s">
        <v>81</v>
      </c>
      <c r="C963" s="2">
        <v>133</v>
      </c>
      <c r="D963" s="2" t="s">
        <v>34</v>
      </c>
      <c r="E963">
        <v>2021</v>
      </c>
      <c r="F963" t="s">
        <v>51</v>
      </c>
      <c r="G963" s="1">
        <v>7657.33</v>
      </c>
    </row>
    <row r="964" spans="1:7">
      <c r="A964" s="2" t="s">
        <v>8</v>
      </c>
      <c r="B964" t="s">
        <v>81</v>
      </c>
      <c r="C964" s="2">
        <v>133</v>
      </c>
      <c r="D964" s="2" t="s">
        <v>34</v>
      </c>
      <c r="E964">
        <v>2021</v>
      </c>
      <c r="F964" t="s">
        <v>51</v>
      </c>
      <c r="G964" s="1">
        <v>7713.33</v>
      </c>
    </row>
    <row r="965" spans="1:7">
      <c r="A965" s="2" t="s">
        <v>8</v>
      </c>
      <c r="B965" t="s">
        <v>81</v>
      </c>
      <c r="C965" s="2">
        <v>144</v>
      </c>
      <c r="D965" s="2" t="s">
        <v>34</v>
      </c>
      <c r="E965">
        <v>2021</v>
      </c>
      <c r="F965" t="s">
        <v>51</v>
      </c>
      <c r="G965" s="1">
        <v>4438.29</v>
      </c>
    </row>
    <row r="966" spans="1:7">
      <c r="A966" s="2" t="s">
        <v>8</v>
      </c>
      <c r="B966" t="s">
        <v>81</v>
      </c>
      <c r="C966" s="2">
        <v>144</v>
      </c>
      <c r="D966" s="2" t="s">
        <v>34</v>
      </c>
      <c r="E966">
        <v>2021</v>
      </c>
      <c r="F966" t="s">
        <v>51</v>
      </c>
      <c r="G966" s="1">
        <v>2820.17</v>
      </c>
    </row>
    <row r="967" spans="1:7">
      <c r="A967" s="2" t="s">
        <v>8</v>
      </c>
      <c r="B967" t="s">
        <v>81</v>
      </c>
      <c r="C967" s="2">
        <v>144</v>
      </c>
      <c r="D967" s="2" t="s">
        <v>34</v>
      </c>
      <c r="E967">
        <v>2021</v>
      </c>
      <c r="F967" t="s">
        <v>51</v>
      </c>
      <c r="G967" s="1">
        <v>2820.17</v>
      </c>
    </row>
    <row r="968" spans="1:7">
      <c r="A968" s="2" t="s">
        <v>8</v>
      </c>
      <c r="B968" t="s">
        <v>81</v>
      </c>
      <c r="C968" s="2">
        <v>144</v>
      </c>
      <c r="D968" s="2" t="s">
        <v>34</v>
      </c>
      <c r="E968">
        <v>2021</v>
      </c>
      <c r="F968" t="s">
        <v>51</v>
      </c>
      <c r="G968" s="1">
        <v>2820.17</v>
      </c>
    </row>
    <row r="969" spans="1:7">
      <c r="A969" s="2" t="s">
        <v>8</v>
      </c>
      <c r="B969" t="s">
        <v>81</v>
      </c>
      <c r="C969" s="2">
        <v>144</v>
      </c>
      <c r="D969" s="2" t="s">
        <v>34</v>
      </c>
      <c r="E969">
        <v>2021</v>
      </c>
      <c r="F969" t="s">
        <v>51</v>
      </c>
      <c r="G969" s="1">
        <v>19593.580000000002</v>
      </c>
    </row>
    <row r="970" spans="1:7">
      <c r="A970" s="2" t="s">
        <v>8</v>
      </c>
      <c r="B970" t="s">
        <v>81</v>
      </c>
      <c r="C970" s="2">
        <v>144</v>
      </c>
      <c r="D970" s="2" t="s">
        <v>34</v>
      </c>
      <c r="E970">
        <v>2021</v>
      </c>
      <c r="F970" t="s">
        <v>51</v>
      </c>
      <c r="G970" s="1">
        <v>8865.09</v>
      </c>
    </row>
    <row r="971" spans="1:7">
      <c r="A971" s="2" t="s">
        <v>8</v>
      </c>
      <c r="B971" t="s">
        <v>127</v>
      </c>
      <c r="C971" s="2">
        <v>144</v>
      </c>
      <c r="D971" s="2" t="s">
        <v>120</v>
      </c>
      <c r="E971">
        <v>2021</v>
      </c>
      <c r="F971" t="s">
        <v>51</v>
      </c>
      <c r="G971" s="1">
        <v>971.25</v>
      </c>
    </row>
    <row r="972" spans="1:7">
      <c r="A972" s="2" t="s">
        <v>8</v>
      </c>
      <c r="B972" t="s">
        <v>127</v>
      </c>
      <c r="C972" s="2">
        <v>144</v>
      </c>
      <c r="D972" s="2" t="s">
        <v>120</v>
      </c>
      <c r="E972">
        <v>2021</v>
      </c>
      <c r="F972" t="s">
        <v>51</v>
      </c>
      <c r="G972" s="1">
        <v>1589.61</v>
      </c>
    </row>
    <row r="973" spans="1:7">
      <c r="A973" s="2" t="s">
        <v>8</v>
      </c>
      <c r="B973" t="s">
        <v>134</v>
      </c>
      <c r="C973" s="2">
        <v>144</v>
      </c>
      <c r="D973" s="2" t="s">
        <v>135</v>
      </c>
      <c r="E973">
        <v>2021</v>
      </c>
      <c r="F973" t="s">
        <v>51</v>
      </c>
      <c r="G973" s="1">
        <v>409.5</v>
      </c>
    </row>
    <row r="974" spans="1:7">
      <c r="A974" s="2" t="s">
        <v>8</v>
      </c>
      <c r="B974" t="s">
        <v>62</v>
      </c>
      <c r="C974" s="2">
        <v>144</v>
      </c>
      <c r="D974" s="2" t="s">
        <v>157</v>
      </c>
      <c r="E974">
        <v>2021</v>
      </c>
      <c r="F974" s="113" t="s">
        <v>51</v>
      </c>
      <c r="G974" s="1">
        <v>-14416.66</v>
      </c>
    </row>
    <row r="975" spans="1:7">
      <c r="A975" s="2" t="s">
        <v>8</v>
      </c>
      <c r="B975" t="s">
        <v>62</v>
      </c>
      <c r="C975" s="2">
        <v>144</v>
      </c>
      <c r="D975" s="2" t="s">
        <v>157</v>
      </c>
      <c r="E975">
        <v>2021</v>
      </c>
      <c r="F975" s="113" t="s">
        <v>51</v>
      </c>
      <c r="G975" s="1">
        <v>2060.2600000000002</v>
      </c>
    </row>
    <row r="976" spans="1:7">
      <c r="A976" s="2" t="s">
        <v>8</v>
      </c>
      <c r="B976" t="s">
        <v>62</v>
      </c>
      <c r="C976" s="2">
        <v>144</v>
      </c>
      <c r="D976" s="2" t="s">
        <v>157</v>
      </c>
      <c r="E976">
        <v>2021</v>
      </c>
      <c r="F976" s="113" t="s">
        <v>51</v>
      </c>
      <c r="G976" s="1">
        <v>2272.23</v>
      </c>
    </row>
    <row r="977" spans="1:7">
      <c r="A977" s="2" t="s">
        <v>8</v>
      </c>
      <c r="B977" t="s">
        <v>62</v>
      </c>
      <c r="C977" s="2">
        <v>144</v>
      </c>
      <c r="D977" s="2" t="s">
        <v>157</v>
      </c>
      <c r="E977">
        <v>2021</v>
      </c>
      <c r="F977" s="113" t="s">
        <v>51</v>
      </c>
      <c r="G977" s="1">
        <v>-2999.25</v>
      </c>
    </row>
    <row r="978" spans="1:7">
      <c r="A978" s="2" t="s">
        <v>8</v>
      </c>
      <c r="B978" t="s">
        <v>62</v>
      </c>
      <c r="C978" s="2">
        <v>144</v>
      </c>
      <c r="D978" s="2" t="s">
        <v>157</v>
      </c>
      <c r="E978">
        <v>2021</v>
      </c>
      <c r="F978" s="113" t="s">
        <v>51</v>
      </c>
      <c r="G978" s="1">
        <v>1993.27</v>
      </c>
    </row>
    <row r="979" spans="1:7">
      <c r="A979" s="2" t="s">
        <v>8</v>
      </c>
      <c r="B979" t="s">
        <v>62</v>
      </c>
      <c r="C979" s="2">
        <v>144</v>
      </c>
      <c r="D979" s="2" t="s">
        <v>157</v>
      </c>
      <c r="E979">
        <v>2021</v>
      </c>
      <c r="F979" s="113" t="s">
        <v>51</v>
      </c>
      <c r="G979" s="1">
        <v>406.76</v>
      </c>
    </row>
    <row r="980" spans="1:7">
      <c r="A980" s="2" t="s">
        <v>8</v>
      </c>
      <c r="B980" t="s">
        <v>70</v>
      </c>
      <c r="C980" s="2">
        <v>144</v>
      </c>
      <c r="D980" s="2" t="s">
        <v>159</v>
      </c>
      <c r="E980">
        <v>2021</v>
      </c>
      <c r="F980" s="113" t="s">
        <v>51</v>
      </c>
      <c r="G980" s="1">
        <v>-165.75</v>
      </c>
    </row>
    <row r="981" spans="1:7">
      <c r="A981" s="2" t="s">
        <v>11</v>
      </c>
      <c r="B981" t="s">
        <v>81</v>
      </c>
      <c r="C981" s="2">
        <v>144</v>
      </c>
      <c r="D981" s="2" t="s">
        <v>34</v>
      </c>
      <c r="E981">
        <v>2021</v>
      </c>
      <c r="F981" t="s">
        <v>51</v>
      </c>
      <c r="G981" s="1">
        <v>2966.67</v>
      </c>
    </row>
    <row r="982" spans="1:7">
      <c r="A982" s="2" t="s">
        <v>11</v>
      </c>
      <c r="B982" t="s">
        <v>81</v>
      </c>
      <c r="C982" s="2">
        <v>144</v>
      </c>
      <c r="D982" s="2" t="s">
        <v>34</v>
      </c>
      <c r="E982">
        <v>2021</v>
      </c>
      <c r="F982" t="s">
        <v>51</v>
      </c>
      <c r="G982" s="1">
        <v>2966.67</v>
      </c>
    </row>
    <row r="983" spans="1:7">
      <c r="A983" s="2" t="s">
        <v>11</v>
      </c>
      <c r="B983" t="s">
        <v>81</v>
      </c>
      <c r="C983" s="2">
        <v>144</v>
      </c>
      <c r="D983" s="2" t="s">
        <v>34</v>
      </c>
      <c r="E983">
        <v>2021</v>
      </c>
      <c r="F983" t="s">
        <v>51</v>
      </c>
      <c r="G983" s="1">
        <v>2966.67</v>
      </c>
    </row>
    <row r="984" spans="1:7">
      <c r="A984" s="2" t="s">
        <v>11</v>
      </c>
      <c r="B984" t="s">
        <v>81</v>
      </c>
      <c r="C984" s="2">
        <v>144</v>
      </c>
      <c r="D984" s="2" t="s">
        <v>34</v>
      </c>
      <c r="E984">
        <v>2021</v>
      </c>
      <c r="F984" t="s">
        <v>51</v>
      </c>
      <c r="G984" s="1">
        <v>2966.67</v>
      </c>
    </row>
    <row r="985" spans="1:7">
      <c r="A985" s="2" t="s">
        <v>11</v>
      </c>
      <c r="B985" t="s">
        <v>81</v>
      </c>
      <c r="C985" s="2">
        <v>144</v>
      </c>
      <c r="D985" s="2" t="s">
        <v>34</v>
      </c>
      <c r="E985">
        <v>2021</v>
      </c>
      <c r="F985" t="s">
        <v>51</v>
      </c>
      <c r="G985" s="1">
        <v>2966.67</v>
      </c>
    </row>
    <row r="986" spans="1:7">
      <c r="A986" s="2" t="s">
        <v>11</v>
      </c>
      <c r="B986" t="s">
        <v>81</v>
      </c>
      <c r="C986" s="2">
        <v>144</v>
      </c>
      <c r="D986" s="2" t="s">
        <v>34</v>
      </c>
      <c r="E986">
        <v>2021</v>
      </c>
      <c r="F986" t="s">
        <v>51</v>
      </c>
      <c r="G986" s="1">
        <v>2966.67</v>
      </c>
    </row>
    <row r="987" spans="1:7">
      <c r="A987" s="2" t="s">
        <v>12</v>
      </c>
      <c r="B987" t="s">
        <v>80</v>
      </c>
      <c r="C987" s="2">
        <v>133</v>
      </c>
      <c r="D987" s="2" t="s">
        <v>35</v>
      </c>
      <c r="E987">
        <v>2021</v>
      </c>
      <c r="F987" t="s">
        <v>51</v>
      </c>
      <c r="G987" s="1">
        <v>4431.0200000000004</v>
      </c>
    </row>
    <row r="988" spans="1:7">
      <c r="A988" s="2" t="s">
        <v>12</v>
      </c>
      <c r="B988" t="s">
        <v>80</v>
      </c>
      <c r="C988" s="2">
        <v>133</v>
      </c>
      <c r="D988" s="2" t="s">
        <v>35</v>
      </c>
      <c r="E988">
        <v>2021</v>
      </c>
      <c r="F988" t="s">
        <v>51</v>
      </c>
      <c r="G988" s="1">
        <v>4431.0200000000004</v>
      </c>
    </row>
    <row r="989" spans="1:7">
      <c r="A989" s="2" t="s">
        <v>12</v>
      </c>
      <c r="B989" t="s">
        <v>80</v>
      </c>
      <c r="C989" s="2">
        <v>133</v>
      </c>
      <c r="D989" s="2" t="s">
        <v>35</v>
      </c>
      <c r="E989">
        <v>2021</v>
      </c>
      <c r="F989" t="s">
        <v>51</v>
      </c>
      <c r="G989" s="1">
        <v>4431.0200000000004</v>
      </c>
    </row>
    <row r="990" spans="1:7">
      <c r="A990" s="2" t="s">
        <v>12</v>
      </c>
      <c r="B990" t="s">
        <v>80</v>
      </c>
      <c r="C990" s="2">
        <v>133</v>
      </c>
      <c r="D990" s="2" t="s">
        <v>35</v>
      </c>
      <c r="E990">
        <v>2021</v>
      </c>
      <c r="F990" t="s">
        <v>51</v>
      </c>
      <c r="G990" s="1">
        <v>4431.0200000000004</v>
      </c>
    </row>
    <row r="991" spans="1:7">
      <c r="A991" s="2" t="s">
        <v>12</v>
      </c>
      <c r="B991" t="s">
        <v>80</v>
      </c>
      <c r="C991" s="2">
        <v>133</v>
      </c>
      <c r="D991" s="2" t="s">
        <v>35</v>
      </c>
      <c r="E991">
        <v>2021</v>
      </c>
      <c r="F991" t="s">
        <v>51</v>
      </c>
      <c r="G991" s="1">
        <v>4431.0200000000004</v>
      </c>
    </row>
    <row r="992" spans="1:7">
      <c r="A992" s="2" t="s">
        <v>12</v>
      </c>
      <c r="B992" t="s">
        <v>80</v>
      </c>
      <c r="C992" s="2">
        <v>133</v>
      </c>
      <c r="D992" s="2" t="s">
        <v>35</v>
      </c>
      <c r="E992">
        <v>2021</v>
      </c>
      <c r="F992" t="s">
        <v>51</v>
      </c>
      <c r="G992" s="1">
        <v>4431.0200000000004</v>
      </c>
    </row>
    <row r="993" spans="1:7">
      <c r="A993" s="2" t="s">
        <v>14</v>
      </c>
      <c r="B993" t="s">
        <v>69</v>
      </c>
      <c r="C993" s="2">
        <v>133</v>
      </c>
      <c r="D993" s="2" t="s">
        <v>30</v>
      </c>
      <c r="E993">
        <v>2021</v>
      </c>
      <c r="F993" t="s">
        <v>51</v>
      </c>
      <c r="G993" s="1">
        <v>-4948.0200000000004</v>
      </c>
    </row>
    <row r="994" spans="1:7">
      <c r="A994" s="2" t="s">
        <v>14</v>
      </c>
      <c r="B994" t="s">
        <v>80</v>
      </c>
      <c r="C994" s="2">
        <v>144</v>
      </c>
      <c r="D994" s="2" t="s">
        <v>35</v>
      </c>
      <c r="E994">
        <v>2021</v>
      </c>
      <c r="F994" t="s">
        <v>51</v>
      </c>
      <c r="G994" s="1">
        <v>2472</v>
      </c>
    </row>
    <row r="995" spans="1:7">
      <c r="A995" s="2" t="s">
        <v>14</v>
      </c>
      <c r="B995" t="s">
        <v>80</v>
      </c>
      <c r="C995" s="2">
        <v>144</v>
      </c>
      <c r="D995" s="2" t="s">
        <v>35</v>
      </c>
      <c r="E995">
        <v>2021</v>
      </c>
      <c r="F995" t="s">
        <v>51</v>
      </c>
      <c r="G995" s="1">
        <v>2472</v>
      </c>
    </row>
    <row r="996" spans="1:7">
      <c r="A996" s="2" t="s">
        <v>14</v>
      </c>
      <c r="B996" t="s">
        <v>80</v>
      </c>
      <c r="C996" s="2">
        <v>144</v>
      </c>
      <c r="D996" s="2" t="s">
        <v>35</v>
      </c>
      <c r="E996">
        <v>2021</v>
      </c>
      <c r="F996" t="s">
        <v>51</v>
      </c>
      <c r="G996" s="1">
        <v>2472</v>
      </c>
    </row>
    <row r="997" spans="1:7">
      <c r="A997" s="2" t="s">
        <v>14</v>
      </c>
      <c r="B997" t="s">
        <v>80</v>
      </c>
      <c r="C997" s="2">
        <v>144</v>
      </c>
      <c r="D997" s="2" t="s">
        <v>35</v>
      </c>
      <c r="E997">
        <v>2021</v>
      </c>
      <c r="F997" t="s">
        <v>51</v>
      </c>
      <c r="G997" s="1">
        <v>2472</v>
      </c>
    </row>
    <row r="998" spans="1:7">
      <c r="A998" s="2" t="s">
        <v>14</v>
      </c>
      <c r="B998" t="s">
        <v>80</v>
      </c>
      <c r="C998" s="2">
        <v>144</v>
      </c>
      <c r="D998" s="2" t="s">
        <v>35</v>
      </c>
      <c r="E998">
        <v>2021</v>
      </c>
      <c r="F998" t="s">
        <v>51</v>
      </c>
      <c r="G998" s="1">
        <v>3708</v>
      </c>
    </row>
    <row r="999" spans="1:7">
      <c r="A999" s="2" t="s">
        <v>14</v>
      </c>
      <c r="B999" t="s">
        <v>80</v>
      </c>
      <c r="C999" s="2">
        <v>144</v>
      </c>
      <c r="D999" s="2" t="s">
        <v>35</v>
      </c>
      <c r="E999">
        <v>2021</v>
      </c>
      <c r="F999" t="s">
        <v>51</v>
      </c>
      <c r="G999" s="1">
        <v>2472</v>
      </c>
    </row>
    <row r="1000" spans="1:7">
      <c r="A1000" s="2" t="s">
        <v>15</v>
      </c>
      <c r="B1000" t="s">
        <v>81</v>
      </c>
      <c r="C1000" s="2">
        <v>133</v>
      </c>
      <c r="D1000" s="2" t="s">
        <v>34</v>
      </c>
      <c r="E1000">
        <v>2021</v>
      </c>
      <c r="F1000" t="s">
        <v>51</v>
      </c>
      <c r="G1000" s="1">
        <v>2964</v>
      </c>
    </row>
    <row r="1001" spans="1:7">
      <c r="A1001" s="2" t="s">
        <v>15</v>
      </c>
      <c r="B1001" t="s">
        <v>81</v>
      </c>
      <c r="C1001" s="2">
        <v>133</v>
      </c>
      <c r="D1001" s="2" t="s">
        <v>34</v>
      </c>
      <c r="E1001">
        <v>2021</v>
      </c>
      <c r="F1001" t="s">
        <v>51</v>
      </c>
      <c r="G1001" s="1">
        <v>2964</v>
      </c>
    </row>
    <row r="1002" spans="1:7">
      <c r="A1002" s="2" t="s">
        <v>15</v>
      </c>
      <c r="B1002" t="s">
        <v>81</v>
      </c>
      <c r="C1002" s="2">
        <v>133</v>
      </c>
      <c r="D1002" s="2" t="s">
        <v>34</v>
      </c>
      <c r="E1002">
        <v>2021</v>
      </c>
      <c r="F1002" t="s">
        <v>51</v>
      </c>
      <c r="G1002" s="1">
        <v>-6258.33</v>
      </c>
    </row>
    <row r="1003" spans="1:7">
      <c r="A1003" s="2" t="s">
        <v>15</v>
      </c>
      <c r="B1003" t="s">
        <v>81</v>
      </c>
      <c r="C1003" s="2">
        <v>133</v>
      </c>
      <c r="D1003" s="2" t="s">
        <v>34</v>
      </c>
      <c r="E1003">
        <v>2021</v>
      </c>
      <c r="F1003" t="s">
        <v>51</v>
      </c>
      <c r="G1003" s="1">
        <v>2964</v>
      </c>
    </row>
    <row r="1004" spans="1:7">
      <c r="A1004" s="2" t="s">
        <v>15</v>
      </c>
      <c r="B1004" t="s">
        <v>81</v>
      </c>
      <c r="C1004" s="2">
        <v>133</v>
      </c>
      <c r="D1004" s="2" t="s">
        <v>34</v>
      </c>
      <c r="E1004">
        <v>2021</v>
      </c>
      <c r="F1004" t="s">
        <v>51</v>
      </c>
      <c r="G1004" s="1">
        <v>2964</v>
      </c>
    </row>
    <row r="1005" spans="1:7">
      <c r="A1005" s="2" t="s">
        <v>15</v>
      </c>
      <c r="B1005" t="s">
        <v>81</v>
      </c>
      <c r="C1005" s="2">
        <v>133</v>
      </c>
      <c r="D1005" s="2" t="s">
        <v>34</v>
      </c>
      <c r="E1005">
        <v>2021</v>
      </c>
      <c r="F1005" t="s">
        <v>51</v>
      </c>
      <c r="G1005" s="1">
        <v>2964</v>
      </c>
    </row>
    <row r="1006" spans="1:7">
      <c r="A1006" s="2" t="s">
        <v>17</v>
      </c>
      <c r="B1006" t="s">
        <v>80</v>
      </c>
      <c r="C1006" s="2">
        <v>144</v>
      </c>
      <c r="D1006" s="2" t="s">
        <v>35</v>
      </c>
      <c r="E1006">
        <v>2021</v>
      </c>
      <c r="F1006" t="s">
        <v>51</v>
      </c>
      <c r="G1006" s="1">
        <v>6750</v>
      </c>
    </row>
    <row r="1007" spans="1:7">
      <c r="A1007" s="2" t="s">
        <v>17</v>
      </c>
      <c r="B1007" t="s">
        <v>80</v>
      </c>
      <c r="C1007" s="2">
        <v>144</v>
      </c>
      <c r="D1007" s="2" t="s">
        <v>35</v>
      </c>
      <c r="E1007">
        <v>2021</v>
      </c>
      <c r="F1007" t="s">
        <v>51</v>
      </c>
      <c r="G1007" s="1">
        <v>6750</v>
      </c>
    </row>
    <row r="1008" spans="1:7">
      <c r="A1008" s="2" t="s">
        <v>17</v>
      </c>
      <c r="B1008" t="s">
        <v>80</v>
      </c>
      <c r="C1008" s="2">
        <v>144</v>
      </c>
      <c r="D1008" s="2" t="s">
        <v>35</v>
      </c>
      <c r="E1008">
        <v>2021</v>
      </c>
      <c r="F1008" t="s">
        <v>51</v>
      </c>
      <c r="G1008" s="1">
        <v>6750</v>
      </c>
    </row>
    <row r="1009" spans="1:7">
      <c r="A1009" s="2" t="s">
        <v>6</v>
      </c>
      <c r="B1009" t="s">
        <v>62</v>
      </c>
      <c r="C1009" s="2">
        <v>133</v>
      </c>
      <c r="D1009" s="2" t="s">
        <v>157</v>
      </c>
      <c r="E1009">
        <v>2021</v>
      </c>
      <c r="F1009" t="s">
        <v>46</v>
      </c>
      <c r="G1009" s="1">
        <v>9617.1</v>
      </c>
    </row>
    <row r="1010" spans="1:7">
      <c r="A1010" s="2" t="s">
        <v>6</v>
      </c>
      <c r="B1010" t="s">
        <v>62</v>
      </c>
      <c r="C1010" s="2">
        <v>133</v>
      </c>
      <c r="D1010" s="2" t="s">
        <v>157</v>
      </c>
      <c r="E1010">
        <v>2021</v>
      </c>
      <c r="F1010" t="s">
        <v>46</v>
      </c>
      <c r="G1010" s="1">
        <v>-38.93</v>
      </c>
    </row>
    <row r="1011" spans="1:7">
      <c r="A1011" s="2" t="s">
        <v>6</v>
      </c>
      <c r="B1011" t="s">
        <v>62</v>
      </c>
      <c r="C1011" s="2">
        <v>133</v>
      </c>
      <c r="D1011" s="2" t="s">
        <v>157</v>
      </c>
      <c r="E1011">
        <v>2021</v>
      </c>
      <c r="F1011" t="s">
        <v>46</v>
      </c>
      <c r="G1011" s="1">
        <v>24503.57</v>
      </c>
    </row>
    <row r="1012" spans="1:7">
      <c r="A1012" s="2" t="s">
        <v>6</v>
      </c>
      <c r="B1012" t="s">
        <v>62</v>
      </c>
      <c r="C1012" s="2">
        <v>133</v>
      </c>
      <c r="D1012" s="2" t="s">
        <v>157</v>
      </c>
      <c r="E1012">
        <v>2021</v>
      </c>
      <c r="F1012" t="s">
        <v>46</v>
      </c>
      <c r="G1012" s="1">
        <v>13698.63</v>
      </c>
    </row>
    <row r="1013" spans="1:7">
      <c r="A1013" s="2" t="s">
        <v>6</v>
      </c>
      <c r="B1013" t="s">
        <v>62</v>
      </c>
      <c r="C1013" s="2">
        <v>133</v>
      </c>
      <c r="D1013" s="2" t="s">
        <v>157</v>
      </c>
      <c r="E1013">
        <v>2021</v>
      </c>
      <c r="F1013" t="s">
        <v>46</v>
      </c>
      <c r="G1013" s="1">
        <v>13882.33</v>
      </c>
    </row>
    <row r="1014" spans="1:7">
      <c r="A1014" s="2" t="s">
        <v>6</v>
      </c>
      <c r="B1014" t="s">
        <v>62</v>
      </c>
      <c r="C1014" s="2">
        <v>133</v>
      </c>
      <c r="D1014" s="2" t="s">
        <v>157</v>
      </c>
      <c r="E1014">
        <v>2021</v>
      </c>
      <c r="F1014" t="s">
        <v>46</v>
      </c>
      <c r="G1014" s="1">
        <v>8371.27</v>
      </c>
    </row>
    <row r="1015" spans="1:7">
      <c r="A1015" s="2" t="s">
        <v>6</v>
      </c>
      <c r="B1015" t="s">
        <v>62</v>
      </c>
      <c r="C1015" s="2">
        <v>133</v>
      </c>
      <c r="D1015" s="2" t="s">
        <v>157</v>
      </c>
      <c r="E1015">
        <v>2021</v>
      </c>
      <c r="F1015" t="s">
        <v>46</v>
      </c>
      <c r="G1015" s="1">
        <v>10862.4</v>
      </c>
    </row>
    <row r="1016" spans="1:7">
      <c r="A1016" s="2" t="s">
        <v>6</v>
      </c>
      <c r="B1016" t="s">
        <v>62</v>
      </c>
      <c r="C1016" s="2">
        <v>144</v>
      </c>
      <c r="D1016" s="2" t="s">
        <v>157</v>
      </c>
      <c r="E1016">
        <v>2021</v>
      </c>
      <c r="F1016" t="s">
        <v>46</v>
      </c>
      <c r="G1016" s="1">
        <v>20312.87</v>
      </c>
    </row>
    <row r="1017" spans="1:7">
      <c r="A1017" s="2" t="s">
        <v>6</v>
      </c>
      <c r="B1017" t="s">
        <v>62</v>
      </c>
      <c r="C1017" s="2">
        <v>144</v>
      </c>
      <c r="D1017" s="2" t="s">
        <v>157</v>
      </c>
      <c r="E1017">
        <v>2021</v>
      </c>
      <c r="F1017" t="s">
        <v>46</v>
      </c>
      <c r="G1017" s="1">
        <v>5258.15</v>
      </c>
    </row>
    <row r="1018" spans="1:7">
      <c r="A1018" s="2" t="s">
        <v>6</v>
      </c>
      <c r="B1018" t="s">
        <v>62</v>
      </c>
      <c r="C1018" s="2">
        <v>144</v>
      </c>
      <c r="D1018" s="2" t="s">
        <v>157</v>
      </c>
      <c r="E1018">
        <v>2021</v>
      </c>
      <c r="F1018" t="s">
        <v>46</v>
      </c>
      <c r="G1018" s="1">
        <v>4264.7299999999996</v>
      </c>
    </row>
    <row r="1019" spans="1:7">
      <c r="A1019" s="2" t="s">
        <v>6</v>
      </c>
      <c r="B1019" t="s">
        <v>62</v>
      </c>
      <c r="C1019" s="2">
        <v>144</v>
      </c>
      <c r="D1019" s="2" t="s">
        <v>157</v>
      </c>
      <c r="E1019">
        <v>2021</v>
      </c>
      <c r="F1019" t="s">
        <v>46</v>
      </c>
      <c r="G1019" s="1">
        <v>16035.69</v>
      </c>
    </row>
    <row r="1020" spans="1:7">
      <c r="A1020" s="2" t="s">
        <v>6</v>
      </c>
      <c r="B1020" t="s">
        <v>62</v>
      </c>
      <c r="C1020" s="2">
        <v>144</v>
      </c>
      <c r="D1020" s="2" t="s">
        <v>157</v>
      </c>
      <c r="E1020">
        <v>2021</v>
      </c>
      <c r="F1020" t="s">
        <v>46</v>
      </c>
      <c r="G1020" s="1">
        <v>11876.73</v>
      </c>
    </row>
    <row r="1021" spans="1:7">
      <c r="A1021" s="2" t="s">
        <v>6</v>
      </c>
      <c r="B1021" t="s">
        <v>62</v>
      </c>
      <c r="C1021" s="2">
        <v>144</v>
      </c>
      <c r="D1021" s="2" t="s">
        <v>157</v>
      </c>
      <c r="E1021">
        <v>2021</v>
      </c>
      <c r="F1021" t="s">
        <v>46</v>
      </c>
      <c r="G1021" s="1">
        <v>6260.54</v>
      </c>
    </row>
    <row r="1022" spans="1:7">
      <c r="A1022" s="2" t="s">
        <v>6</v>
      </c>
      <c r="B1022" t="s">
        <v>62</v>
      </c>
      <c r="C1022" s="2">
        <v>144</v>
      </c>
      <c r="D1022" s="2" t="s">
        <v>157</v>
      </c>
      <c r="E1022">
        <v>2021</v>
      </c>
      <c r="F1022" t="s">
        <v>46</v>
      </c>
      <c r="G1022" s="1">
        <v>38.93</v>
      </c>
    </row>
    <row r="1023" spans="1:7">
      <c r="A1023" s="2" t="s">
        <v>7</v>
      </c>
      <c r="B1023" t="s">
        <v>62</v>
      </c>
      <c r="C1023" s="2">
        <v>133</v>
      </c>
      <c r="D1023" s="2" t="s">
        <v>157</v>
      </c>
      <c r="E1023">
        <v>2021</v>
      </c>
      <c r="F1023" t="s">
        <v>46</v>
      </c>
      <c r="G1023" s="1">
        <v>2616.5</v>
      </c>
    </row>
    <row r="1024" spans="1:7">
      <c r="A1024" s="2" t="s">
        <v>7</v>
      </c>
      <c r="B1024" t="s">
        <v>62</v>
      </c>
      <c r="C1024" s="2">
        <v>133</v>
      </c>
      <c r="D1024" s="2" t="s">
        <v>157</v>
      </c>
      <c r="E1024">
        <v>2021</v>
      </c>
      <c r="F1024" t="s">
        <v>46</v>
      </c>
      <c r="G1024" s="1">
        <v>3193.5</v>
      </c>
    </row>
    <row r="1025" spans="1:7">
      <c r="A1025" s="2" t="s">
        <v>7</v>
      </c>
      <c r="B1025" t="s">
        <v>62</v>
      </c>
      <c r="C1025" s="2">
        <v>133</v>
      </c>
      <c r="D1025" s="2" t="s">
        <v>157</v>
      </c>
      <c r="E1025">
        <v>2021</v>
      </c>
      <c r="F1025" t="s">
        <v>46</v>
      </c>
      <c r="G1025" s="1">
        <v>4437.3</v>
      </c>
    </row>
    <row r="1026" spans="1:7">
      <c r="A1026" s="2" t="s">
        <v>7</v>
      </c>
      <c r="B1026" t="s">
        <v>62</v>
      </c>
      <c r="C1026" s="2">
        <v>133</v>
      </c>
      <c r="D1026" s="2" t="s">
        <v>157</v>
      </c>
      <c r="E1026">
        <v>2021</v>
      </c>
      <c r="F1026" t="s">
        <v>46</v>
      </c>
      <c r="G1026" s="1">
        <v>16154.87</v>
      </c>
    </row>
    <row r="1027" spans="1:7">
      <c r="A1027" s="2" t="s">
        <v>7</v>
      </c>
      <c r="B1027" t="s">
        <v>62</v>
      </c>
      <c r="C1027" s="2">
        <v>133</v>
      </c>
      <c r="D1027" s="2" t="s">
        <v>157</v>
      </c>
      <c r="E1027">
        <v>2021</v>
      </c>
      <c r="F1027" t="s">
        <v>46</v>
      </c>
      <c r="G1027" s="1">
        <v>19343.349999999999</v>
      </c>
    </row>
    <row r="1028" spans="1:7">
      <c r="A1028" s="2" t="s">
        <v>7</v>
      </c>
      <c r="B1028" t="s">
        <v>62</v>
      </c>
      <c r="C1028" s="2">
        <v>133</v>
      </c>
      <c r="D1028" s="2" t="s">
        <v>157</v>
      </c>
      <c r="E1028">
        <v>2021</v>
      </c>
      <c r="F1028" t="s">
        <v>46</v>
      </c>
      <c r="G1028" s="1">
        <v>2845.5</v>
      </c>
    </row>
    <row r="1029" spans="1:7">
      <c r="A1029" s="2" t="s">
        <v>7</v>
      </c>
      <c r="B1029" t="s">
        <v>62</v>
      </c>
      <c r="C1029" s="2">
        <v>144</v>
      </c>
      <c r="D1029" s="2" t="s">
        <v>157</v>
      </c>
      <c r="E1029">
        <v>2021</v>
      </c>
      <c r="F1029" t="s">
        <v>46</v>
      </c>
      <c r="G1029" s="1">
        <v>26651.66</v>
      </c>
    </row>
    <row r="1030" spans="1:7">
      <c r="A1030" s="2" t="s">
        <v>7</v>
      </c>
      <c r="B1030" t="s">
        <v>62</v>
      </c>
      <c r="C1030" s="2">
        <v>144</v>
      </c>
      <c r="D1030" s="2" t="s">
        <v>157</v>
      </c>
      <c r="E1030">
        <v>2021</v>
      </c>
      <c r="F1030" t="s">
        <v>46</v>
      </c>
      <c r="G1030" s="1">
        <v>10869.92</v>
      </c>
    </row>
    <row r="1031" spans="1:7">
      <c r="A1031" s="2" t="s">
        <v>7</v>
      </c>
      <c r="B1031" t="s">
        <v>62</v>
      </c>
      <c r="C1031" s="2">
        <v>144</v>
      </c>
      <c r="D1031" s="2" t="s">
        <v>157</v>
      </c>
      <c r="E1031">
        <v>2021</v>
      </c>
      <c r="F1031" t="s">
        <v>46</v>
      </c>
      <c r="G1031" s="1">
        <v>12041.61</v>
      </c>
    </row>
    <row r="1032" spans="1:7">
      <c r="A1032" s="2" t="s">
        <v>7</v>
      </c>
      <c r="B1032" t="s">
        <v>62</v>
      </c>
      <c r="C1032" s="2">
        <v>144</v>
      </c>
      <c r="D1032" s="2" t="s">
        <v>157</v>
      </c>
      <c r="E1032">
        <v>2021</v>
      </c>
      <c r="F1032" t="s">
        <v>46</v>
      </c>
      <c r="G1032" s="1">
        <v>9051.94</v>
      </c>
    </row>
    <row r="1033" spans="1:7">
      <c r="A1033" s="2" t="s">
        <v>7</v>
      </c>
      <c r="B1033" t="s">
        <v>62</v>
      </c>
      <c r="C1033" s="2">
        <v>144</v>
      </c>
      <c r="D1033" s="2" t="s">
        <v>157</v>
      </c>
      <c r="E1033">
        <v>2021</v>
      </c>
      <c r="F1033" t="s">
        <v>46</v>
      </c>
      <c r="G1033" s="1">
        <v>8188.06</v>
      </c>
    </row>
    <row r="1034" spans="1:7">
      <c r="A1034" s="2" t="s">
        <v>7</v>
      </c>
      <c r="B1034" t="s">
        <v>62</v>
      </c>
      <c r="C1034" s="2">
        <v>144</v>
      </c>
      <c r="D1034" s="2" t="s">
        <v>157</v>
      </c>
      <c r="E1034">
        <v>2021</v>
      </c>
      <c r="F1034" t="s">
        <v>46</v>
      </c>
      <c r="G1034" s="1">
        <v>29467.86</v>
      </c>
    </row>
    <row r="1035" spans="1:7">
      <c r="A1035" s="2" t="s">
        <v>8</v>
      </c>
      <c r="B1035" t="s">
        <v>62</v>
      </c>
      <c r="C1035" s="2">
        <v>133</v>
      </c>
      <c r="D1035" s="2" t="s">
        <v>157</v>
      </c>
      <c r="E1035">
        <v>2021</v>
      </c>
      <c r="F1035" t="s">
        <v>46</v>
      </c>
      <c r="G1035" s="1">
        <v>7118.5</v>
      </c>
    </row>
    <row r="1036" spans="1:7">
      <c r="A1036" s="2" t="s">
        <v>8</v>
      </c>
      <c r="B1036" t="s">
        <v>62</v>
      </c>
      <c r="C1036" s="2">
        <v>133</v>
      </c>
      <c r="D1036" s="2" t="s">
        <v>157</v>
      </c>
      <c r="E1036">
        <v>2021</v>
      </c>
      <c r="F1036" t="s">
        <v>46</v>
      </c>
      <c r="G1036" s="1">
        <v>333.26</v>
      </c>
    </row>
    <row r="1037" spans="1:7">
      <c r="A1037" s="2" t="s">
        <v>8</v>
      </c>
      <c r="B1037" t="s">
        <v>62</v>
      </c>
      <c r="C1037" s="2">
        <v>133</v>
      </c>
      <c r="D1037" s="2" t="s">
        <v>157</v>
      </c>
      <c r="E1037">
        <v>2021</v>
      </c>
      <c r="F1037" t="s">
        <v>46</v>
      </c>
      <c r="G1037" s="1">
        <v>3270.5</v>
      </c>
    </row>
    <row r="1038" spans="1:7">
      <c r="A1038" s="2" t="s">
        <v>8</v>
      </c>
      <c r="B1038" t="s">
        <v>62</v>
      </c>
      <c r="C1038" s="2">
        <v>133</v>
      </c>
      <c r="D1038" s="2" t="s">
        <v>157</v>
      </c>
      <c r="E1038">
        <v>2021</v>
      </c>
      <c r="F1038" t="s">
        <v>46</v>
      </c>
      <c r="G1038" s="1">
        <v>1061.1300000000001</v>
      </c>
    </row>
    <row r="1039" spans="1:7">
      <c r="A1039" s="2" t="s">
        <v>8</v>
      </c>
      <c r="B1039" t="s">
        <v>62</v>
      </c>
      <c r="C1039" s="2">
        <v>133</v>
      </c>
      <c r="D1039" s="2" t="s">
        <v>157</v>
      </c>
      <c r="E1039">
        <v>2021</v>
      </c>
      <c r="F1039" t="s">
        <v>46</v>
      </c>
      <c r="G1039" s="1">
        <v>332.63</v>
      </c>
    </row>
    <row r="1040" spans="1:7">
      <c r="A1040" s="2" t="s">
        <v>8</v>
      </c>
      <c r="B1040" t="s">
        <v>62</v>
      </c>
      <c r="C1040" s="2">
        <v>133</v>
      </c>
      <c r="D1040" s="2" t="s">
        <v>157</v>
      </c>
      <c r="E1040">
        <v>2021</v>
      </c>
      <c r="F1040" t="s">
        <v>46</v>
      </c>
      <c r="G1040" s="1">
        <v>4360</v>
      </c>
    </row>
    <row r="1041" spans="1:7">
      <c r="A1041" s="2" t="s">
        <v>8</v>
      </c>
      <c r="B1041" t="s">
        <v>62</v>
      </c>
      <c r="C1041" s="2">
        <v>144</v>
      </c>
      <c r="D1041" s="2" t="s">
        <v>157</v>
      </c>
      <c r="E1041">
        <v>2021</v>
      </c>
      <c r="F1041" t="s">
        <v>46</v>
      </c>
      <c r="G1041" s="1">
        <v>24785.23</v>
      </c>
    </row>
    <row r="1042" spans="1:7">
      <c r="A1042" s="2" t="s">
        <v>8</v>
      </c>
      <c r="B1042" t="s">
        <v>62</v>
      </c>
      <c r="C1042" s="2">
        <v>144</v>
      </c>
      <c r="D1042" s="2" t="s">
        <v>157</v>
      </c>
      <c r="E1042">
        <v>2021</v>
      </c>
      <c r="F1042" t="s">
        <v>46</v>
      </c>
      <c r="G1042" s="1">
        <v>13720.93</v>
      </c>
    </row>
    <row r="1043" spans="1:7">
      <c r="A1043" s="2" t="s">
        <v>8</v>
      </c>
      <c r="B1043" t="s">
        <v>62</v>
      </c>
      <c r="C1043" s="2">
        <v>144</v>
      </c>
      <c r="D1043" s="2" t="s">
        <v>157</v>
      </c>
      <c r="E1043">
        <v>2021</v>
      </c>
      <c r="F1043" t="s">
        <v>46</v>
      </c>
      <c r="G1043" s="1">
        <v>12962.38</v>
      </c>
    </row>
    <row r="1044" spans="1:7">
      <c r="A1044" s="2" t="s">
        <v>8</v>
      </c>
      <c r="B1044" t="s">
        <v>62</v>
      </c>
      <c r="C1044" s="2">
        <v>144</v>
      </c>
      <c r="D1044" s="2" t="s">
        <v>157</v>
      </c>
      <c r="E1044">
        <v>2021</v>
      </c>
      <c r="F1044" t="s">
        <v>46</v>
      </c>
      <c r="G1044" s="1">
        <v>13218.01</v>
      </c>
    </row>
    <row r="1045" spans="1:7">
      <c r="A1045" s="2" t="s">
        <v>8</v>
      </c>
      <c r="B1045" t="s">
        <v>62</v>
      </c>
      <c r="C1045" s="2">
        <v>144</v>
      </c>
      <c r="D1045" s="2" t="s">
        <v>157</v>
      </c>
      <c r="E1045">
        <v>2021</v>
      </c>
      <c r="F1045" t="s">
        <v>46</v>
      </c>
      <c r="G1045" s="1">
        <v>25401.97</v>
      </c>
    </row>
    <row r="1046" spans="1:7">
      <c r="A1046" s="2" t="s">
        <v>8</v>
      </c>
      <c r="B1046" t="s">
        <v>62</v>
      </c>
      <c r="C1046" s="2">
        <v>144</v>
      </c>
      <c r="D1046" s="2" t="s">
        <v>157</v>
      </c>
      <c r="E1046">
        <v>2021</v>
      </c>
      <c r="F1046" t="s">
        <v>46</v>
      </c>
      <c r="G1046" s="1">
        <v>25050.57</v>
      </c>
    </row>
    <row r="1047" spans="1:7">
      <c r="A1047" s="2" t="s">
        <v>9</v>
      </c>
      <c r="B1047" t="s">
        <v>62</v>
      </c>
      <c r="C1047" s="2">
        <v>133</v>
      </c>
      <c r="D1047" s="2" t="s">
        <v>157</v>
      </c>
      <c r="E1047">
        <v>2021</v>
      </c>
      <c r="F1047" t="s">
        <v>46</v>
      </c>
      <c r="G1047" s="1">
        <v>612</v>
      </c>
    </row>
    <row r="1048" spans="1:7">
      <c r="A1048" s="2" t="s">
        <v>9</v>
      </c>
      <c r="B1048" t="s">
        <v>62</v>
      </c>
      <c r="C1048" s="2">
        <v>133</v>
      </c>
      <c r="D1048" s="2" t="s">
        <v>157</v>
      </c>
      <c r="E1048">
        <v>2021</v>
      </c>
      <c r="F1048" t="s">
        <v>46</v>
      </c>
      <c r="G1048" s="1">
        <v>3096</v>
      </c>
    </row>
    <row r="1049" spans="1:7">
      <c r="A1049" s="2" t="s">
        <v>9</v>
      </c>
      <c r="B1049" t="s">
        <v>62</v>
      </c>
      <c r="C1049" s="2">
        <v>133</v>
      </c>
      <c r="D1049" s="2" t="s">
        <v>157</v>
      </c>
      <c r="E1049">
        <v>2021</v>
      </c>
      <c r="F1049" t="s">
        <v>46</v>
      </c>
      <c r="G1049" s="1">
        <v>1142</v>
      </c>
    </row>
    <row r="1050" spans="1:7">
      <c r="A1050" s="2" t="s">
        <v>9</v>
      </c>
      <c r="B1050" t="s">
        <v>62</v>
      </c>
      <c r="C1050" s="2">
        <v>133</v>
      </c>
      <c r="D1050" s="2" t="s">
        <v>157</v>
      </c>
      <c r="E1050">
        <v>2021</v>
      </c>
      <c r="F1050" t="s">
        <v>46</v>
      </c>
      <c r="G1050" s="1">
        <v>1497</v>
      </c>
    </row>
    <row r="1051" spans="1:7">
      <c r="A1051" s="2" t="s">
        <v>9</v>
      </c>
      <c r="B1051" t="s">
        <v>62</v>
      </c>
      <c r="C1051" s="2">
        <v>133</v>
      </c>
      <c r="D1051" s="2" t="s">
        <v>157</v>
      </c>
      <c r="E1051">
        <v>2021</v>
      </c>
      <c r="F1051" t="s">
        <v>46</v>
      </c>
      <c r="G1051" s="1">
        <v>444</v>
      </c>
    </row>
    <row r="1052" spans="1:7">
      <c r="A1052" s="2" t="s">
        <v>9</v>
      </c>
      <c r="B1052" t="s">
        <v>62</v>
      </c>
      <c r="C1052" s="2">
        <v>133</v>
      </c>
      <c r="D1052" s="2" t="s">
        <v>157</v>
      </c>
      <c r="E1052">
        <v>2021</v>
      </c>
      <c r="F1052" t="s">
        <v>46</v>
      </c>
      <c r="G1052" s="1">
        <v>21800.5</v>
      </c>
    </row>
    <row r="1053" spans="1:7">
      <c r="A1053" s="2" t="s">
        <v>9</v>
      </c>
      <c r="B1053" t="s">
        <v>62</v>
      </c>
      <c r="C1053" s="2">
        <v>144</v>
      </c>
      <c r="D1053" s="2" t="s">
        <v>157</v>
      </c>
      <c r="E1053">
        <v>2021</v>
      </c>
      <c r="F1053" t="s">
        <v>46</v>
      </c>
      <c r="G1053" s="1">
        <v>4766.75</v>
      </c>
    </row>
    <row r="1054" spans="1:7">
      <c r="A1054" s="2" t="s">
        <v>9</v>
      </c>
      <c r="B1054" t="s">
        <v>62</v>
      </c>
      <c r="C1054" s="2">
        <v>144</v>
      </c>
      <c r="D1054" s="2" t="s">
        <v>157</v>
      </c>
      <c r="E1054">
        <v>2021</v>
      </c>
      <c r="F1054" t="s">
        <v>46</v>
      </c>
      <c r="G1054" s="1">
        <v>6000.25</v>
      </c>
    </row>
    <row r="1055" spans="1:7">
      <c r="A1055" s="2" t="s">
        <v>9</v>
      </c>
      <c r="B1055" t="s">
        <v>62</v>
      </c>
      <c r="C1055" s="2">
        <v>144</v>
      </c>
      <c r="D1055" s="2" t="s">
        <v>157</v>
      </c>
      <c r="E1055">
        <v>2021</v>
      </c>
      <c r="F1055" t="s">
        <v>46</v>
      </c>
      <c r="G1055" s="1">
        <v>4098.04</v>
      </c>
    </row>
    <row r="1056" spans="1:7">
      <c r="A1056" s="2" t="s">
        <v>9</v>
      </c>
      <c r="B1056" t="s">
        <v>62</v>
      </c>
      <c r="C1056" s="2">
        <v>144</v>
      </c>
      <c r="D1056" s="2" t="s">
        <v>157</v>
      </c>
      <c r="E1056">
        <v>2021</v>
      </c>
      <c r="F1056" t="s">
        <v>46</v>
      </c>
      <c r="G1056" s="1">
        <v>3024.57</v>
      </c>
    </row>
    <row r="1057" spans="1:7">
      <c r="A1057" s="2" t="s">
        <v>9</v>
      </c>
      <c r="B1057" t="s">
        <v>62</v>
      </c>
      <c r="C1057" s="2">
        <v>144</v>
      </c>
      <c r="D1057" s="2" t="s">
        <v>157</v>
      </c>
      <c r="E1057">
        <v>2021</v>
      </c>
      <c r="F1057" t="s">
        <v>46</v>
      </c>
      <c r="G1057" s="1">
        <v>2422</v>
      </c>
    </row>
    <row r="1058" spans="1:7">
      <c r="A1058" s="2" t="s">
        <v>9</v>
      </c>
      <c r="B1058" t="s">
        <v>62</v>
      </c>
      <c r="C1058" s="2">
        <v>144</v>
      </c>
      <c r="D1058" s="2" t="s">
        <v>157</v>
      </c>
      <c r="E1058">
        <v>2021</v>
      </c>
      <c r="F1058" t="s">
        <v>46</v>
      </c>
      <c r="G1058" s="1">
        <v>4326.25</v>
      </c>
    </row>
    <row r="1059" spans="1:7">
      <c r="A1059" s="2" t="s">
        <v>10</v>
      </c>
      <c r="B1059" t="s">
        <v>62</v>
      </c>
      <c r="C1059" s="2">
        <v>133</v>
      </c>
      <c r="D1059" s="2" t="s">
        <v>157</v>
      </c>
      <c r="E1059">
        <v>2021</v>
      </c>
      <c r="F1059" t="s">
        <v>46</v>
      </c>
      <c r="G1059" s="1">
        <v>2441.1999999999998</v>
      </c>
    </row>
    <row r="1060" spans="1:7">
      <c r="A1060" s="2" t="s">
        <v>10</v>
      </c>
      <c r="B1060" t="s">
        <v>62</v>
      </c>
      <c r="C1060" s="2">
        <v>133</v>
      </c>
      <c r="D1060" s="2" t="s">
        <v>157</v>
      </c>
      <c r="E1060">
        <v>2021</v>
      </c>
      <c r="F1060" t="s">
        <v>46</v>
      </c>
      <c r="G1060" s="1">
        <v>260</v>
      </c>
    </row>
    <row r="1061" spans="1:7">
      <c r="A1061" s="2" t="s">
        <v>10</v>
      </c>
      <c r="B1061" t="s">
        <v>62</v>
      </c>
      <c r="C1061" s="2">
        <v>133</v>
      </c>
      <c r="D1061" s="2" t="s">
        <v>157</v>
      </c>
      <c r="E1061">
        <v>2021</v>
      </c>
      <c r="F1061" t="s">
        <v>46</v>
      </c>
      <c r="G1061" s="1">
        <v>516</v>
      </c>
    </row>
    <row r="1062" spans="1:7">
      <c r="A1062" s="2" t="s">
        <v>10</v>
      </c>
      <c r="B1062" t="s">
        <v>62</v>
      </c>
      <c r="C1062" s="2">
        <v>133</v>
      </c>
      <c r="D1062" s="2" t="s">
        <v>157</v>
      </c>
      <c r="E1062">
        <v>2021</v>
      </c>
      <c r="F1062" t="s">
        <v>46</v>
      </c>
      <c r="G1062" s="1">
        <v>1054</v>
      </c>
    </row>
    <row r="1063" spans="1:7">
      <c r="A1063" s="2" t="s">
        <v>10</v>
      </c>
      <c r="B1063" t="s">
        <v>62</v>
      </c>
      <c r="C1063" s="2">
        <v>133</v>
      </c>
      <c r="D1063" s="2" t="s">
        <v>157</v>
      </c>
      <c r="E1063">
        <v>2021</v>
      </c>
      <c r="F1063" t="s">
        <v>46</v>
      </c>
      <c r="G1063" s="1">
        <v>900.5</v>
      </c>
    </row>
    <row r="1064" spans="1:7">
      <c r="A1064" s="2" t="s">
        <v>10</v>
      </c>
      <c r="B1064" t="s">
        <v>62</v>
      </c>
      <c r="C1064" s="2">
        <v>144</v>
      </c>
      <c r="D1064" s="2" t="s">
        <v>157</v>
      </c>
      <c r="E1064">
        <v>2021</v>
      </c>
      <c r="F1064" t="s">
        <v>46</v>
      </c>
      <c r="G1064" s="1">
        <v>692.14</v>
      </c>
    </row>
    <row r="1065" spans="1:7">
      <c r="A1065" s="2" t="s">
        <v>10</v>
      </c>
      <c r="B1065" t="s">
        <v>62</v>
      </c>
      <c r="C1065" s="2">
        <v>144</v>
      </c>
      <c r="D1065" s="2" t="s">
        <v>157</v>
      </c>
      <c r="E1065">
        <v>2021</v>
      </c>
      <c r="F1065" t="s">
        <v>46</v>
      </c>
      <c r="G1065" s="1">
        <v>477.5</v>
      </c>
    </row>
    <row r="1066" spans="1:7">
      <c r="A1066" s="2" t="s">
        <v>10</v>
      </c>
      <c r="B1066" t="s">
        <v>62</v>
      </c>
      <c r="C1066" s="2">
        <v>144</v>
      </c>
      <c r="D1066" s="2" t="s">
        <v>157</v>
      </c>
      <c r="E1066">
        <v>2021</v>
      </c>
      <c r="F1066" t="s">
        <v>46</v>
      </c>
      <c r="G1066" s="1">
        <v>805</v>
      </c>
    </row>
    <row r="1067" spans="1:7">
      <c r="A1067" s="2" t="s">
        <v>10</v>
      </c>
      <c r="B1067" t="s">
        <v>62</v>
      </c>
      <c r="C1067" s="2">
        <v>144</v>
      </c>
      <c r="D1067" s="2" t="s">
        <v>157</v>
      </c>
      <c r="E1067">
        <v>2021</v>
      </c>
      <c r="F1067" t="s">
        <v>46</v>
      </c>
      <c r="G1067" s="1">
        <v>987.5</v>
      </c>
    </row>
    <row r="1068" spans="1:7">
      <c r="A1068" s="2" t="s">
        <v>10</v>
      </c>
      <c r="B1068" t="s">
        <v>62</v>
      </c>
      <c r="C1068" s="2">
        <v>144</v>
      </c>
      <c r="D1068" s="2" t="s">
        <v>157</v>
      </c>
      <c r="E1068">
        <v>2021</v>
      </c>
      <c r="F1068" t="s">
        <v>46</v>
      </c>
      <c r="G1068" s="1">
        <v>303.5</v>
      </c>
    </row>
    <row r="1069" spans="1:7">
      <c r="A1069" s="2" t="s">
        <v>11</v>
      </c>
      <c r="B1069" t="s">
        <v>62</v>
      </c>
      <c r="C1069" s="2">
        <v>133</v>
      </c>
      <c r="D1069" s="2" t="s">
        <v>157</v>
      </c>
      <c r="E1069">
        <v>2021</v>
      </c>
      <c r="F1069" t="s">
        <v>46</v>
      </c>
      <c r="G1069" s="1">
        <v>1284.3800000000001</v>
      </c>
    </row>
    <row r="1070" spans="1:7">
      <c r="A1070" s="2" t="s">
        <v>11</v>
      </c>
      <c r="B1070" t="s">
        <v>62</v>
      </c>
      <c r="C1070" s="2">
        <v>133</v>
      </c>
      <c r="D1070" s="2" t="s">
        <v>157</v>
      </c>
      <c r="E1070">
        <v>2021</v>
      </c>
      <c r="F1070" t="s">
        <v>46</v>
      </c>
      <c r="G1070" s="1">
        <v>2373</v>
      </c>
    </row>
    <row r="1071" spans="1:7">
      <c r="A1071" s="2" t="s">
        <v>11</v>
      </c>
      <c r="B1071" t="s">
        <v>62</v>
      </c>
      <c r="C1071" s="2">
        <v>133</v>
      </c>
      <c r="D1071" s="2" t="s">
        <v>157</v>
      </c>
      <c r="E1071">
        <v>2021</v>
      </c>
      <c r="F1071" t="s">
        <v>46</v>
      </c>
      <c r="G1071" s="1">
        <v>866</v>
      </c>
    </row>
    <row r="1072" spans="1:7">
      <c r="A1072" s="2" t="s">
        <v>11</v>
      </c>
      <c r="B1072" t="s">
        <v>62</v>
      </c>
      <c r="C1072" s="2">
        <v>133</v>
      </c>
      <c r="D1072" s="2" t="s">
        <v>157</v>
      </c>
      <c r="E1072">
        <v>2021</v>
      </c>
      <c r="F1072" t="s">
        <v>46</v>
      </c>
      <c r="G1072" s="1">
        <v>122.5</v>
      </c>
    </row>
    <row r="1073" spans="1:7">
      <c r="A1073" s="2" t="s">
        <v>11</v>
      </c>
      <c r="B1073" t="s">
        <v>62</v>
      </c>
      <c r="C1073" s="2">
        <v>133</v>
      </c>
      <c r="D1073" s="2" t="s">
        <v>157</v>
      </c>
      <c r="E1073">
        <v>2021</v>
      </c>
      <c r="F1073" t="s">
        <v>46</v>
      </c>
      <c r="G1073" s="1">
        <v>2432.5</v>
      </c>
    </row>
    <row r="1074" spans="1:7">
      <c r="A1074" s="2" t="s">
        <v>11</v>
      </c>
      <c r="B1074" t="s">
        <v>62</v>
      </c>
      <c r="C1074" s="2">
        <v>133</v>
      </c>
      <c r="D1074" s="2" t="s">
        <v>157</v>
      </c>
      <c r="E1074">
        <v>2021</v>
      </c>
      <c r="F1074" t="s">
        <v>46</v>
      </c>
      <c r="G1074" s="1">
        <v>1804</v>
      </c>
    </row>
    <row r="1075" spans="1:7">
      <c r="A1075" s="2" t="s">
        <v>11</v>
      </c>
      <c r="B1075" t="s">
        <v>62</v>
      </c>
      <c r="C1075" s="2">
        <v>144</v>
      </c>
      <c r="D1075" s="2" t="s">
        <v>157</v>
      </c>
      <c r="E1075">
        <v>2021</v>
      </c>
      <c r="F1075" t="s">
        <v>46</v>
      </c>
      <c r="G1075" s="1">
        <v>2173</v>
      </c>
    </row>
    <row r="1076" spans="1:7">
      <c r="A1076" s="2" t="s">
        <v>11</v>
      </c>
      <c r="B1076" t="s">
        <v>62</v>
      </c>
      <c r="C1076" s="2">
        <v>144</v>
      </c>
      <c r="D1076" s="2" t="s">
        <v>157</v>
      </c>
      <c r="E1076">
        <v>2021</v>
      </c>
      <c r="F1076" t="s">
        <v>46</v>
      </c>
      <c r="G1076" s="1">
        <v>5541</v>
      </c>
    </row>
    <row r="1077" spans="1:7">
      <c r="A1077" s="2" t="s">
        <v>11</v>
      </c>
      <c r="B1077" t="s">
        <v>62</v>
      </c>
      <c r="C1077" s="2">
        <v>144</v>
      </c>
      <c r="D1077" s="2" t="s">
        <v>157</v>
      </c>
      <c r="E1077">
        <v>2021</v>
      </c>
      <c r="F1077" t="s">
        <v>46</v>
      </c>
      <c r="G1077" s="1">
        <v>4529</v>
      </c>
    </row>
    <row r="1078" spans="1:7">
      <c r="A1078" s="2" t="s">
        <v>11</v>
      </c>
      <c r="B1078" t="s">
        <v>62</v>
      </c>
      <c r="C1078" s="2">
        <v>144</v>
      </c>
      <c r="D1078" s="2" t="s">
        <v>157</v>
      </c>
      <c r="E1078">
        <v>2021</v>
      </c>
      <c r="F1078" t="s">
        <v>46</v>
      </c>
      <c r="G1078" s="1">
        <v>14445.01</v>
      </c>
    </row>
    <row r="1079" spans="1:7">
      <c r="A1079" s="2" t="s">
        <v>11</v>
      </c>
      <c r="B1079" t="s">
        <v>62</v>
      </c>
      <c r="C1079" s="2">
        <v>144</v>
      </c>
      <c r="D1079" s="2" t="s">
        <v>157</v>
      </c>
      <c r="E1079">
        <v>2021</v>
      </c>
      <c r="F1079" t="s">
        <v>46</v>
      </c>
      <c r="G1079" s="1">
        <v>8949.83</v>
      </c>
    </row>
    <row r="1080" spans="1:7">
      <c r="A1080" s="2" t="s">
        <v>11</v>
      </c>
      <c r="B1080" t="s">
        <v>62</v>
      </c>
      <c r="C1080" s="2">
        <v>144</v>
      </c>
      <c r="D1080" s="2" t="s">
        <v>157</v>
      </c>
      <c r="E1080">
        <v>2021</v>
      </c>
      <c r="F1080" t="s">
        <v>46</v>
      </c>
      <c r="G1080" s="1">
        <v>6850</v>
      </c>
    </row>
    <row r="1081" spans="1:7">
      <c r="A1081" s="2" t="s">
        <v>12</v>
      </c>
      <c r="B1081" t="s">
        <v>62</v>
      </c>
      <c r="C1081" s="2">
        <v>133</v>
      </c>
      <c r="D1081" s="2" t="s">
        <v>157</v>
      </c>
      <c r="E1081">
        <v>2021</v>
      </c>
      <c r="F1081" t="s">
        <v>46</v>
      </c>
      <c r="G1081" s="1">
        <v>1516.25</v>
      </c>
    </row>
    <row r="1082" spans="1:7">
      <c r="A1082" s="2" t="s">
        <v>12</v>
      </c>
      <c r="B1082" t="s">
        <v>62</v>
      </c>
      <c r="C1082" s="2">
        <v>133</v>
      </c>
      <c r="D1082" s="2" t="s">
        <v>157</v>
      </c>
      <c r="E1082">
        <v>2021</v>
      </c>
      <c r="F1082" t="s">
        <v>46</v>
      </c>
      <c r="G1082" s="1">
        <v>571.25</v>
      </c>
    </row>
    <row r="1083" spans="1:7">
      <c r="A1083" s="2" t="s">
        <v>12</v>
      </c>
      <c r="B1083" t="s">
        <v>62</v>
      </c>
      <c r="C1083" s="2">
        <v>133</v>
      </c>
      <c r="D1083" s="2" t="s">
        <v>157</v>
      </c>
      <c r="E1083">
        <v>2021</v>
      </c>
      <c r="F1083" t="s">
        <v>46</v>
      </c>
      <c r="G1083" s="1">
        <v>1524</v>
      </c>
    </row>
    <row r="1084" spans="1:7">
      <c r="A1084" s="2" t="s">
        <v>12</v>
      </c>
      <c r="B1084" t="s">
        <v>62</v>
      </c>
      <c r="C1084" s="2">
        <v>133</v>
      </c>
      <c r="D1084" s="2" t="s">
        <v>157</v>
      </c>
      <c r="E1084">
        <v>2021</v>
      </c>
      <c r="F1084" t="s">
        <v>46</v>
      </c>
      <c r="G1084" s="1">
        <v>2100</v>
      </c>
    </row>
    <row r="1085" spans="1:7">
      <c r="A1085" s="2" t="s">
        <v>12</v>
      </c>
      <c r="B1085" t="s">
        <v>62</v>
      </c>
      <c r="C1085" s="2">
        <v>133</v>
      </c>
      <c r="D1085" s="2" t="s">
        <v>157</v>
      </c>
      <c r="E1085">
        <v>2021</v>
      </c>
      <c r="F1085" t="s">
        <v>46</v>
      </c>
      <c r="G1085" s="1">
        <v>7818.25</v>
      </c>
    </row>
    <row r="1086" spans="1:7">
      <c r="A1086" s="2" t="s">
        <v>12</v>
      </c>
      <c r="B1086" t="s">
        <v>62</v>
      </c>
      <c r="C1086" s="2">
        <v>133</v>
      </c>
      <c r="D1086" s="2" t="s">
        <v>157</v>
      </c>
      <c r="E1086">
        <v>2021</v>
      </c>
      <c r="F1086" t="s">
        <v>46</v>
      </c>
      <c r="G1086" s="1">
        <v>1200</v>
      </c>
    </row>
    <row r="1087" spans="1:7">
      <c r="A1087" s="2" t="s">
        <v>12</v>
      </c>
      <c r="B1087" t="s">
        <v>62</v>
      </c>
      <c r="C1087" s="2">
        <v>144</v>
      </c>
      <c r="D1087" s="2" t="s">
        <v>157</v>
      </c>
      <c r="E1087">
        <v>2021</v>
      </c>
      <c r="F1087" t="s">
        <v>46</v>
      </c>
      <c r="G1087" s="1">
        <v>8698.6299999999992</v>
      </c>
    </row>
    <row r="1088" spans="1:7">
      <c r="A1088" s="2" t="s">
        <v>12</v>
      </c>
      <c r="B1088" t="s">
        <v>62</v>
      </c>
      <c r="C1088" s="2">
        <v>144</v>
      </c>
      <c r="D1088" s="2" t="s">
        <v>157</v>
      </c>
      <c r="E1088">
        <v>2021</v>
      </c>
      <c r="F1088" t="s">
        <v>46</v>
      </c>
      <c r="G1088" s="1">
        <v>7528.45</v>
      </c>
    </row>
    <row r="1089" spans="1:7">
      <c r="A1089" s="2" t="s">
        <v>12</v>
      </c>
      <c r="B1089" t="s">
        <v>62</v>
      </c>
      <c r="C1089" s="2">
        <v>144</v>
      </c>
      <c r="D1089" s="2" t="s">
        <v>157</v>
      </c>
      <c r="E1089">
        <v>2021</v>
      </c>
      <c r="F1089" t="s">
        <v>46</v>
      </c>
      <c r="G1089" s="1">
        <v>15844.82</v>
      </c>
    </row>
    <row r="1090" spans="1:7">
      <c r="A1090" s="2" t="s">
        <v>12</v>
      </c>
      <c r="B1090" t="s">
        <v>62</v>
      </c>
      <c r="C1090" s="2">
        <v>144</v>
      </c>
      <c r="D1090" s="2" t="s">
        <v>157</v>
      </c>
      <c r="E1090">
        <v>2021</v>
      </c>
      <c r="F1090" t="s">
        <v>46</v>
      </c>
      <c r="G1090" s="1">
        <v>21021.95</v>
      </c>
    </row>
    <row r="1091" spans="1:7">
      <c r="A1091" s="2" t="s">
        <v>12</v>
      </c>
      <c r="B1091" t="s">
        <v>62</v>
      </c>
      <c r="C1091" s="2">
        <v>144</v>
      </c>
      <c r="D1091" s="2" t="s">
        <v>157</v>
      </c>
      <c r="E1091">
        <v>2021</v>
      </c>
      <c r="F1091" t="s">
        <v>46</v>
      </c>
      <c r="G1091" s="1">
        <v>8264.26</v>
      </c>
    </row>
    <row r="1092" spans="1:7">
      <c r="A1092" s="2" t="s">
        <v>12</v>
      </c>
      <c r="B1092" t="s">
        <v>62</v>
      </c>
      <c r="C1092" s="2">
        <v>144</v>
      </c>
      <c r="D1092" s="2" t="s">
        <v>157</v>
      </c>
      <c r="E1092">
        <v>2021</v>
      </c>
      <c r="F1092" t="s">
        <v>46</v>
      </c>
      <c r="G1092" s="1">
        <v>4437.13</v>
      </c>
    </row>
    <row r="1093" spans="1:7">
      <c r="A1093" s="2" t="s">
        <v>13</v>
      </c>
      <c r="B1093" t="s">
        <v>62</v>
      </c>
      <c r="C1093" s="2">
        <v>133</v>
      </c>
      <c r="D1093" s="2" t="s">
        <v>157</v>
      </c>
      <c r="E1093">
        <v>2021</v>
      </c>
      <c r="F1093" t="s">
        <v>46</v>
      </c>
      <c r="G1093" s="1">
        <v>4556</v>
      </c>
    </row>
    <row r="1094" spans="1:7">
      <c r="A1094" s="2" t="s">
        <v>13</v>
      </c>
      <c r="B1094" t="s">
        <v>62</v>
      </c>
      <c r="C1094" s="2">
        <v>133</v>
      </c>
      <c r="D1094" s="2" t="s">
        <v>157</v>
      </c>
      <c r="E1094">
        <v>2021</v>
      </c>
      <c r="F1094" t="s">
        <v>46</v>
      </c>
      <c r="G1094" s="1">
        <v>835.5</v>
      </c>
    </row>
    <row r="1095" spans="1:7">
      <c r="A1095" s="2" t="s">
        <v>13</v>
      </c>
      <c r="B1095" t="s">
        <v>62</v>
      </c>
      <c r="C1095" s="2">
        <v>133</v>
      </c>
      <c r="D1095" s="2" t="s">
        <v>157</v>
      </c>
      <c r="E1095">
        <v>2021</v>
      </c>
      <c r="F1095" t="s">
        <v>46</v>
      </c>
      <c r="G1095" s="1">
        <v>2245.63</v>
      </c>
    </row>
    <row r="1096" spans="1:7">
      <c r="A1096" s="2" t="s">
        <v>13</v>
      </c>
      <c r="B1096" t="s">
        <v>62</v>
      </c>
      <c r="C1096" s="2">
        <v>133</v>
      </c>
      <c r="D1096" s="2" t="s">
        <v>157</v>
      </c>
      <c r="E1096">
        <v>2021</v>
      </c>
      <c r="F1096" t="s">
        <v>46</v>
      </c>
      <c r="G1096" s="1">
        <v>656.5</v>
      </c>
    </row>
    <row r="1097" spans="1:7">
      <c r="A1097" s="2" t="s">
        <v>13</v>
      </c>
      <c r="B1097" t="s">
        <v>62</v>
      </c>
      <c r="C1097" s="2">
        <v>133</v>
      </c>
      <c r="D1097" s="2" t="s">
        <v>157</v>
      </c>
      <c r="E1097">
        <v>2021</v>
      </c>
      <c r="F1097" t="s">
        <v>46</v>
      </c>
      <c r="G1097" s="1">
        <v>846</v>
      </c>
    </row>
    <row r="1098" spans="1:7">
      <c r="A1098" s="2" t="s">
        <v>13</v>
      </c>
      <c r="B1098" t="s">
        <v>62</v>
      </c>
      <c r="C1098" s="2">
        <v>133</v>
      </c>
      <c r="D1098" s="2" t="s">
        <v>157</v>
      </c>
      <c r="E1098">
        <v>2021</v>
      </c>
      <c r="F1098" t="s">
        <v>46</v>
      </c>
      <c r="G1098" s="1">
        <v>2852.88</v>
      </c>
    </row>
    <row r="1099" spans="1:7">
      <c r="A1099" s="2" t="s">
        <v>13</v>
      </c>
      <c r="B1099" t="s">
        <v>62</v>
      </c>
      <c r="C1099" s="2">
        <v>144</v>
      </c>
      <c r="D1099" s="2" t="s">
        <v>157</v>
      </c>
      <c r="E1099">
        <v>2021</v>
      </c>
      <c r="F1099" t="s">
        <v>46</v>
      </c>
      <c r="G1099" s="1">
        <v>1556.25</v>
      </c>
    </row>
    <row r="1100" spans="1:7">
      <c r="A1100" s="2" t="s">
        <v>13</v>
      </c>
      <c r="B1100" t="s">
        <v>62</v>
      </c>
      <c r="C1100" s="2">
        <v>144</v>
      </c>
      <c r="D1100" s="2" t="s">
        <v>157</v>
      </c>
      <c r="E1100">
        <v>2021</v>
      </c>
      <c r="F1100" t="s">
        <v>46</v>
      </c>
      <c r="G1100" s="1">
        <v>11873.75</v>
      </c>
    </row>
    <row r="1101" spans="1:7">
      <c r="A1101" s="2" t="s">
        <v>13</v>
      </c>
      <c r="B1101" t="s">
        <v>62</v>
      </c>
      <c r="C1101" s="2">
        <v>144</v>
      </c>
      <c r="D1101" s="2" t="s">
        <v>157</v>
      </c>
      <c r="E1101">
        <v>2021</v>
      </c>
      <c r="F1101" t="s">
        <v>46</v>
      </c>
      <c r="G1101" s="1">
        <v>4781.25</v>
      </c>
    </row>
    <row r="1102" spans="1:7">
      <c r="A1102" s="2" t="s">
        <v>13</v>
      </c>
      <c r="B1102" t="s">
        <v>62</v>
      </c>
      <c r="C1102" s="2">
        <v>144</v>
      </c>
      <c r="D1102" s="2" t="s">
        <v>157</v>
      </c>
      <c r="E1102">
        <v>2021</v>
      </c>
      <c r="F1102" t="s">
        <v>46</v>
      </c>
      <c r="G1102" s="1">
        <v>2097</v>
      </c>
    </row>
    <row r="1103" spans="1:7">
      <c r="A1103" s="2" t="s">
        <v>13</v>
      </c>
      <c r="B1103" t="s">
        <v>62</v>
      </c>
      <c r="C1103" s="2">
        <v>144</v>
      </c>
      <c r="D1103" s="2" t="s">
        <v>157</v>
      </c>
      <c r="E1103">
        <v>2021</v>
      </c>
      <c r="F1103" t="s">
        <v>46</v>
      </c>
      <c r="G1103" s="1">
        <v>15710.25</v>
      </c>
    </row>
    <row r="1104" spans="1:7">
      <c r="A1104" s="2" t="s">
        <v>13</v>
      </c>
      <c r="B1104" t="s">
        <v>62</v>
      </c>
      <c r="C1104" s="2">
        <v>144</v>
      </c>
      <c r="D1104" s="2" t="s">
        <v>157</v>
      </c>
      <c r="E1104">
        <v>2021</v>
      </c>
      <c r="F1104" t="s">
        <v>46</v>
      </c>
      <c r="G1104" s="1">
        <v>1716.75</v>
      </c>
    </row>
    <row r="1105" spans="1:7">
      <c r="A1105" s="2" t="s">
        <v>14</v>
      </c>
      <c r="B1105" t="s">
        <v>62</v>
      </c>
      <c r="C1105" s="2">
        <v>133</v>
      </c>
      <c r="D1105" s="2" t="s">
        <v>157</v>
      </c>
      <c r="E1105">
        <v>2021</v>
      </c>
      <c r="F1105" t="s">
        <v>46</v>
      </c>
      <c r="G1105" s="1">
        <v>6220.38</v>
      </c>
    </row>
    <row r="1106" spans="1:7">
      <c r="A1106" s="2" t="s">
        <v>14</v>
      </c>
      <c r="B1106" t="s">
        <v>62</v>
      </c>
      <c r="C1106" s="2">
        <v>133</v>
      </c>
      <c r="D1106" s="2" t="s">
        <v>157</v>
      </c>
      <c r="E1106">
        <v>2021</v>
      </c>
      <c r="F1106" t="s">
        <v>46</v>
      </c>
      <c r="G1106" s="1">
        <v>8921.33</v>
      </c>
    </row>
    <row r="1107" spans="1:7">
      <c r="A1107" s="2" t="s">
        <v>14</v>
      </c>
      <c r="B1107" t="s">
        <v>62</v>
      </c>
      <c r="C1107" s="2">
        <v>133</v>
      </c>
      <c r="D1107" s="2" t="s">
        <v>157</v>
      </c>
      <c r="E1107">
        <v>2021</v>
      </c>
      <c r="F1107" t="s">
        <v>46</v>
      </c>
      <c r="G1107" s="1">
        <v>4225.7299999999996</v>
      </c>
    </row>
    <row r="1108" spans="1:7">
      <c r="A1108" s="2" t="s">
        <v>14</v>
      </c>
      <c r="B1108" t="s">
        <v>62</v>
      </c>
      <c r="C1108" s="2">
        <v>133</v>
      </c>
      <c r="D1108" s="2" t="s">
        <v>157</v>
      </c>
      <c r="E1108">
        <v>2021</v>
      </c>
      <c r="F1108" t="s">
        <v>46</v>
      </c>
      <c r="G1108" s="1">
        <v>4050.74</v>
      </c>
    </row>
    <row r="1109" spans="1:7">
      <c r="A1109" s="2" t="s">
        <v>14</v>
      </c>
      <c r="B1109" t="s">
        <v>62</v>
      </c>
      <c r="C1109" s="2">
        <v>133</v>
      </c>
      <c r="D1109" s="2" t="s">
        <v>157</v>
      </c>
      <c r="E1109">
        <v>2021</v>
      </c>
      <c r="F1109" t="s">
        <v>46</v>
      </c>
      <c r="G1109" s="1">
        <v>7253.31</v>
      </c>
    </row>
    <row r="1110" spans="1:7">
      <c r="A1110" s="2" t="s">
        <v>14</v>
      </c>
      <c r="B1110" t="s">
        <v>62</v>
      </c>
      <c r="C1110" s="2">
        <v>133</v>
      </c>
      <c r="D1110" s="2" t="s">
        <v>157</v>
      </c>
      <c r="E1110">
        <v>2021</v>
      </c>
      <c r="F1110" t="s">
        <v>46</v>
      </c>
      <c r="G1110" s="1">
        <v>4303.07</v>
      </c>
    </row>
    <row r="1111" spans="1:7">
      <c r="A1111" s="2" t="s">
        <v>14</v>
      </c>
      <c r="B1111" t="s">
        <v>62</v>
      </c>
      <c r="C1111" s="2">
        <v>144</v>
      </c>
      <c r="D1111" s="2" t="s">
        <v>157</v>
      </c>
      <c r="E1111">
        <v>2021</v>
      </c>
      <c r="F1111" t="s">
        <v>46</v>
      </c>
      <c r="G1111" s="1">
        <v>2332.23</v>
      </c>
    </row>
    <row r="1112" spans="1:7">
      <c r="A1112" s="2" t="s">
        <v>14</v>
      </c>
      <c r="B1112" t="s">
        <v>62</v>
      </c>
      <c r="C1112" s="2">
        <v>144</v>
      </c>
      <c r="D1112" s="2" t="s">
        <v>157</v>
      </c>
      <c r="E1112">
        <v>2021</v>
      </c>
      <c r="F1112" t="s">
        <v>46</v>
      </c>
      <c r="G1112" s="1">
        <v>1689.77</v>
      </c>
    </row>
    <row r="1113" spans="1:7">
      <c r="A1113" s="2" t="s">
        <v>14</v>
      </c>
      <c r="B1113" t="s">
        <v>62</v>
      </c>
      <c r="C1113" s="2">
        <v>144</v>
      </c>
      <c r="D1113" s="2" t="s">
        <v>157</v>
      </c>
      <c r="E1113">
        <v>2021</v>
      </c>
      <c r="F1113" t="s">
        <v>46</v>
      </c>
      <c r="G1113" s="1">
        <v>24222.46</v>
      </c>
    </row>
    <row r="1114" spans="1:7">
      <c r="A1114" s="2" t="s">
        <v>14</v>
      </c>
      <c r="B1114" t="s">
        <v>62</v>
      </c>
      <c r="C1114" s="2">
        <v>144</v>
      </c>
      <c r="D1114" s="2" t="s">
        <v>157</v>
      </c>
      <c r="E1114">
        <v>2021</v>
      </c>
      <c r="F1114" t="s">
        <v>46</v>
      </c>
      <c r="G1114" s="1">
        <v>6537.4</v>
      </c>
    </row>
    <row r="1115" spans="1:7">
      <c r="A1115" s="2" t="s">
        <v>14</v>
      </c>
      <c r="B1115" t="s">
        <v>62</v>
      </c>
      <c r="C1115" s="2">
        <v>144</v>
      </c>
      <c r="D1115" s="2" t="s">
        <v>157</v>
      </c>
      <c r="E1115">
        <v>2021</v>
      </c>
      <c r="F1115" t="s">
        <v>46</v>
      </c>
      <c r="G1115" s="1">
        <v>4473.46</v>
      </c>
    </row>
    <row r="1116" spans="1:7">
      <c r="A1116" s="2" t="s">
        <v>14</v>
      </c>
      <c r="B1116" t="s">
        <v>62</v>
      </c>
      <c r="C1116" s="2">
        <v>144</v>
      </c>
      <c r="D1116" s="2" t="s">
        <v>157</v>
      </c>
      <c r="E1116">
        <v>2021</v>
      </c>
      <c r="F1116" t="s">
        <v>46</v>
      </c>
      <c r="G1116" s="1">
        <v>7488.6</v>
      </c>
    </row>
    <row r="1117" spans="1:7">
      <c r="A1117" s="2" t="s">
        <v>15</v>
      </c>
      <c r="B1117" t="s">
        <v>62</v>
      </c>
      <c r="C1117" s="2">
        <v>133</v>
      </c>
      <c r="D1117" s="2" t="s">
        <v>157</v>
      </c>
      <c r="E1117">
        <v>2021</v>
      </c>
      <c r="F1117" t="s">
        <v>46</v>
      </c>
      <c r="G1117" s="1">
        <v>758.51</v>
      </c>
    </row>
    <row r="1118" spans="1:7">
      <c r="A1118" s="2" t="s">
        <v>15</v>
      </c>
      <c r="B1118" t="s">
        <v>62</v>
      </c>
      <c r="C1118" s="2">
        <v>133</v>
      </c>
      <c r="D1118" s="2" t="s">
        <v>157</v>
      </c>
      <c r="E1118">
        <v>2021</v>
      </c>
      <c r="F1118" t="s">
        <v>46</v>
      </c>
      <c r="G1118" s="1">
        <v>1030.58</v>
      </c>
    </row>
    <row r="1119" spans="1:7">
      <c r="A1119" s="2" t="s">
        <v>15</v>
      </c>
      <c r="B1119" t="s">
        <v>62</v>
      </c>
      <c r="C1119" s="2">
        <v>133</v>
      </c>
      <c r="D1119" s="2" t="s">
        <v>157</v>
      </c>
      <c r="E1119">
        <v>2021</v>
      </c>
      <c r="F1119" t="s">
        <v>46</v>
      </c>
      <c r="G1119" s="1">
        <v>150</v>
      </c>
    </row>
    <row r="1120" spans="1:7">
      <c r="A1120" s="2" t="s">
        <v>15</v>
      </c>
      <c r="B1120" t="s">
        <v>62</v>
      </c>
      <c r="C1120" s="2">
        <v>133</v>
      </c>
      <c r="D1120" s="2" t="s">
        <v>157</v>
      </c>
      <c r="E1120">
        <v>2021</v>
      </c>
      <c r="F1120" t="s">
        <v>46</v>
      </c>
      <c r="G1120" s="1">
        <v>1054.4100000000001</v>
      </c>
    </row>
    <row r="1121" spans="1:7">
      <c r="A1121" s="2" t="s">
        <v>15</v>
      </c>
      <c r="B1121" t="s">
        <v>62</v>
      </c>
      <c r="C1121" s="2">
        <v>133</v>
      </c>
      <c r="D1121" s="2" t="s">
        <v>157</v>
      </c>
      <c r="E1121">
        <v>2021</v>
      </c>
      <c r="F1121" t="s">
        <v>46</v>
      </c>
      <c r="G1121" s="1">
        <v>366.13</v>
      </c>
    </row>
    <row r="1122" spans="1:7">
      <c r="A1122" s="2" t="s">
        <v>15</v>
      </c>
      <c r="B1122" t="s">
        <v>62</v>
      </c>
      <c r="C1122" s="2">
        <v>144</v>
      </c>
      <c r="D1122" s="2" t="s">
        <v>157</v>
      </c>
      <c r="E1122">
        <v>2021</v>
      </c>
      <c r="F1122" t="s">
        <v>46</v>
      </c>
      <c r="G1122" s="1">
        <v>1715.67</v>
      </c>
    </row>
    <row r="1123" spans="1:7">
      <c r="A1123" s="2" t="s">
        <v>15</v>
      </c>
      <c r="B1123" t="s">
        <v>62</v>
      </c>
      <c r="C1123" s="2">
        <v>144</v>
      </c>
      <c r="D1123" s="2" t="s">
        <v>157</v>
      </c>
      <c r="E1123">
        <v>2021</v>
      </c>
      <c r="F1123" t="s">
        <v>46</v>
      </c>
      <c r="G1123" s="1">
        <v>3049.52</v>
      </c>
    </row>
    <row r="1124" spans="1:7">
      <c r="A1124" s="2" t="s">
        <v>15</v>
      </c>
      <c r="B1124" t="s">
        <v>62</v>
      </c>
      <c r="C1124" s="2">
        <v>144</v>
      </c>
      <c r="D1124" s="2" t="s">
        <v>157</v>
      </c>
      <c r="E1124">
        <v>2021</v>
      </c>
      <c r="F1124" t="s">
        <v>46</v>
      </c>
      <c r="G1124" s="1">
        <v>1248.95</v>
      </c>
    </row>
    <row r="1125" spans="1:7">
      <c r="A1125" s="2" t="s">
        <v>15</v>
      </c>
      <c r="B1125" t="s">
        <v>62</v>
      </c>
      <c r="C1125" s="2">
        <v>144</v>
      </c>
      <c r="D1125" s="2" t="s">
        <v>157</v>
      </c>
      <c r="E1125">
        <v>2021</v>
      </c>
      <c r="F1125" t="s">
        <v>46</v>
      </c>
      <c r="G1125" s="1">
        <v>3165.84</v>
      </c>
    </row>
    <row r="1126" spans="1:7">
      <c r="A1126" s="2" t="s">
        <v>15</v>
      </c>
      <c r="B1126" t="s">
        <v>62</v>
      </c>
      <c r="C1126" s="2">
        <v>144</v>
      </c>
      <c r="D1126" s="2" t="s">
        <v>157</v>
      </c>
      <c r="E1126">
        <v>2021</v>
      </c>
      <c r="F1126" t="s">
        <v>46</v>
      </c>
      <c r="G1126" s="1">
        <v>-1108.25</v>
      </c>
    </row>
    <row r="1127" spans="1:7">
      <c r="A1127" s="2" t="s">
        <v>15</v>
      </c>
      <c r="B1127" t="s">
        <v>62</v>
      </c>
      <c r="C1127" s="2">
        <v>144</v>
      </c>
      <c r="D1127" s="2" t="s">
        <v>157</v>
      </c>
      <c r="E1127">
        <v>2021</v>
      </c>
      <c r="F1127" t="s">
        <v>46</v>
      </c>
      <c r="G1127" s="1">
        <v>2035.3</v>
      </c>
    </row>
    <row r="1128" spans="1:7">
      <c r="A1128" s="2" t="s">
        <v>15</v>
      </c>
      <c r="B1128" t="s">
        <v>62</v>
      </c>
      <c r="C1128" s="2">
        <v>144</v>
      </c>
      <c r="D1128" s="2" t="s">
        <v>157</v>
      </c>
      <c r="E1128">
        <v>2021</v>
      </c>
      <c r="F1128" t="s">
        <v>46</v>
      </c>
      <c r="G1128" s="1">
        <v>1915.99</v>
      </c>
    </row>
    <row r="1129" spans="1:7">
      <c r="A1129" s="2" t="s">
        <v>16</v>
      </c>
      <c r="B1129" t="s">
        <v>62</v>
      </c>
      <c r="C1129" s="2">
        <v>144</v>
      </c>
      <c r="D1129" s="2" t="s">
        <v>157</v>
      </c>
      <c r="E1129">
        <v>2021</v>
      </c>
      <c r="F1129" t="s">
        <v>46</v>
      </c>
      <c r="G1129" s="1">
        <v>349.25</v>
      </c>
    </row>
    <row r="1130" spans="1:7">
      <c r="A1130" s="2" t="s">
        <v>16</v>
      </c>
      <c r="B1130" t="s">
        <v>62</v>
      </c>
      <c r="C1130" s="2">
        <v>144</v>
      </c>
      <c r="D1130" s="2" t="s">
        <v>157</v>
      </c>
      <c r="E1130">
        <v>2021</v>
      </c>
      <c r="F1130" t="s">
        <v>46</v>
      </c>
      <c r="G1130" s="1">
        <v>518.25</v>
      </c>
    </row>
    <row r="1131" spans="1:7">
      <c r="A1131" s="2" t="s">
        <v>16</v>
      </c>
      <c r="B1131" t="s">
        <v>62</v>
      </c>
      <c r="C1131" s="2">
        <v>144</v>
      </c>
      <c r="D1131" s="2" t="s">
        <v>157</v>
      </c>
      <c r="E1131">
        <v>2021</v>
      </c>
      <c r="F1131" t="s">
        <v>46</v>
      </c>
      <c r="G1131" s="1">
        <v>429</v>
      </c>
    </row>
    <row r="1132" spans="1:7">
      <c r="A1132" s="2" t="s">
        <v>16</v>
      </c>
      <c r="B1132" t="s">
        <v>62</v>
      </c>
      <c r="C1132" s="2">
        <v>144</v>
      </c>
      <c r="D1132" s="2" t="s">
        <v>157</v>
      </c>
      <c r="E1132">
        <v>2021</v>
      </c>
      <c r="F1132" t="s">
        <v>46</v>
      </c>
      <c r="G1132" s="1">
        <v>346.5</v>
      </c>
    </row>
    <row r="1133" spans="1:7">
      <c r="A1133" s="2" t="s">
        <v>16</v>
      </c>
      <c r="B1133" t="s">
        <v>62</v>
      </c>
      <c r="C1133" s="2">
        <v>144</v>
      </c>
      <c r="D1133" s="2" t="s">
        <v>157</v>
      </c>
      <c r="E1133">
        <v>2021</v>
      </c>
      <c r="F1133" t="s">
        <v>46</v>
      </c>
      <c r="G1133" s="1">
        <v>298.75</v>
      </c>
    </row>
    <row r="1134" spans="1:7">
      <c r="A1134" s="2" t="s">
        <v>16</v>
      </c>
      <c r="B1134" t="s">
        <v>62</v>
      </c>
      <c r="C1134" s="2">
        <v>144</v>
      </c>
      <c r="D1134" s="2" t="s">
        <v>157</v>
      </c>
      <c r="E1134">
        <v>2021</v>
      </c>
      <c r="F1134" t="s">
        <v>46</v>
      </c>
      <c r="G1134" s="1">
        <v>849.5</v>
      </c>
    </row>
    <row r="1135" spans="1:7">
      <c r="A1135" s="2" t="s">
        <v>17</v>
      </c>
      <c r="B1135" t="s">
        <v>62</v>
      </c>
      <c r="C1135" s="2">
        <v>133</v>
      </c>
      <c r="D1135" s="2" t="s">
        <v>157</v>
      </c>
      <c r="E1135">
        <v>2021</v>
      </c>
      <c r="F1135" t="s">
        <v>46</v>
      </c>
      <c r="G1135" s="1">
        <v>12003.95</v>
      </c>
    </row>
    <row r="1136" spans="1:7">
      <c r="A1136" s="2" t="s">
        <v>17</v>
      </c>
      <c r="B1136" t="s">
        <v>62</v>
      </c>
      <c r="C1136" s="2">
        <v>133</v>
      </c>
      <c r="D1136" s="2" t="s">
        <v>157</v>
      </c>
      <c r="E1136">
        <v>2021</v>
      </c>
      <c r="F1136" t="s">
        <v>46</v>
      </c>
      <c r="G1136" s="1">
        <v>26713.96</v>
      </c>
    </row>
    <row r="1137" spans="1:7">
      <c r="A1137" s="2" t="s">
        <v>17</v>
      </c>
      <c r="B1137" t="s">
        <v>62</v>
      </c>
      <c r="C1137" s="2">
        <v>133</v>
      </c>
      <c r="D1137" s="2" t="s">
        <v>157</v>
      </c>
      <c r="E1137">
        <v>2021</v>
      </c>
      <c r="F1137" t="s">
        <v>46</v>
      </c>
      <c r="G1137" s="1">
        <v>6542.91</v>
      </c>
    </row>
    <row r="1138" spans="1:7">
      <c r="A1138" s="2" t="s">
        <v>17</v>
      </c>
      <c r="B1138" t="s">
        <v>62</v>
      </c>
      <c r="C1138" s="2">
        <v>133</v>
      </c>
      <c r="D1138" s="2" t="s">
        <v>157</v>
      </c>
      <c r="E1138">
        <v>2021</v>
      </c>
      <c r="F1138" t="s">
        <v>46</v>
      </c>
      <c r="G1138" s="1">
        <v>37391.85</v>
      </c>
    </row>
    <row r="1139" spans="1:7">
      <c r="A1139" s="2" t="s">
        <v>17</v>
      </c>
      <c r="B1139" t="s">
        <v>62</v>
      </c>
      <c r="C1139" s="2">
        <v>133</v>
      </c>
      <c r="D1139" s="2" t="s">
        <v>157</v>
      </c>
      <c r="E1139">
        <v>2021</v>
      </c>
      <c r="F1139" t="s">
        <v>46</v>
      </c>
      <c r="G1139" s="1">
        <v>8876.5</v>
      </c>
    </row>
    <row r="1140" spans="1:7">
      <c r="A1140" s="2" t="s">
        <v>17</v>
      </c>
      <c r="B1140" t="s">
        <v>62</v>
      </c>
      <c r="C1140" s="2">
        <v>133</v>
      </c>
      <c r="D1140" s="2" t="s">
        <v>157</v>
      </c>
      <c r="E1140">
        <v>2021</v>
      </c>
      <c r="F1140" t="s">
        <v>46</v>
      </c>
      <c r="G1140" s="1">
        <v>6094.38</v>
      </c>
    </row>
    <row r="1141" spans="1:7">
      <c r="A1141" s="2" t="s">
        <v>17</v>
      </c>
      <c r="B1141" t="s">
        <v>62</v>
      </c>
      <c r="C1141" s="2">
        <v>144</v>
      </c>
      <c r="D1141" s="2" t="s">
        <v>157</v>
      </c>
      <c r="E1141">
        <v>2021</v>
      </c>
      <c r="F1141" t="s">
        <v>46</v>
      </c>
      <c r="G1141" s="1">
        <v>12260.96</v>
      </c>
    </row>
    <row r="1142" spans="1:7">
      <c r="A1142" s="2" t="s">
        <v>17</v>
      </c>
      <c r="B1142" t="s">
        <v>62</v>
      </c>
      <c r="C1142" s="2">
        <v>144</v>
      </c>
      <c r="D1142" s="2" t="s">
        <v>157</v>
      </c>
      <c r="E1142">
        <v>2021</v>
      </c>
      <c r="F1142" t="s">
        <v>46</v>
      </c>
      <c r="G1142" s="1">
        <v>6967.38</v>
      </c>
    </row>
    <row r="1143" spans="1:7">
      <c r="A1143" s="2" t="s">
        <v>17</v>
      </c>
      <c r="B1143" t="s">
        <v>62</v>
      </c>
      <c r="C1143" s="2">
        <v>144</v>
      </c>
      <c r="D1143" s="2" t="s">
        <v>157</v>
      </c>
      <c r="E1143">
        <v>2021</v>
      </c>
      <c r="F1143" t="s">
        <v>46</v>
      </c>
      <c r="G1143" s="1">
        <v>16775.09</v>
      </c>
    </row>
    <row r="1144" spans="1:7">
      <c r="A1144" s="2" t="s">
        <v>17</v>
      </c>
      <c r="B1144" t="s">
        <v>62</v>
      </c>
      <c r="C1144" s="2">
        <v>144</v>
      </c>
      <c r="D1144" s="2" t="s">
        <v>157</v>
      </c>
      <c r="E1144">
        <v>2021</v>
      </c>
      <c r="F1144" t="s">
        <v>46</v>
      </c>
      <c r="G1144" s="1">
        <v>10787.54</v>
      </c>
    </row>
    <row r="1145" spans="1:7">
      <c r="A1145" s="2" t="s">
        <v>17</v>
      </c>
      <c r="B1145" t="s">
        <v>62</v>
      </c>
      <c r="C1145" s="2">
        <v>144</v>
      </c>
      <c r="D1145" s="2" t="s">
        <v>157</v>
      </c>
      <c r="E1145">
        <v>2021</v>
      </c>
      <c r="F1145" t="s">
        <v>46</v>
      </c>
      <c r="G1145" s="1">
        <v>11460.4</v>
      </c>
    </row>
    <row r="1146" spans="1:7">
      <c r="A1146" s="2" t="s">
        <v>17</v>
      </c>
      <c r="B1146" t="s">
        <v>62</v>
      </c>
      <c r="C1146" s="2">
        <v>144</v>
      </c>
      <c r="D1146" s="2" t="s">
        <v>157</v>
      </c>
      <c r="E1146">
        <v>2021</v>
      </c>
      <c r="F1146" t="s">
        <v>46</v>
      </c>
      <c r="G1146" s="1">
        <v>8471.57</v>
      </c>
    </row>
    <row r="1147" spans="1:7">
      <c r="A1147" s="2" t="s">
        <v>6</v>
      </c>
      <c r="B1147" t="s">
        <v>61</v>
      </c>
      <c r="C1147" s="2">
        <v>133</v>
      </c>
      <c r="D1147" s="2" t="s">
        <v>158</v>
      </c>
      <c r="E1147">
        <v>2021</v>
      </c>
      <c r="F1147" t="s">
        <v>46</v>
      </c>
      <c r="G1147" s="1">
        <v>91249.8</v>
      </c>
    </row>
    <row r="1148" spans="1:7">
      <c r="A1148" s="2" t="s">
        <v>6</v>
      </c>
      <c r="B1148" t="s">
        <v>61</v>
      </c>
      <c r="C1148" s="2">
        <v>133</v>
      </c>
      <c r="D1148" s="2" t="s">
        <v>158</v>
      </c>
      <c r="E1148">
        <v>2021</v>
      </c>
      <c r="F1148" t="s">
        <v>46</v>
      </c>
      <c r="G1148" s="1">
        <v>91249.8</v>
      </c>
    </row>
    <row r="1149" spans="1:7">
      <c r="A1149" s="2" t="s">
        <v>6</v>
      </c>
      <c r="B1149" t="s">
        <v>61</v>
      </c>
      <c r="C1149" s="2">
        <v>133</v>
      </c>
      <c r="D1149" s="2" t="s">
        <v>158</v>
      </c>
      <c r="E1149">
        <v>2021</v>
      </c>
      <c r="F1149" t="s">
        <v>46</v>
      </c>
      <c r="G1149" s="1">
        <v>92127.86</v>
      </c>
    </row>
    <row r="1150" spans="1:7">
      <c r="A1150" s="2" t="s">
        <v>6</v>
      </c>
      <c r="B1150" t="s">
        <v>61</v>
      </c>
      <c r="C1150" s="2">
        <v>133</v>
      </c>
      <c r="D1150" s="2" t="s">
        <v>158</v>
      </c>
      <c r="E1150">
        <v>2021</v>
      </c>
      <c r="F1150" t="s">
        <v>46</v>
      </c>
      <c r="G1150" s="1">
        <v>91249.8</v>
      </c>
    </row>
    <row r="1151" spans="1:7">
      <c r="A1151" s="2" t="s">
        <v>6</v>
      </c>
      <c r="B1151" t="s">
        <v>61</v>
      </c>
      <c r="C1151" s="2">
        <v>133</v>
      </c>
      <c r="D1151" s="2" t="s">
        <v>158</v>
      </c>
      <c r="E1151">
        <v>2021</v>
      </c>
      <c r="F1151" t="s">
        <v>46</v>
      </c>
      <c r="G1151" s="1">
        <v>91249.8</v>
      </c>
    </row>
    <row r="1152" spans="1:7">
      <c r="A1152" s="2" t="s">
        <v>6</v>
      </c>
      <c r="B1152" t="s">
        <v>61</v>
      </c>
      <c r="C1152" s="2">
        <v>133</v>
      </c>
      <c r="D1152" s="2" t="s">
        <v>158</v>
      </c>
      <c r="E1152">
        <v>2021</v>
      </c>
      <c r="F1152" t="s">
        <v>46</v>
      </c>
      <c r="G1152" s="1">
        <v>136874.70000000001</v>
      </c>
    </row>
    <row r="1153" spans="1:7">
      <c r="A1153" s="2" t="s">
        <v>6</v>
      </c>
      <c r="B1153" t="s">
        <v>61</v>
      </c>
      <c r="C1153" s="2">
        <v>144</v>
      </c>
      <c r="D1153" s="2" t="s">
        <v>158</v>
      </c>
      <c r="E1153">
        <v>2021</v>
      </c>
      <c r="F1153" t="s">
        <v>46</v>
      </c>
      <c r="G1153" s="1">
        <v>1648.49</v>
      </c>
    </row>
    <row r="1154" spans="1:7">
      <c r="A1154" s="2" t="s">
        <v>6</v>
      </c>
      <c r="B1154" t="s">
        <v>61</v>
      </c>
      <c r="C1154" s="2">
        <v>144</v>
      </c>
      <c r="D1154" s="2" t="s">
        <v>158</v>
      </c>
      <c r="E1154">
        <v>2021</v>
      </c>
      <c r="F1154" t="s">
        <v>46</v>
      </c>
      <c r="G1154" s="1">
        <v>20926.25</v>
      </c>
    </row>
    <row r="1155" spans="1:7">
      <c r="A1155" s="2" t="s">
        <v>6</v>
      </c>
      <c r="B1155" t="s">
        <v>61</v>
      </c>
      <c r="C1155" s="2">
        <v>144</v>
      </c>
      <c r="D1155" s="2" t="s">
        <v>158</v>
      </c>
      <c r="E1155">
        <v>2021</v>
      </c>
      <c r="F1155" t="s">
        <v>46</v>
      </c>
      <c r="G1155" s="1">
        <v>462.5</v>
      </c>
    </row>
    <row r="1156" spans="1:7">
      <c r="A1156" s="2" t="s">
        <v>6</v>
      </c>
      <c r="B1156" t="s">
        <v>61</v>
      </c>
      <c r="C1156" s="2">
        <v>144</v>
      </c>
      <c r="D1156" s="2" t="s">
        <v>158</v>
      </c>
      <c r="E1156">
        <v>2021</v>
      </c>
      <c r="F1156" t="s">
        <v>46</v>
      </c>
      <c r="G1156" s="1">
        <v>26337.5</v>
      </c>
    </row>
    <row r="1157" spans="1:7">
      <c r="A1157" s="2" t="s">
        <v>6</v>
      </c>
      <c r="B1157" t="s">
        <v>61</v>
      </c>
      <c r="C1157" s="2">
        <v>144</v>
      </c>
      <c r="D1157" s="2" t="s">
        <v>158</v>
      </c>
      <c r="E1157">
        <v>2021</v>
      </c>
      <c r="F1157" t="s">
        <v>46</v>
      </c>
      <c r="G1157" s="1">
        <v>1264.8399999999999</v>
      </c>
    </row>
    <row r="1158" spans="1:7">
      <c r="A1158" s="2" t="s">
        <v>8</v>
      </c>
      <c r="B1158" t="s">
        <v>61</v>
      </c>
      <c r="C1158" s="2">
        <v>133</v>
      </c>
      <c r="D1158" s="2" t="s">
        <v>158</v>
      </c>
      <c r="E1158">
        <v>2021</v>
      </c>
      <c r="F1158" t="s">
        <v>46</v>
      </c>
      <c r="G1158" s="1">
        <v>125</v>
      </c>
    </row>
    <row r="1159" spans="1:7">
      <c r="A1159" s="2" t="s">
        <v>8</v>
      </c>
      <c r="B1159" t="s">
        <v>61</v>
      </c>
      <c r="C1159" s="2">
        <v>133</v>
      </c>
      <c r="D1159" s="2" t="s">
        <v>158</v>
      </c>
      <c r="E1159">
        <v>2021</v>
      </c>
      <c r="F1159" t="s">
        <v>46</v>
      </c>
      <c r="G1159" s="1">
        <v>1666.67</v>
      </c>
    </row>
    <row r="1160" spans="1:7">
      <c r="A1160" s="2" t="s">
        <v>8</v>
      </c>
      <c r="B1160" t="s">
        <v>61</v>
      </c>
      <c r="C1160" s="2">
        <v>133</v>
      </c>
      <c r="D1160" s="2" t="s">
        <v>158</v>
      </c>
      <c r="E1160">
        <v>2021</v>
      </c>
      <c r="F1160" t="s">
        <v>46</v>
      </c>
      <c r="G1160" s="1">
        <v>-1666.67</v>
      </c>
    </row>
    <row r="1161" spans="1:7">
      <c r="A1161" s="2" t="s">
        <v>8</v>
      </c>
      <c r="B1161" t="s">
        <v>61</v>
      </c>
      <c r="C1161" s="2">
        <v>133</v>
      </c>
      <c r="D1161" s="2" t="s">
        <v>158</v>
      </c>
      <c r="E1161">
        <v>2021</v>
      </c>
      <c r="F1161" t="s">
        <v>46</v>
      </c>
      <c r="G1161" s="1">
        <v>187.5</v>
      </c>
    </row>
    <row r="1162" spans="1:7">
      <c r="A1162" s="2" t="s">
        <v>8</v>
      </c>
      <c r="B1162" t="s">
        <v>61</v>
      </c>
      <c r="C1162" s="2">
        <v>144</v>
      </c>
      <c r="D1162" s="2" t="s">
        <v>158</v>
      </c>
      <c r="E1162">
        <v>2021</v>
      </c>
      <c r="F1162" t="s">
        <v>46</v>
      </c>
      <c r="G1162" s="1">
        <v>2200</v>
      </c>
    </row>
    <row r="1163" spans="1:7">
      <c r="A1163" s="2" t="s">
        <v>8</v>
      </c>
      <c r="B1163" t="s">
        <v>61</v>
      </c>
      <c r="C1163" s="2">
        <v>144</v>
      </c>
      <c r="D1163" s="2" t="s">
        <v>158</v>
      </c>
      <c r="E1163">
        <v>2021</v>
      </c>
      <c r="F1163" t="s">
        <v>46</v>
      </c>
      <c r="G1163" s="1">
        <v>1100</v>
      </c>
    </row>
    <row r="1164" spans="1:7">
      <c r="A1164" s="2" t="s">
        <v>9</v>
      </c>
      <c r="B1164" t="s">
        <v>61</v>
      </c>
      <c r="C1164" s="2">
        <v>133</v>
      </c>
      <c r="D1164" s="2" t="s">
        <v>158</v>
      </c>
      <c r="E1164">
        <v>2021</v>
      </c>
      <c r="F1164" t="s">
        <v>46</v>
      </c>
      <c r="G1164" s="1">
        <v>27278.66</v>
      </c>
    </row>
    <row r="1165" spans="1:7">
      <c r="A1165" s="2" t="s">
        <v>9</v>
      </c>
      <c r="B1165" t="s">
        <v>61</v>
      </c>
      <c r="C1165" s="2">
        <v>133</v>
      </c>
      <c r="D1165" s="2" t="s">
        <v>158</v>
      </c>
      <c r="E1165">
        <v>2021</v>
      </c>
      <c r="F1165" t="s">
        <v>46</v>
      </c>
      <c r="G1165" s="1">
        <v>14572.78</v>
      </c>
    </row>
    <row r="1166" spans="1:7">
      <c r="A1166" s="2" t="s">
        <v>9</v>
      </c>
      <c r="B1166" t="s">
        <v>61</v>
      </c>
      <c r="C1166" s="2">
        <v>133</v>
      </c>
      <c r="D1166" s="2" t="s">
        <v>158</v>
      </c>
      <c r="E1166">
        <v>2021</v>
      </c>
      <c r="F1166" t="s">
        <v>46</v>
      </c>
      <c r="G1166" s="1">
        <v>24428.66</v>
      </c>
    </row>
    <row r="1167" spans="1:7">
      <c r="A1167" s="2" t="s">
        <v>9</v>
      </c>
      <c r="B1167" t="s">
        <v>61</v>
      </c>
      <c r="C1167" s="2">
        <v>144</v>
      </c>
      <c r="D1167" s="2" t="s">
        <v>158</v>
      </c>
      <c r="E1167">
        <v>2021</v>
      </c>
      <c r="F1167" t="s">
        <v>46</v>
      </c>
      <c r="G1167" s="1">
        <v>5625</v>
      </c>
    </row>
    <row r="1168" spans="1:7">
      <c r="A1168" s="2" t="s">
        <v>9</v>
      </c>
      <c r="B1168" t="s">
        <v>61</v>
      </c>
      <c r="C1168" s="2">
        <v>144</v>
      </c>
      <c r="D1168" s="2" t="s">
        <v>158</v>
      </c>
      <c r="E1168">
        <v>2021</v>
      </c>
      <c r="F1168" t="s">
        <v>46</v>
      </c>
      <c r="G1168" s="1">
        <v>8225</v>
      </c>
    </row>
    <row r="1169" spans="1:7">
      <c r="A1169" s="2" t="s">
        <v>9</v>
      </c>
      <c r="B1169" t="s">
        <v>61</v>
      </c>
      <c r="C1169" s="2">
        <v>144</v>
      </c>
      <c r="D1169" s="2" t="s">
        <v>158</v>
      </c>
      <c r="E1169">
        <v>2021</v>
      </c>
      <c r="F1169" t="s">
        <v>46</v>
      </c>
      <c r="G1169" s="1">
        <v>17083.88</v>
      </c>
    </row>
    <row r="1170" spans="1:7">
      <c r="A1170" s="2" t="s">
        <v>9</v>
      </c>
      <c r="B1170" t="s">
        <v>61</v>
      </c>
      <c r="C1170" s="2">
        <v>144</v>
      </c>
      <c r="D1170" s="2" t="s">
        <v>158</v>
      </c>
      <c r="E1170">
        <v>2021</v>
      </c>
      <c r="F1170" t="s">
        <v>46</v>
      </c>
      <c r="G1170" s="1">
        <v>19242.88</v>
      </c>
    </row>
    <row r="1171" spans="1:7">
      <c r="A1171" s="2" t="s">
        <v>9</v>
      </c>
      <c r="B1171" t="s">
        <v>61</v>
      </c>
      <c r="C1171" s="2">
        <v>144</v>
      </c>
      <c r="D1171" s="2" t="s">
        <v>158</v>
      </c>
      <c r="E1171">
        <v>2021</v>
      </c>
      <c r="F1171" t="s">
        <v>46</v>
      </c>
      <c r="G1171" s="1">
        <v>19242.88</v>
      </c>
    </row>
    <row r="1172" spans="1:7">
      <c r="A1172" s="2" t="s">
        <v>9</v>
      </c>
      <c r="B1172" t="s">
        <v>61</v>
      </c>
      <c r="C1172" s="2">
        <v>144</v>
      </c>
      <c r="D1172" s="2" t="s">
        <v>158</v>
      </c>
      <c r="E1172">
        <v>2021</v>
      </c>
      <c r="F1172" t="s">
        <v>46</v>
      </c>
      <c r="G1172" s="1">
        <v>8437.5</v>
      </c>
    </row>
    <row r="1173" spans="1:7">
      <c r="A1173" s="2" t="s">
        <v>11</v>
      </c>
      <c r="B1173" t="s">
        <v>61</v>
      </c>
      <c r="C1173" s="2">
        <v>144</v>
      </c>
      <c r="D1173" s="2" t="s">
        <v>158</v>
      </c>
      <c r="E1173">
        <v>2021</v>
      </c>
      <c r="F1173" t="s">
        <v>46</v>
      </c>
      <c r="G1173" s="1">
        <v>1000</v>
      </c>
    </row>
    <row r="1174" spans="1:7">
      <c r="A1174" s="2" t="s">
        <v>11</v>
      </c>
      <c r="B1174" t="s">
        <v>61</v>
      </c>
      <c r="C1174" s="2">
        <v>144</v>
      </c>
      <c r="D1174" s="2" t="s">
        <v>158</v>
      </c>
      <c r="E1174">
        <v>2021</v>
      </c>
      <c r="F1174" t="s">
        <v>46</v>
      </c>
      <c r="G1174" s="1">
        <v>6562</v>
      </c>
    </row>
    <row r="1175" spans="1:7">
      <c r="A1175" s="2" t="s">
        <v>11</v>
      </c>
      <c r="B1175" t="s">
        <v>61</v>
      </c>
      <c r="C1175" s="2">
        <v>144</v>
      </c>
      <c r="D1175" s="2" t="s">
        <v>158</v>
      </c>
      <c r="E1175">
        <v>2021</v>
      </c>
      <c r="F1175" t="s">
        <v>46</v>
      </c>
      <c r="G1175" s="1">
        <v>3000</v>
      </c>
    </row>
    <row r="1176" spans="1:7">
      <c r="A1176" s="2" t="s">
        <v>11</v>
      </c>
      <c r="B1176" t="s">
        <v>61</v>
      </c>
      <c r="C1176" s="2">
        <v>144</v>
      </c>
      <c r="D1176" s="2" t="s">
        <v>158</v>
      </c>
      <c r="E1176">
        <v>2021</v>
      </c>
      <c r="F1176" t="s">
        <v>46</v>
      </c>
      <c r="G1176" s="1">
        <v>3000</v>
      </c>
    </row>
    <row r="1177" spans="1:7">
      <c r="A1177" s="2" t="s">
        <v>12</v>
      </c>
      <c r="B1177" t="s">
        <v>61</v>
      </c>
      <c r="C1177" s="2">
        <v>144</v>
      </c>
      <c r="D1177" s="2" t="s">
        <v>158</v>
      </c>
      <c r="E1177">
        <v>2021</v>
      </c>
      <c r="F1177" t="s">
        <v>46</v>
      </c>
      <c r="G1177" s="1">
        <v>2400</v>
      </c>
    </row>
    <row r="1178" spans="1:7">
      <c r="A1178" s="2" t="s">
        <v>14</v>
      </c>
      <c r="B1178" t="s">
        <v>61</v>
      </c>
      <c r="C1178" s="2">
        <v>133</v>
      </c>
      <c r="D1178" s="2" t="s">
        <v>158</v>
      </c>
      <c r="E1178">
        <v>2021</v>
      </c>
      <c r="F1178" t="s">
        <v>46</v>
      </c>
      <c r="G1178" s="1">
        <v>-104</v>
      </c>
    </row>
    <row r="1179" spans="1:7">
      <c r="A1179" s="2" t="s">
        <v>14</v>
      </c>
      <c r="B1179" t="s">
        <v>61</v>
      </c>
      <c r="C1179" s="2">
        <v>144</v>
      </c>
      <c r="D1179" s="2" t="s">
        <v>158</v>
      </c>
      <c r="E1179">
        <v>2021</v>
      </c>
      <c r="F1179" t="s">
        <v>46</v>
      </c>
      <c r="G1179" s="1">
        <v>1121.9000000000001</v>
      </c>
    </row>
    <row r="1180" spans="1:7">
      <c r="A1180" s="2" t="s">
        <v>14</v>
      </c>
      <c r="B1180" t="s">
        <v>61</v>
      </c>
      <c r="C1180" s="2">
        <v>144</v>
      </c>
      <c r="D1180" s="2" t="s">
        <v>158</v>
      </c>
      <c r="E1180">
        <v>2021</v>
      </c>
      <c r="F1180" t="s">
        <v>46</v>
      </c>
      <c r="G1180" s="1">
        <v>150</v>
      </c>
    </row>
    <row r="1181" spans="1:7">
      <c r="A1181" s="2" t="s">
        <v>14</v>
      </c>
      <c r="B1181" t="s">
        <v>61</v>
      </c>
      <c r="C1181" s="2">
        <v>144</v>
      </c>
      <c r="D1181" s="2" t="s">
        <v>158</v>
      </c>
      <c r="E1181">
        <v>2021</v>
      </c>
      <c r="F1181" t="s">
        <v>46</v>
      </c>
      <c r="G1181" s="1">
        <v>600</v>
      </c>
    </row>
    <row r="1182" spans="1:7">
      <c r="A1182" s="2" t="s">
        <v>17</v>
      </c>
      <c r="B1182" t="s">
        <v>61</v>
      </c>
      <c r="C1182" s="2">
        <v>133</v>
      </c>
      <c r="D1182" s="2" t="s">
        <v>158</v>
      </c>
      <c r="E1182">
        <v>2021</v>
      </c>
      <c r="F1182" t="s">
        <v>46</v>
      </c>
      <c r="G1182" s="1">
        <v>-3583.34</v>
      </c>
    </row>
    <row r="1183" spans="1:7">
      <c r="A1183" s="2" t="s">
        <v>17</v>
      </c>
      <c r="B1183" t="s">
        <v>61</v>
      </c>
      <c r="C1183" s="2">
        <v>133</v>
      </c>
      <c r="D1183" s="2" t="s">
        <v>158</v>
      </c>
      <c r="E1183">
        <v>2021</v>
      </c>
      <c r="F1183" t="s">
        <v>46</v>
      </c>
      <c r="G1183" s="1">
        <v>5460</v>
      </c>
    </row>
    <row r="1184" spans="1:7">
      <c r="A1184" s="2" t="s">
        <v>17</v>
      </c>
      <c r="B1184" t="s">
        <v>61</v>
      </c>
      <c r="C1184" s="2">
        <v>133</v>
      </c>
      <c r="D1184" s="2" t="s">
        <v>158</v>
      </c>
      <c r="E1184">
        <v>2021</v>
      </c>
      <c r="F1184" t="s">
        <v>46</v>
      </c>
      <c r="G1184" s="1">
        <v>10920</v>
      </c>
    </row>
    <row r="1185" spans="1:7">
      <c r="A1185" s="2" t="s">
        <v>17</v>
      </c>
      <c r="B1185" t="s">
        <v>61</v>
      </c>
      <c r="C1185" s="2">
        <v>144</v>
      </c>
      <c r="D1185" s="2" t="s">
        <v>158</v>
      </c>
      <c r="E1185">
        <v>2021</v>
      </c>
      <c r="F1185" t="s">
        <v>46</v>
      </c>
      <c r="G1185" s="1">
        <v>24301</v>
      </c>
    </row>
    <row r="1186" spans="1:7">
      <c r="A1186" s="2" t="s">
        <v>17</v>
      </c>
      <c r="B1186" t="s">
        <v>61</v>
      </c>
      <c r="C1186" s="2">
        <v>144</v>
      </c>
      <c r="D1186" s="2" t="s">
        <v>158</v>
      </c>
      <c r="E1186">
        <v>2021</v>
      </c>
      <c r="F1186" t="s">
        <v>46</v>
      </c>
      <c r="G1186" s="1">
        <v>1912</v>
      </c>
    </row>
    <row r="1187" spans="1:7">
      <c r="A1187" s="2" t="s">
        <v>17</v>
      </c>
      <c r="B1187" t="s">
        <v>61</v>
      </c>
      <c r="C1187" s="2">
        <v>144</v>
      </c>
      <c r="D1187" s="2" t="s">
        <v>158</v>
      </c>
      <c r="E1187">
        <v>2021</v>
      </c>
      <c r="F1187" t="s">
        <v>46</v>
      </c>
      <c r="G1187" s="1">
        <v>1050</v>
      </c>
    </row>
    <row r="1188" spans="1:7">
      <c r="A1188" s="2" t="s">
        <v>17</v>
      </c>
      <c r="B1188" t="s">
        <v>61</v>
      </c>
      <c r="C1188" s="2">
        <v>144</v>
      </c>
      <c r="D1188" s="2" t="s">
        <v>158</v>
      </c>
      <c r="E1188">
        <v>2021</v>
      </c>
      <c r="F1188" t="s">
        <v>46</v>
      </c>
      <c r="G1188" s="1">
        <v>-1633.32</v>
      </c>
    </row>
    <row r="1189" spans="1:7">
      <c r="A1189" s="2" t="s">
        <v>7</v>
      </c>
      <c r="B1189" t="s">
        <v>70</v>
      </c>
      <c r="C1189" s="2">
        <v>144</v>
      </c>
      <c r="D1189" s="2" t="s">
        <v>159</v>
      </c>
      <c r="E1189">
        <v>2021</v>
      </c>
      <c r="F1189" t="s">
        <v>46</v>
      </c>
      <c r="G1189" s="1">
        <v>6</v>
      </c>
    </row>
    <row r="1190" spans="1:7">
      <c r="A1190" s="2" t="s">
        <v>8</v>
      </c>
      <c r="B1190" t="s">
        <v>70</v>
      </c>
      <c r="C1190" s="2">
        <v>144</v>
      </c>
      <c r="D1190" s="2" t="s">
        <v>159</v>
      </c>
      <c r="E1190">
        <v>2021</v>
      </c>
      <c r="F1190" t="s">
        <v>46</v>
      </c>
      <c r="G1190" s="1">
        <v>65.81</v>
      </c>
    </row>
    <row r="1191" spans="1:7">
      <c r="A1191" s="2" t="s">
        <v>8</v>
      </c>
      <c r="B1191" t="s">
        <v>70</v>
      </c>
      <c r="C1191" s="2">
        <v>144</v>
      </c>
      <c r="D1191" s="2" t="s">
        <v>159</v>
      </c>
      <c r="E1191">
        <v>2021</v>
      </c>
      <c r="F1191" t="s">
        <v>46</v>
      </c>
      <c r="G1191" s="1">
        <v>68.430000000000007</v>
      </c>
    </row>
    <row r="1192" spans="1:7">
      <c r="A1192" s="2" t="s">
        <v>8</v>
      </c>
      <c r="B1192" t="s">
        <v>70</v>
      </c>
      <c r="C1192" s="2">
        <v>144</v>
      </c>
      <c r="D1192" s="2" t="s">
        <v>159</v>
      </c>
      <c r="E1192">
        <v>2021</v>
      </c>
      <c r="F1192" t="s">
        <v>46</v>
      </c>
      <c r="G1192" s="1">
        <v>52.34</v>
      </c>
    </row>
    <row r="1193" spans="1:7">
      <c r="A1193" s="2" t="s">
        <v>8</v>
      </c>
      <c r="B1193" t="s">
        <v>70</v>
      </c>
      <c r="C1193" s="2">
        <v>144</v>
      </c>
      <c r="D1193" s="2" t="s">
        <v>159</v>
      </c>
      <c r="E1193">
        <v>2021</v>
      </c>
      <c r="F1193" t="s">
        <v>46</v>
      </c>
      <c r="G1193" s="1">
        <v>2.44</v>
      </c>
    </row>
    <row r="1194" spans="1:7">
      <c r="A1194" s="2" t="s">
        <v>8</v>
      </c>
      <c r="B1194" t="s">
        <v>70</v>
      </c>
      <c r="C1194" s="2">
        <v>144</v>
      </c>
      <c r="D1194" s="2" t="s">
        <v>159</v>
      </c>
      <c r="E1194">
        <v>2021</v>
      </c>
      <c r="F1194" t="s">
        <v>46</v>
      </c>
      <c r="G1194" s="1">
        <v>161.78</v>
      </c>
    </row>
    <row r="1195" spans="1:7">
      <c r="A1195" s="2" t="s">
        <v>11</v>
      </c>
      <c r="B1195" t="s">
        <v>70</v>
      </c>
      <c r="C1195" s="2">
        <v>144</v>
      </c>
      <c r="D1195" s="2" t="s">
        <v>159</v>
      </c>
      <c r="E1195">
        <v>2021</v>
      </c>
      <c r="F1195" t="s">
        <v>46</v>
      </c>
      <c r="G1195" s="1">
        <v>9</v>
      </c>
    </row>
    <row r="1196" spans="1:7">
      <c r="A1196" s="2" t="s">
        <v>11</v>
      </c>
      <c r="B1196" t="s">
        <v>70</v>
      </c>
      <c r="C1196" s="2">
        <v>144</v>
      </c>
      <c r="D1196" s="2" t="s">
        <v>159</v>
      </c>
      <c r="E1196">
        <v>2021</v>
      </c>
      <c r="F1196" t="s">
        <v>46</v>
      </c>
      <c r="G1196" s="1">
        <v>90</v>
      </c>
    </row>
    <row r="1197" spans="1:7">
      <c r="A1197" s="2" t="s">
        <v>13</v>
      </c>
      <c r="B1197" t="s">
        <v>70</v>
      </c>
      <c r="C1197" s="2">
        <v>144</v>
      </c>
      <c r="D1197" s="2" t="s">
        <v>159</v>
      </c>
      <c r="E1197">
        <v>2021</v>
      </c>
      <c r="F1197" t="s">
        <v>46</v>
      </c>
      <c r="G1197" s="1">
        <v>13.5</v>
      </c>
    </row>
    <row r="1198" spans="1:7">
      <c r="A1198" s="2" t="s">
        <v>14</v>
      </c>
      <c r="B1198" t="s">
        <v>70</v>
      </c>
      <c r="C1198" s="2">
        <v>133</v>
      </c>
      <c r="D1198" s="2" t="s">
        <v>159</v>
      </c>
      <c r="E1198">
        <v>2021</v>
      </c>
      <c r="F1198" t="s">
        <v>46</v>
      </c>
      <c r="G1198" s="1">
        <v>82.5</v>
      </c>
    </row>
    <row r="1199" spans="1:7">
      <c r="A1199" s="2" t="s">
        <v>14</v>
      </c>
      <c r="B1199" t="s">
        <v>70</v>
      </c>
      <c r="C1199" s="2">
        <v>133</v>
      </c>
      <c r="D1199" s="2" t="s">
        <v>159</v>
      </c>
      <c r="E1199">
        <v>2021</v>
      </c>
      <c r="F1199" t="s">
        <v>46</v>
      </c>
      <c r="G1199" s="1">
        <v>107.25</v>
      </c>
    </row>
    <row r="1200" spans="1:7">
      <c r="A1200" s="2" t="s">
        <v>14</v>
      </c>
      <c r="B1200" t="s">
        <v>70</v>
      </c>
      <c r="C1200" s="2">
        <v>144</v>
      </c>
      <c r="D1200" s="2" t="s">
        <v>159</v>
      </c>
      <c r="E1200">
        <v>2021</v>
      </c>
      <c r="F1200" t="s">
        <v>46</v>
      </c>
      <c r="G1200" s="1">
        <v>191.25</v>
      </c>
    </row>
    <row r="1201" spans="1:7">
      <c r="A1201" s="2" t="s">
        <v>17</v>
      </c>
      <c r="B1201" t="s">
        <v>70</v>
      </c>
      <c r="C1201" s="2">
        <v>133</v>
      </c>
      <c r="D1201" s="2" t="s">
        <v>159</v>
      </c>
      <c r="E1201">
        <v>2021</v>
      </c>
      <c r="F1201" t="s">
        <v>46</v>
      </c>
      <c r="G1201" s="1">
        <v>35.630000000000003</v>
      </c>
    </row>
    <row r="1202" spans="1:7">
      <c r="A1202" s="2" t="s">
        <v>17</v>
      </c>
      <c r="B1202" t="s">
        <v>70</v>
      </c>
      <c r="C1202" s="2">
        <v>133</v>
      </c>
      <c r="D1202" s="2" t="s">
        <v>159</v>
      </c>
      <c r="E1202">
        <v>2021</v>
      </c>
      <c r="F1202" t="s">
        <v>46</v>
      </c>
      <c r="G1202" s="1">
        <v>107.25</v>
      </c>
    </row>
    <row r="1203" spans="1:7">
      <c r="A1203" s="2" t="s">
        <v>6</v>
      </c>
      <c r="B1203" t="s">
        <v>77</v>
      </c>
      <c r="C1203" s="2">
        <v>133</v>
      </c>
      <c r="D1203" s="2" t="s">
        <v>44</v>
      </c>
      <c r="E1203">
        <v>2021</v>
      </c>
      <c r="F1203" t="s">
        <v>46</v>
      </c>
      <c r="G1203" s="1">
        <v>19.12</v>
      </c>
    </row>
    <row r="1204" spans="1:7">
      <c r="A1204" s="2" t="s">
        <v>6</v>
      </c>
      <c r="B1204" t="s">
        <v>77</v>
      </c>
      <c r="C1204" s="2">
        <v>133</v>
      </c>
      <c r="D1204" s="2" t="s">
        <v>44</v>
      </c>
      <c r="E1204">
        <v>2021</v>
      </c>
      <c r="F1204" t="s">
        <v>46</v>
      </c>
      <c r="G1204" s="1">
        <v>1041.56</v>
      </c>
    </row>
    <row r="1205" spans="1:7">
      <c r="A1205" s="2" t="s">
        <v>6</v>
      </c>
      <c r="B1205" t="s">
        <v>77</v>
      </c>
      <c r="C1205" s="2">
        <v>133</v>
      </c>
      <c r="D1205" s="2" t="s">
        <v>44</v>
      </c>
      <c r="E1205">
        <v>2021</v>
      </c>
      <c r="F1205" t="s">
        <v>46</v>
      </c>
      <c r="G1205" s="1">
        <v>128.9</v>
      </c>
    </row>
    <row r="1206" spans="1:7">
      <c r="A1206" s="2" t="s">
        <v>6</v>
      </c>
      <c r="B1206" t="s">
        <v>77</v>
      </c>
      <c r="C1206" s="2">
        <v>133</v>
      </c>
      <c r="D1206" s="2" t="s">
        <v>44</v>
      </c>
      <c r="E1206">
        <v>2021</v>
      </c>
      <c r="F1206" t="s">
        <v>46</v>
      </c>
      <c r="G1206" s="1">
        <v>427.73</v>
      </c>
    </row>
    <row r="1207" spans="1:7">
      <c r="A1207" s="2" t="s">
        <v>6</v>
      </c>
      <c r="B1207" t="s">
        <v>77</v>
      </c>
      <c r="C1207" s="2">
        <v>133</v>
      </c>
      <c r="D1207" s="2" t="s">
        <v>44</v>
      </c>
      <c r="E1207">
        <v>2021</v>
      </c>
      <c r="F1207" t="s">
        <v>46</v>
      </c>
      <c r="G1207" s="1">
        <v>214.82</v>
      </c>
    </row>
    <row r="1208" spans="1:7">
      <c r="A1208" s="2" t="s">
        <v>7</v>
      </c>
      <c r="B1208" t="s">
        <v>77</v>
      </c>
      <c r="C1208" s="2">
        <v>144</v>
      </c>
      <c r="D1208" s="2" t="s">
        <v>44</v>
      </c>
      <c r="E1208">
        <v>2021</v>
      </c>
      <c r="F1208" t="s">
        <v>46</v>
      </c>
      <c r="G1208" s="1">
        <v>17.96</v>
      </c>
    </row>
    <row r="1209" spans="1:7">
      <c r="A1209" s="2" t="s">
        <v>7</v>
      </c>
      <c r="B1209" t="s">
        <v>77</v>
      </c>
      <c r="C1209" s="2">
        <v>144</v>
      </c>
      <c r="D1209" s="2" t="s">
        <v>44</v>
      </c>
      <c r="E1209">
        <v>2021</v>
      </c>
      <c r="F1209" t="s">
        <v>46</v>
      </c>
      <c r="G1209" s="1">
        <v>161.57</v>
      </c>
    </row>
    <row r="1210" spans="1:7">
      <c r="A1210" s="2" t="s">
        <v>7</v>
      </c>
      <c r="B1210" t="s">
        <v>77</v>
      </c>
      <c r="C1210" s="2">
        <v>144</v>
      </c>
      <c r="D1210" s="2" t="s">
        <v>44</v>
      </c>
      <c r="E1210">
        <v>2021</v>
      </c>
      <c r="F1210" t="s">
        <v>46</v>
      </c>
      <c r="G1210" s="1">
        <v>159.84</v>
      </c>
    </row>
    <row r="1211" spans="1:7">
      <c r="A1211" s="2" t="s">
        <v>7</v>
      </c>
      <c r="B1211" t="s">
        <v>77</v>
      </c>
      <c r="C1211" s="2">
        <v>144</v>
      </c>
      <c r="D1211" s="2" t="s">
        <v>44</v>
      </c>
      <c r="E1211">
        <v>2021</v>
      </c>
      <c r="F1211" t="s">
        <v>46</v>
      </c>
      <c r="G1211" s="1">
        <v>256.56</v>
      </c>
    </row>
    <row r="1212" spans="1:7">
      <c r="A1212" s="2" t="s">
        <v>8</v>
      </c>
      <c r="B1212" t="s">
        <v>77</v>
      </c>
      <c r="C1212" s="2">
        <v>133</v>
      </c>
      <c r="D1212" s="2" t="s">
        <v>44</v>
      </c>
      <c r="E1212">
        <v>2021</v>
      </c>
      <c r="F1212" t="s">
        <v>46</v>
      </c>
      <c r="G1212" s="1">
        <v>24.97</v>
      </c>
    </row>
    <row r="1213" spans="1:7">
      <c r="A1213" s="2" t="s">
        <v>8</v>
      </c>
      <c r="B1213" t="s">
        <v>77</v>
      </c>
      <c r="C1213" s="2">
        <v>133</v>
      </c>
      <c r="D1213" s="2" t="s">
        <v>44</v>
      </c>
      <c r="E1213">
        <v>2021</v>
      </c>
      <c r="F1213" t="s">
        <v>46</v>
      </c>
      <c r="G1213" s="1">
        <v>38.78</v>
      </c>
    </row>
    <row r="1214" spans="1:7">
      <c r="A1214" s="2" t="s">
        <v>8</v>
      </c>
      <c r="B1214" t="s">
        <v>77</v>
      </c>
      <c r="C1214" s="2">
        <v>144</v>
      </c>
      <c r="D1214" s="2" t="s">
        <v>44</v>
      </c>
      <c r="E1214">
        <v>2021</v>
      </c>
      <c r="F1214" t="s">
        <v>46</v>
      </c>
      <c r="G1214" s="1">
        <v>379.07</v>
      </c>
    </row>
    <row r="1215" spans="1:7">
      <c r="A1215" s="2" t="s">
        <v>8</v>
      </c>
      <c r="B1215" t="s">
        <v>77</v>
      </c>
      <c r="C1215" s="2">
        <v>144</v>
      </c>
      <c r="D1215" s="2" t="s">
        <v>44</v>
      </c>
      <c r="E1215">
        <v>2021</v>
      </c>
      <c r="F1215" t="s">
        <v>46</v>
      </c>
      <c r="G1215" s="1">
        <v>194.36</v>
      </c>
    </row>
    <row r="1216" spans="1:7">
      <c r="A1216" s="2" t="s">
        <v>8</v>
      </c>
      <c r="B1216" t="s">
        <v>77</v>
      </c>
      <c r="C1216" s="2">
        <v>144</v>
      </c>
      <c r="D1216" s="2" t="s">
        <v>44</v>
      </c>
      <c r="E1216">
        <v>2021</v>
      </c>
      <c r="F1216" t="s">
        <v>46</v>
      </c>
      <c r="G1216" s="1">
        <v>254.83</v>
      </c>
    </row>
    <row r="1217" spans="1:7">
      <c r="A1217" s="2" t="s">
        <v>10</v>
      </c>
      <c r="B1217" t="s">
        <v>77</v>
      </c>
      <c r="C1217" s="2">
        <v>144</v>
      </c>
      <c r="D1217" s="2" t="s">
        <v>44</v>
      </c>
      <c r="E1217">
        <v>2021</v>
      </c>
      <c r="F1217" t="s">
        <v>46</v>
      </c>
      <c r="G1217" s="1">
        <v>11</v>
      </c>
    </row>
    <row r="1218" spans="1:7">
      <c r="A1218" s="2" t="s">
        <v>10</v>
      </c>
      <c r="B1218" t="s">
        <v>77</v>
      </c>
      <c r="C1218" s="2">
        <v>144</v>
      </c>
      <c r="D1218" s="2" t="s">
        <v>44</v>
      </c>
      <c r="E1218">
        <v>2021</v>
      </c>
      <c r="F1218" t="s">
        <v>46</v>
      </c>
      <c r="G1218" s="1">
        <v>238.2</v>
      </c>
    </row>
    <row r="1219" spans="1:7">
      <c r="A1219" s="2" t="s">
        <v>10</v>
      </c>
      <c r="B1219" t="s">
        <v>77</v>
      </c>
      <c r="C1219" s="2">
        <v>144</v>
      </c>
      <c r="D1219" s="2" t="s">
        <v>44</v>
      </c>
      <c r="E1219">
        <v>2021</v>
      </c>
      <c r="F1219" t="s">
        <v>46</v>
      </c>
      <c r="G1219" s="1">
        <v>418.72</v>
      </c>
    </row>
    <row r="1220" spans="1:7">
      <c r="A1220" s="2" t="s">
        <v>11</v>
      </c>
      <c r="B1220" t="s">
        <v>77</v>
      </c>
      <c r="C1220" s="2">
        <v>133</v>
      </c>
      <c r="D1220" s="2" t="s">
        <v>44</v>
      </c>
      <c r="E1220">
        <v>2021</v>
      </c>
      <c r="F1220" t="s">
        <v>46</v>
      </c>
      <c r="G1220" s="1">
        <v>155.99</v>
      </c>
    </row>
    <row r="1221" spans="1:7">
      <c r="A1221" s="2" t="s">
        <v>11</v>
      </c>
      <c r="B1221" t="s">
        <v>77</v>
      </c>
      <c r="C1221" s="2">
        <v>133</v>
      </c>
      <c r="D1221" s="2" t="s">
        <v>44</v>
      </c>
      <c r="E1221">
        <v>2021</v>
      </c>
      <c r="F1221" t="s">
        <v>46</v>
      </c>
      <c r="G1221" s="1">
        <v>186.75</v>
      </c>
    </row>
    <row r="1222" spans="1:7">
      <c r="A1222" s="2" t="s">
        <v>11</v>
      </c>
      <c r="B1222" t="s">
        <v>77</v>
      </c>
      <c r="C1222" s="2">
        <v>144</v>
      </c>
      <c r="D1222" s="2" t="s">
        <v>44</v>
      </c>
      <c r="E1222">
        <v>2021</v>
      </c>
      <c r="F1222" t="s">
        <v>46</v>
      </c>
      <c r="G1222" s="1">
        <v>18.75</v>
      </c>
    </row>
    <row r="1223" spans="1:7">
      <c r="A1223" s="2" t="s">
        <v>11</v>
      </c>
      <c r="B1223" t="s">
        <v>77</v>
      </c>
      <c r="C1223" s="2">
        <v>144</v>
      </c>
      <c r="D1223" s="2" t="s">
        <v>44</v>
      </c>
      <c r="E1223">
        <v>2021</v>
      </c>
      <c r="F1223" t="s">
        <v>46</v>
      </c>
      <c r="G1223" s="1">
        <v>350.61</v>
      </c>
    </row>
    <row r="1224" spans="1:7">
      <c r="A1224" s="2" t="s">
        <v>11</v>
      </c>
      <c r="B1224" t="s">
        <v>77</v>
      </c>
      <c r="C1224" s="2">
        <v>144</v>
      </c>
      <c r="D1224" s="2" t="s">
        <v>44</v>
      </c>
      <c r="E1224">
        <v>2021</v>
      </c>
      <c r="F1224" t="s">
        <v>46</v>
      </c>
      <c r="G1224" s="1">
        <v>516.49</v>
      </c>
    </row>
    <row r="1225" spans="1:7">
      <c r="A1225" s="2" t="s">
        <v>11</v>
      </c>
      <c r="B1225" t="s">
        <v>77</v>
      </c>
      <c r="C1225" s="2">
        <v>144</v>
      </c>
      <c r="D1225" s="2" t="s">
        <v>44</v>
      </c>
      <c r="E1225">
        <v>2021</v>
      </c>
      <c r="F1225" t="s">
        <v>46</v>
      </c>
      <c r="G1225" s="1">
        <v>179.95</v>
      </c>
    </row>
    <row r="1226" spans="1:7">
      <c r="A1226" s="2" t="s">
        <v>14</v>
      </c>
      <c r="B1226" t="s">
        <v>77</v>
      </c>
      <c r="C1226" s="2">
        <v>144</v>
      </c>
      <c r="D1226" s="2" t="s">
        <v>44</v>
      </c>
      <c r="E1226">
        <v>2021</v>
      </c>
      <c r="F1226" t="s">
        <v>46</v>
      </c>
      <c r="G1226" s="1">
        <v>-125.3</v>
      </c>
    </row>
    <row r="1227" spans="1:7">
      <c r="A1227" s="2" t="s">
        <v>14</v>
      </c>
      <c r="B1227" t="s">
        <v>77</v>
      </c>
      <c r="C1227" s="2">
        <v>144</v>
      </c>
      <c r="D1227" s="2" t="s">
        <v>44</v>
      </c>
      <c r="E1227">
        <v>2021</v>
      </c>
      <c r="F1227" t="s">
        <v>46</v>
      </c>
      <c r="G1227" s="1">
        <v>110.3</v>
      </c>
    </row>
    <row r="1228" spans="1:7">
      <c r="A1228" s="2" t="s">
        <v>15</v>
      </c>
      <c r="B1228" t="s">
        <v>77</v>
      </c>
      <c r="C1228" s="2">
        <v>133</v>
      </c>
      <c r="D1228" s="2" t="s">
        <v>44</v>
      </c>
      <c r="E1228">
        <v>2021</v>
      </c>
      <c r="F1228" t="s">
        <v>46</v>
      </c>
      <c r="G1228" s="1">
        <v>10</v>
      </c>
    </row>
    <row r="1229" spans="1:7">
      <c r="A1229" s="2" t="s">
        <v>15</v>
      </c>
      <c r="B1229" t="s">
        <v>77</v>
      </c>
      <c r="C1229" s="2">
        <v>133</v>
      </c>
      <c r="D1229" s="2" t="s">
        <v>44</v>
      </c>
      <c r="E1229">
        <v>2021</v>
      </c>
      <c r="F1229" t="s">
        <v>46</v>
      </c>
      <c r="G1229" s="1">
        <v>26.25</v>
      </c>
    </row>
    <row r="1230" spans="1:7">
      <c r="A1230" s="2" t="s">
        <v>15</v>
      </c>
      <c r="B1230" t="s">
        <v>77</v>
      </c>
      <c r="C1230" s="2">
        <v>144</v>
      </c>
      <c r="D1230" s="2" t="s">
        <v>44</v>
      </c>
      <c r="E1230">
        <v>2021</v>
      </c>
      <c r="F1230" t="s">
        <v>46</v>
      </c>
      <c r="G1230" s="1">
        <v>102.15</v>
      </c>
    </row>
    <row r="1231" spans="1:7">
      <c r="A1231" s="2" t="s">
        <v>15</v>
      </c>
      <c r="B1231" t="s">
        <v>77</v>
      </c>
      <c r="C1231" s="2">
        <v>144</v>
      </c>
      <c r="D1231" s="2" t="s">
        <v>44</v>
      </c>
      <c r="E1231">
        <v>2021</v>
      </c>
      <c r="F1231" t="s">
        <v>46</v>
      </c>
      <c r="G1231" s="1">
        <v>11.3</v>
      </c>
    </row>
    <row r="1232" spans="1:7">
      <c r="A1232" s="2" t="s">
        <v>17</v>
      </c>
      <c r="B1232" t="s">
        <v>77</v>
      </c>
      <c r="C1232" s="2">
        <v>133</v>
      </c>
      <c r="D1232" s="2" t="s">
        <v>44</v>
      </c>
      <c r="E1232">
        <v>2021</v>
      </c>
      <c r="F1232" t="s">
        <v>46</v>
      </c>
      <c r="G1232" s="1">
        <v>407.75</v>
      </c>
    </row>
    <row r="1233" spans="1:7">
      <c r="A1233" s="2" t="s">
        <v>17</v>
      </c>
      <c r="B1233" t="s">
        <v>77</v>
      </c>
      <c r="C1233" s="2">
        <v>133</v>
      </c>
      <c r="D1233" s="2" t="s">
        <v>44</v>
      </c>
      <c r="E1233">
        <v>2021</v>
      </c>
      <c r="F1233" t="s">
        <v>46</v>
      </c>
      <c r="G1233" s="1">
        <v>145.5</v>
      </c>
    </row>
    <row r="1234" spans="1:7">
      <c r="A1234" s="2" t="s">
        <v>17</v>
      </c>
      <c r="B1234" t="s">
        <v>77</v>
      </c>
      <c r="C1234" s="2">
        <v>133</v>
      </c>
      <c r="D1234" s="2" t="s">
        <v>44</v>
      </c>
      <c r="E1234">
        <v>2021</v>
      </c>
      <c r="F1234" t="s">
        <v>46</v>
      </c>
      <c r="G1234" s="1">
        <v>848.73</v>
      </c>
    </row>
    <row r="1235" spans="1:7">
      <c r="A1235" s="2" t="s">
        <v>17</v>
      </c>
      <c r="B1235" t="s">
        <v>77</v>
      </c>
      <c r="C1235" s="2">
        <v>133</v>
      </c>
      <c r="D1235" s="2" t="s">
        <v>44</v>
      </c>
      <c r="E1235">
        <v>2021</v>
      </c>
      <c r="F1235" t="s">
        <v>46</v>
      </c>
      <c r="G1235" s="1">
        <v>202.75</v>
      </c>
    </row>
    <row r="1236" spans="1:7">
      <c r="A1236" s="2" t="s">
        <v>17</v>
      </c>
      <c r="B1236" t="s">
        <v>77</v>
      </c>
      <c r="C1236" s="2">
        <v>144</v>
      </c>
      <c r="D1236" s="2" t="s">
        <v>44</v>
      </c>
      <c r="E1236">
        <v>2021</v>
      </c>
      <c r="F1236" t="s">
        <v>46</v>
      </c>
      <c r="G1236" s="1">
        <v>84.62</v>
      </c>
    </row>
    <row r="1237" spans="1:7">
      <c r="A1237" s="2" t="s">
        <v>17</v>
      </c>
      <c r="B1237" t="s">
        <v>77</v>
      </c>
      <c r="C1237" s="2">
        <v>144</v>
      </c>
      <c r="D1237" s="2" t="s">
        <v>44</v>
      </c>
      <c r="E1237">
        <v>2021</v>
      </c>
      <c r="F1237" t="s">
        <v>46</v>
      </c>
      <c r="G1237" s="1">
        <v>127.75</v>
      </c>
    </row>
    <row r="1238" spans="1:7">
      <c r="A1238" s="2" t="s">
        <v>17</v>
      </c>
      <c r="B1238" t="s">
        <v>77</v>
      </c>
      <c r="C1238" s="2">
        <v>144</v>
      </c>
      <c r="D1238" s="2" t="s">
        <v>44</v>
      </c>
      <c r="E1238">
        <v>2021</v>
      </c>
      <c r="F1238" t="s">
        <v>46</v>
      </c>
      <c r="G1238" s="1">
        <v>51.88</v>
      </c>
    </row>
    <row r="1239" spans="1:7">
      <c r="A1239" s="2" t="s">
        <v>17</v>
      </c>
      <c r="B1239" t="s">
        <v>77</v>
      </c>
      <c r="C1239" s="2">
        <v>144</v>
      </c>
      <c r="D1239" s="2" t="s">
        <v>44</v>
      </c>
      <c r="E1239">
        <v>2021</v>
      </c>
      <c r="F1239" t="s">
        <v>46</v>
      </c>
      <c r="G1239" s="1">
        <v>96.75</v>
      </c>
    </row>
    <row r="1240" spans="1:7">
      <c r="A1240" s="2" t="s">
        <v>6</v>
      </c>
      <c r="B1240" t="s">
        <v>62</v>
      </c>
      <c r="C1240" s="2">
        <v>133</v>
      </c>
      <c r="D1240" s="2" t="s">
        <v>157</v>
      </c>
      <c r="E1240">
        <v>2021</v>
      </c>
      <c r="F1240" t="s">
        <v>46</v>
      </c>
      <c r="G1240" s="1">
        <v>17775.63</v>
      </c>
    </row>
    <row r="1241" spans="1:7">
      <c r="A1241" s="2" t="s">
        <v>6</v>
      </c>
      <c r="B1241" t="s">
        <v>62</v>
      </c>
      <c r="C1241" s="2">
        <v>133</v>
      </c>
      <c r="D1241" s="2" t="s">
        <v>157</v>
      </c>
      <c r="E1241">
        <v>2021</v>
      </c>
      <c r="F1241" t="s">
        <v>46</v>
      </c>
      <c r="G1241" s="1">
        <v>21091.02</v>
      </c>
    </row>
    <row r="1242" spans="1:7">
      <c r="A1242" s="2" t="s">
        <v>6</v>
      </c>
      <c r="B1242" t="s">
        <v>62</v>
      </c>
      <c r="C1242" s="2">
        <v>133</v>
      </c>
      <c r="D1242" s="2" t="s">
        <v>157</v>
      </c>
      <c r="E1242">
        <v>2021</v>
      </c>
      <c r="F1242" t="s">
        <v>46</v>
      </c>
      <c r="G1242" s="1">
        <v>14664.22</v>
      </c>
    </row>
    <row r="1243" spans="1:7">
      <c r="A1243" s="2" t="s">
        <v>6</v>
      </c>
      <c r="B1243" t="s">
        <v>62</v>
      </c>
      <c r="C1243" s="2">
        <v>133</v>
      </c>
      <c r="D1243" s="2" t="s">
        <v>157</v>
      </c>
      <c r="E1243">
        <v>2021</v>
      </c>
      <c r="F1243" t="s">
        <v>46</v>
      </c>
      <c r="G1243" s="1">
        <v>18808.28</v>
      </c>
    </row>
    <row r="1244" spans="1:7">
      <c r="A1244" s="2" t="s">
        <v>6</v>
      </c>
      <c r="B1244" t="s">
        <v>62</v>
      </c>
      <c r="C1244" s="2">
        <v>133</v>
      </c>
      <c r="D1244" s="2" t="s">
        <v>157</v>
      </c>
      <c r="E1244">
        <v>2021</v>
      </c>
      <c r="F1244" t="s">
        <v>46</v>
      </c>
      <c r="G1244" s="1">
        <v>19919.97</v>
      </c>
    </row>
    <row r="1245" spans="1:7">
      <c r="A1245" s="2" t="s">
        <v>6</v>
      </c>
      <c r="B1245" t="s">
        <v>62</v>
      </c>
      <c r="C1245" s="2">
        <v>133</v>
      </c>
      <c r="D1245" s="2" t="s">
        <v>157</v>
      </c>
      <c r="E1245">
        <v>2021</v>
      </c>
      <c r="F1245" t="s">
        <v>46</v>
      </c>
      <c r="G1245" s="1">
        <v>16078.27</v>
      </c>
    </row>
    <row r="1246" spans="1:7">
      <c r="A1246" s="2" t="s">
        <v>6</v>
      </c>
      <c r="B1246" t="s">
        <v>62</v>
      </c>
      <c r="C1246" s="2">
        <v>144</v>
      </c>
      <c r="D1246" s="2" t="s">
        <v>157</v>
      </c>
      <c r="E1246">
        <v>2021</v>
      </c>
      <c r="F1246" t="s">
        <v>46</v>
      </c>
      <c r="G1246" s="1">
        <v>22568.27</v>
      </c>
    </row>
    <row r="1247" spans="1:7">
      <c r="A1247" s="2" t="s">
        <v>6</v>
      </c>
      <c r="B1247" t="s">
        <v>62</v>
      </c>
      <c r="C1247" s="2">
        <v>144</v>
      </c>
      <c r="D1247" s="2" t="s">
        <v>157</v>
      </c>
      <c r="E1247">
        <v>2021</v>
      </c>
      <c r="F1247" t="s">
        <v>46</v>
      </c>
      <c r="G1247" s="1">
        <v>25114.54</v>
      </c>
    </row>
    <row r="1248" spans="1:7">
      <c r="A1248" s="2" t="s">
        <v>6</v>
      </c>
      <c r="B1248" t="s">
        <v>62</v>
      </c>
      <c r="C1248" s="2">
        <v>144</v>
      </c>
      <c r="D1248" s="2" t="s">
        <v>157</v>
      </c>
      <c r="E1248">
        <v>2021</v>
      </c>
      <c r="F1248" t="s">
        <v>46</v>
      </c>
      <c r="G1248" s="1">
        <v>10117.52</v>
      </c>
    </row>
    <row r="1249" spans="1:7">
      <c r="A1249" s="2" t="s">
        <v>6</v>
      </c>
      <c r="B1249" t="s">
        <v>62</v>
      </c>
      <c r="C1249" s="2">
        <v>144</v>
      </c>
      <c r="D1249" s="2" t="s">
        <v>157</v>
      </c>
      <c r="E1249">
        <v>2021</v>
      </c>
      <c r="F1249" t="s">
        <v>46</v>
      </c>
      <c r="G1249" s="1">
        <v>10626.62</v>
      </c>
    </row>
    <row r="1250" spans="1:7">
      <c r="A1250" s="2" t="s">
        <v>6</v>
      </c>
      <c r="B1250" t="s">
        <v>62</v>
      </c>
      <c r="C1250" s="2">
        <v>144</v>
      </c>
      <c r="D1250" s="2" t="s">
        <v>157</v>
      </c>
      <c r="E1250">
        <v>2021</v>
      </c>
      <c r="F1250" t="s">
        <v>46</v>
      </c>
      <c r="G1250" s="1">
        <v>10688.36</v>
      </c>
    </row>
    <row r="1251" spans="1:7">
      <c r="A1251" s="2" t="s">
        <v>6</v>
      </c>
      <c r="B1251" t="s">
        <v>62</v>
      </c>
      <c r="C1251" s="2">
        <v>144</v>
      </c>
      <c r="D1251" s="2" t="s">
        <v>157</v>
      </c>
      <c r="E1251">
        <v>2021</v>
      </c>
      <c r="F1251" t="s">
        <v>46</v>
      </c>
      <c r="G1251" s="1">
        <v>5498.25</v>
      </c>
    </row>
    <row r="1252" spans="1:7">
      <c r="A1252" s="2" t="s">
        <v>6</v>
      </c>
      <c r="B1252" t="s">
        <v>61</v>
      </c>
      <c r="C1252" s="2">
        <v>133</v>
      </c>
      <c r="D1252" s="2" t="s">
        <v>158</v>
      </c>
      <c r="E1252">
        <v>2021</v>
      </c>
      <c r="F1252" t="s">
        <v>46</v>
      </c>
      <c r="G1252" s="1">
        <v>91249.8</v>
      </c>
    </row>
    <row r="1253" spans="1:7">
      <c r="A1253" s="2" t="s">
        <v>6</v>
      </c>
      <c r="B1253" t="s">
        <v>61</v>
      </c>
      <c r="C1253" s="2">
        <v>133</v>
      </c>
      <c r="D1253" s="2" t="s">
        <v>158</v>
      </c>
      <c r="E1253">
        <v>2021</v>
      </c>
      <c r="F1253" t="s">
        <v>46</v>
      </c>
      <c r="G1253" s="1">
        <v>136874.48000000001</v>
      </c>
    </row>
    <row r="1254" spans="1:7">
      <c r="A1254" s="2" t="s">
        <v>6</v>
      </c>
      <c r="B1254" t="s">
        <v>61</v>
      </c>
      <c r="C1254" s="2">
        <v>133</v>
      </c>
      <c r="D1254" s="2" t="s">
        <v>158</v>
      </c>
      <c r="E1254">
        <v>2021</v>
      </c>
      <c r="F1254" t="s">
        <v>46</v>
      </c>
      <c r="G1254" s="1">
        <v>91249.8</v>
      </c>
    </row>
    <row r="1255" spans="1:7">
      <c r="A1255" s="2" t="s">
        <v>6</v>
      </c>
      <c r="B1255" t="s">
        <v>61</v>
      </c>
      <c r="C1255" s="2">
        <v>133</v>
      </c>
      <c r="D1255" s="2" t="s">
        <v>158</v>
      </c>
      <c r="E1255">
        <v>2021</v>
      </c>
      <c r="F1255" t="s">
        <v>46</v>
      </c>
      <c r="G1255" s="1">
        <v>91249.8</v>
      </c>
    </row>
    <row r="1256" spans="1:7">
      <c r="A1256" s="2" t="s">
        <v>6</v>
      </c>
      <c r="B1256" t="s">
        <v>61</v>
      </c>
      <c r="C1256" s="2">
        <v>133</v>
      </c>
      <c r="D1256" s="2" t="s">
        <v>158</v>
      </c>
      <c r="E1256">
        <v>2021</v>
      </c>
      <c r="F1256" t="s">
        <v>46</v>
      </c>
      <c r="G1256" s="1">
        <v>38634.639999999999</v>
      </c>
    </row>
    <row r="1257" spans="1:7">
      <c r="A1257" s="2" t="s">
        <v>6</v>
      </c>
      <c r="B1257" t="s">
        <v>61</v>
      </c>
      <c r="C1257" s="2">
        <v>133</v>
      </c>
      <c r="D1257" s="2" t="s">
        <v>158</v>
      </c>
      <c r="E1257">
        <v>2021</v>
      </c>
      <c r="F1257" t="s">
        <v>46</v>
      </c>
      <c r="G1257" s="1">
        <v>91249.8</v>
      </c>
    </row>
    <row r="1258" spans="1:7">
      <c r="A1258" s="2" t="s">
        <v>6</v>
      </c>
      <c r="B1258" t="s">
        <v>61</v>
      </c>
      <c r="C1258" s="2">
        <v>144</v>
      </c>
      <c r="D1258" s="2" t="s">
        <v>158</v>
      </c>
      <c r="E1258">
        <v>2021</v>
      </c>
      <c r="F1258" t="s">
        <v>46</v>
      </c>
      <c r="G1258" s="1">
        <v>2532.9</v>
      </c>
    </row>
    <row r="1259" spans="1:7">
      <c r="A1259" s="2" t="s">
        <v>6</v>
      </c>
      <c r="B1259" t="s">
        <v>61</v>
      </c>
      <c r="C1259" s="2">
        <v>144</v>
      </c>
      <c r="D1259" s="2" t="s">
        <v>158</v>
      </c>
      <c r="E1259">
        <v>2021</v>
      </c>
      <c r="F1259" t="s">
        <v>46</v>
      </c>
      <c r="G1259" s="1">
        <v>2532.9</v>
      </c>
    </row>
    <row r="1260" spans="1:7">
      <c r="A1260" s="2" t="s">
        <v>6</v>
      </c>
      <c r="B1260" t="s">
        <v>61</v>
      </c>
      <c r="C1260" s="2">
        <v>144</v>
      </c>
      <c r="D1260" s="2" t="s">
        <v>158</v>
      </c>
      <c r="E1260">
        <v>2021</v>
      </c>
      <c r="F1260" t="s">
        <v>46</v>
      </c>
      <c r="G1260" s="1">
        <v>1977.34</v>
      </c>
    </row>
    <row r="1261" spans="1:7">
      <c r="A1261" s="2" t="s">
        <v>6</v>
      </c>
      <c r="B1261" t="s">
        <v>61</v>
      </c>
      <c r="C1261" s="2">
        <v>144</v>
      </c>
      <c r="D1261" s="2" t="s">
        <v>158</v>
      </c>
      <c r="E1261">
        <v>2021</v>
      </c>
      <c r="F1261" t="s">
        <v>46</v>
      </c>
      <c r="G1261" s="1">
        <v>2532.9</v>
      </c>
    </row>
    <row r="1262" spans="1:7">
      <c r="A1262" s="2" t="s">
        <v>6</v>
      </c>
      <c r="B1262" t="s">
        <v>61</v>
      </c>
      <c r="C1262" s="2">
        <v>144</v>
      </c>
      <c r="D1262" s="2" t="s">
        <v>158</v>
      </c>
      <c r="E1262">
        <v>2021</v>
      </c>
      <c r="F1262" t="s">
        <v>46</v>
      </c>
      <c r="G1262" s="1">
        <v>5489.15</v>
      </c>
    </row>
    <row r="1263" spans="1:7">
      <c r="A1263" s="2" t="s">
        <v>6</v>
      </c>
      <c r="B1263" t="s">
        <v>61</v>
      </c>
      <c r="C1263" s="2">
        <v>144</v>
      </c>
      <c r="D1263" s="2" t="s">
        <v>158</v>
      </c>
      <c r="E1263">
        <v>2021</v>
      </c>
      <c r="F1263" t="s">
        <v>46</v>
      </c>
      <c r="G1263" s="1">
        <v>8126.02</v>
      </c>
    </row>
    <row r="1264" spans="1:7">
      <c r="A1264" s="2" t="s">
        <v>6</v>
      </c>
      <c r="B1264" t="s">
        <v>77</v>
      </c>
      <c r="C1264" s="2">
        <v>133</v>
      </c>
      <c r="D1264" s="2" t="s">
        <v>44</v>
      </c>
      <c r="E1264">
        <v>2021</v>
      </c>
      <c r="F1264" t="s">
        <v>46</v>
      </c>
      <c r="G1264" s="1">
        <v>497.02</v>
      </c>
    </row>
    <row r="1265" spans="1:7">
      <c r="A1265" s="2" t="s">
        <v>6</v>
      </c>
      <c r="B1265" t="s">
        <v>77</v>
      </c>
      <c r="C1265" s="2">
        <v>133</v>
      </c>
      <c r="D1265" s="2" t="s">
        <v>44</v>
      </c>
      <c r="E1265">
        <v>2021</v>
      </c>
      <c r="F1265" t="s">
        <v>46</v>
      </c>
      <c r="G1265" s="1">
        <v>340.08</v>
      </c>
    </row>
    <row r="1266" spans="1:7">
      <c r="A1266" s="2" t="s">
        <v>6</v>
      </c>
      <c r="B1266" t="s">
        <v>77</v>
      </c>
      <c r="C1266" s="2">
        <v>133</v>
      </c>
      <c r="D1266" s="2" t="s">
        <v>44</v>
      </c>
      <c r="E1266">
        <v>2021</v>
      </c>
      <c r="F1266" t="s">
        <v>46</v>
      </c>
      <c r="G1266" s="1">
        <v>56.25</v>
      </c>
    </row>
    <row r="1267" spans="1:7">
      <c r="A1267" s="2" t="s">
        <v>6</v>
      </c>
      <c r="B1267" t="s">
        <v>77</v>
      </c>
      <c r="C1267" s="2">
        <v>133</v>
      </c>
      <c r="D1267" s="2" t="s">
        <v>44</v>
      </c>
      <c r="E1267">
        <v>2021</v>
      </c>
      <c r="F1267" t="s">
        <v>46</v>
      </c>
      <c r="G1267" s="1">
        <v>435.81</v>
      </c>
    </row>
    <row r="1268" spans="1:7">
      <c r="A1268" s="2" t="s">
        <v>6</v>
      </c>
      <c r="B1268" t="s">
        <v>77</v>
      </c>
      <c r="C1268" s="2">
        <v>133</v>
      </c>
      <c r="D1268" s="2" t="s">
        <v>44</v>
      </c>
      <c r="E1268">
        <v>2021</v>
      </c>
      <c r="F1268" t="s">
        <v>46</v>
      </c>
      <c r="G1268" s="1">
        <v>424.89</v>
      </c>
    </row>
    <row r="1269" spans="1:7">
      <c r="A1269" s="2" t="s">
        <v>7</v>
      </c>
      <c r="B1269" t="s">
        <v>62</v>
      </c>
      <c r="C1269" s="2">
        <v>133</v>
      </c>
      <c r="D1269" s="2" t="s">
        <v>157</v>
      </c>
      <c r="E1269">
        <v>2021</v>
      </c>
      <c r="F1269" t="s">
        <v>46</v>
      </c>
      <c r="G1269" s="1">
        <v>1723.25</v>
      </c>
    </row>
    <row r="1270" spans="1:7">
      <c r="A1270" s="2" t="s">
        <v>7</v>
      </c>
      <c r="B1270" t="s">
        <v>62</v>
      </c>
      <c r="C1270" s="2">
        <v>133</v>
      </c>
      <c r="D1270" s="2" t="s">
        <v>157</v>
      </c>
      <c r="E1270">
        <v>2021</v>
      </c>
      <c r="F1270" t="s">
        <v>46</v>
      </c>
      <c r="G1270" s="1">
        <v>3302</v>
      </c>
    </row>
    <row r="1271" spans="1:7">
      <c r="A1271" s="2" t="s">
        <v>7</v>
      </c>
      <c r="B1271" t="s">
        <v>62</v>
      </c>
      <c r="C1271" s="2">
        <v>133</v>
      </c>
      <c r="D1271" s="2" t="s">
        <v>157</v>
      </c>
      <c r="E1271">
        <v>2021</v>
      </c>
      <c r="F1271" t="s">
        <v>46</v>
      </c>
      <c r="G1271" s="1">
        <v>2866</v>
      </c>
    </row>
    <row r="1272" spans="1:7">
      <c r="A1272" s="2" t="s">
        <v>7</v>
      </c>
      <c r="B1272" t="s">
        <v>62</v>
      </c>
      <c r="C1272" s="2">
        <v>133</v>
      </c>
      <c r="D1272" s="2" t="s">
        <v>157</v>
      </c>
      <c r="E1272">
        <v>2021</v>
      </c>
      <c r="F1272" t="s">
        <v>46</v>
      </c>
      <c r="G1272" s="1">
        <v>8911.66</v>
      </c>
    </row>
    <row r="1273" spans="1:7">
      <c r="A1273" s="2" t="s">
        <v>7</v>
      </c>
      <c r="B1273" t="s">
        <v>62</v>
      </c>
      <c r="C1273" s="2">
        <v>133</v>
      </c>
      <c r="D1273" s="2" t="s">
        <v>157</v>
      </c>
      <c r="E1273">
        <v>2021</v>
      </c>
      <c r="F1273" t="s">
        <v>46</v>
      </c>
      <c r="G1273" s="1">
        <v>3490.29</v>
      </c>
    </row>
    <row r="1274" spans="1:7">
      <c r="A1274" s="2" t="s">
        <v>7</v>
      </c>
      <c r="B1274" t="s">
        <v>62</v>
      </c>
      <c r="C1274" s="2">
        <v>133</v>
      </c>
      <c r="D1274" s="2" t="s">
        <v>157</v>
      </c>
      <c r="E1274">
        <v>2021</v>
      </c>
      <c r="F1274" t="s">
        <v>46</v>
      </c>
      <c r="G1274" s="1">
        <v>-459</v>
      </c>
    </row>
    <row r="1275" spans="1:7">
      <c r="A1275" s="2" t="s">
        <v>7</v>
      </c>
      <c r="B1275" t="s">
        <v>62</v>
      </c>
      <c r="C1275" s="2">
        <v>144</v>
      </c>
      <c r="D1275" s="2" t="s">
        <v>157</v>
      </c>
      <c r="E1275">
        <v>2021</v>
      </c>
      <c r="F1275" t="s">
        <v>46</v>
      </c>
      <c r="G1275" s="1">
        <v>6682.93</v>
      </c>
    </row>
    <row r="1276" spans="1:7">
      <c r="A1276" s="2" t="s">
        <v>7</v>
      </c>
      <c r="B1276" t="s">
        <v>62</v>
      </c>
      <c r="C1276" s="2">
        <v>144</v>
      </c>
      <c r="D1276" s="2" t="s">
        <v>157</v>
      </c>
      <c r="E1276">
        <v>2021</v>
      </c>
      <c r="F1276" t="s">
        <v>46</v>
      </c>
      <c r="G1276" s="1">
        <v>8625.18</v>
      </c>
    </row>
    <row r="1277" spans="1:7">
      <c r="A1277" s="2" t="s">
        <v>7</v>
      </c>
      <c r="B1277" t="s">
        <v>62</v>
      </c>
      <c r="C1277" s="2">
        <v>144</v>
      </c>
      <c r="D1277" s="2" t="s">
        <v>157</v>
      </c>
      <c r="E1277">
        <v>2021</v>
      </c>
      <c r="F1277" t="s">
        <v>46</v>
      </c>
      <c r="G1277" s="1">
        <v>6079.68</v>
      </c>
    </row>
    <row r="1278" spans="1:7">
      <c r="A1278" s="2" t="s">
        <v>7</v>
      </c>
      <c r="B1278" t="s">
        <v>62</v>
      </c>
      <c r="C1278" s="2">
        <v>144</v>
      </c>
      <c r="D1278" s="2" t="s">
        <v>157</v>
      </c>
      <c r="E1278">
        <v>2021</v>
      </c>
      <c r="F1278" t="s">
        <v>46</v>
      </c>
      <c r="G1278" s="1">
        <v>9665.5499999999993</v>
      </c>
    </row>
    <row r="1279" spans="1:7">
      <c r="A1279" s="2" t="s">
        <v>7</v>
      </c>
      <c r="B1279" t="s">
        <v>62</v>
      </c>
      <c r="C1279" s="2">
        <v>144</v>
      </c>
      <c r="D1279" s="2" t="s">
        <v>157</v>
      </c>
      <c r="E1279">
        <v>2021</v>
      </c>
      <c r="F1279" t="s">
        <v>46</v>
      </c>
      <c r="G1279" s="1">
        <v>15708.94</v>
      </c>
    </row>
    <row r="1280" spans="1:7">
      <c r="A1280" s="2" t="s">
        <v>7</v>
      </c>
      <c r="B1280" t="s">
        <v>62</v>
      </c>
      <c r="C1280" s="2">
        <v>144</v>
      </c>
      <c r="D1280" s="2" t="s">
        <v>157</v>
      </c>
      <c r="E1280">
        <v>2021</v>
      </c>
      <c r="F1280" t="s">
        <v>46</v>
      </c>
      <c r="G1280" s="1">
        <v>19378.419999999998</v>
      </c>
    </row>
    <row r="1281" spans="1:7">
      <c r="A1281" s="2" t="s">
        <v>7</v>
      </c>
      <c r="B1281" t="s">
        <v>70</v>
      </c>
      <c r="C1281" s="2">
        <v>144</v>
      </c>
      <c r="D1281" s="2" t="s">
        <v>159</v>
      </c>
      <c r="E1281">
        <v>2021</v>
      </c>
      <c r="F1281" t="s">
        <v>46</v>
      </c>
      <c r="G1281" s="1">
        <v>11.25</v>
      </c>
    </row>
    <row r="1282" spans="1:7">
      <c r="A1282" s="2" t="s">
        <v>7</v>
      </c>
      <c r="B1282" t="s">
        <v>70</v>
      </c>
      <c r="C1282" s="2">
        <v>144</v>
      </c>
      <c r="D1282" s="2" t="s">
        <v>159</v>
      </c>
      <c r="E1282">
        <v>2021</v>
      </c>
      <c r="F1282" t="s">
        <v>46</v>
      </c>
      <c r="G1282" s="1">
        <v>72</v>
      </c>
    </row>
    <row r="1283" spans="1:7">
      <c r="A1283" s="2" t="s">
        <v>7</v>
      </c>
      <c r="B1283" t="s">
        <v>77</v>
      </c>
      <c r="C1283" s="2">
        <v>144</v>
      </c>
      <c r="D1283" s="2" t="s">
        <v>44</v>
      </c>
      <c r="E1283">
        <v>2021</v>
      </c>
      <c r="F1283" t="s">
        <v>46</v>
      </c>
      <c r="G1283" s="1">
        <v>4.37</v>
      </c>
    </row>
    <row r="1284" spans="1:7">
      <c r="A1284" s="2" t="s">
        <v>7</v>
      </c>
      <c r="B1284" t="s">
        <v>77</v>
      </c>
      <c r="C1284" s="2">
        <v>144</v>
      </c>
      <c r="D1284" s="2" t="s">
        <v>44</v>
      </c>
      <c r="E1284">
        <v>2021</v>
      </c>
      <c r="F1284" t="s">
        <v>46</v>
      </c>
      <c r="G1284" s="1">
        <v>90</v>
      </c>
    </row>
    <row r="1285" spans="1:7">
      <c r="A1285" s="2" t="s">
        <v>7</v>
      </c>
      <c r="B1285" t="s">
        <v>77</v>
      </c>
      <c r="C1285" s="2">
        <v>144</v>
      </c>
      <c r="D1285" s="2" t="s">
        <v>44</v>
      </c>
      <c r="E1285">
        <v>2021</v>
      </c>
      <c r="F1285" t="s">
        <v>46</v>
      </c>
      <c r="G1285" s="1">
        <v>59.99</v>
      </c>
    </row>
    <row r="1286" spans="1:7">
      <c r="A1286" s="2" t="s">
        <v>7</v>
      </c>
      <c r="B1286" t="s">
        <v>77</v>
      </c>
      <c r="C1286" s="2">
        <v>144</v>
      </c>
      <c r="D1286" s="2" t="s">
        <v>44</v>
      </c>
      <c r="E1286">
        <v>2021</v>
      </c>
      <c r="F1286" t="s">
        <v>46</v>
      </c>
      <c r="G1286" s="1">
        <v>89.49</v>
      </c>
    </row>
    <row r="1287" spans="1:7">
      <c r="A1287" s="2" t="s">
        <v>7</v>
      </c>
      <c r="B1287" t="s">
        <v>77</v>
      </c>
      <c r="C1287" s="2">
        <v>144</v>
      </c>
      <c r="D1287" s="2" t="s">
        <v>44</v>
      </c>
      <c r="E1287">
        <v>2021</v>
      </c>
      <c r="F1287" t="s">
        <v>46</v>
      </c>
      <c r="G1287" s="1">
        <v>99.99</v>
      </c>
    </row>
    <row r="1288" spans="1:7">
      <c r="A1288" s="2" t="s">
        <v>8</v>
      </c>
      <c r="B1288" t="s">
        <v>62</v>
      </c>
      <c r="C1288" s="2">
        <v>133</v>
      </c>
      <c r="D1288" s="2" t="s">
        <v>157</v>
      </c>
      <c r="E1288">
        <v>2021</v>
      </c>
      <c r="F1288" t="s">
        <v>46</v>
      </c>
      <c r="G1288" s="1">
        <v>794.14</v>
      </c>
    </row>
    <row r="1289" spans="1:7">
      <c r="A1289" s="2" t="s">
        <v>8</v>
      </c>
      <c r="B1289" t="s">
        <v>62</v>
      </c>
      <c r="C1289" s="2">
        <v>133</v>
      </c>
      <c r="D1289" s="2" t="s">
        <v>157</v>
      </c>
      <c r="E1289">
        <v>2021</v>
      </c>
      <c r="F1289" t="s">
        <v>46</v>
      </c>
      <c r="G1289" s="1">
        <v>1331.89</v>
      </c>
    </row>
    <row r="1290" spans="1:7">
      <c r="A1290" s="2" t="s">
        <v>8</v>
      </c>
      <c r="B1290" t="s">
        <v>62</v>
      </c>
      <c r="C1290" s="2">
        <v>133</v>
      </c>
      <c r="D1290" s="2" t="s">
        <v>157</v>
      </c>
      <c r="E1290">
        <v>2021</v>
      </c>
      <c r="F1290" t="s">
        <v>46</v>
      </c>
      <c r="G1290" s="1">
        <v>916.25</v>
      </c>
    </row>
    <row r="1291" spans="1:7">
      <c r="A1291" s="2" t="s">
        <v>8</v>
      </c>
      <c r="B1291" t="s">
        <v>62</v>
      </c>
      <c r="C1291" s="2">
        <v>133</v>
      </c>
      <c r="D1291" s="2" t="s">
        <v>157</v>
      </c>
      <c r="E1291">
        <v>2021</v>
      </c>
      <c r="F1291" t="s">
        <v>46</v>
      </c>
      <c r="G1291" s="1">
        <v>1797.5</v>
      </c>
    </row>
    <row r="1292" spans="1:7">
      <c r="A1292" s="2" t="s">
        <v>8</v>
      </c>
      <c r="B1292" t="s">
        <v>62</v>
      </c>
      <c r="C1292" s="2">
        <v>133</v>
      </c>
      <c r="D1292" s="2" t="s">
        <v>157</v>
      </c>
      <c r="E1292">
        <v>2021</v>
      </c>
      <c r="F1292" t="s">
        <v>46</v>
      </c>
      <c r="G1292" s="1">
        <v>1047.49</v>
      </c>
    </row>
    <row r="1293" spans="1:7">
      <c r="A1293" s="2" t="s">
        <v>8</v>
      </c>
      <c r="B1293" t="s">
        <v>62</v>
      </c>
      <c r="C1293" s="2">
        <v>133</v>
      </c>
      <c r="D1293" s="2" t="s">
        <v>157</v>
      </c>
      <c r="E1293">
        <v>2021</v>
      </c>
      <c r="F1293" t="s">
        <v>46</v>
      </c>
      <c r="G1293" s="1">
        <v>1245.6300000000001</v>
      </c>
    </row>
    <row r="1294" spans="1:7">
      <c r="A1294" s="2" t="s">
        <v>8</v>
      </c>
      <c r="B1294" t="s">
        <v>62</v>
      </c>
      <c r="C1294" s="2">
        <v>144</v>
      </c>
      <c r="D1294" s="2" t="s">
        <v>157</v>
      </c>
      <c r="E1294">
        <v>2021</v>
      </c>
      <c r="F1294" t="s">
        <v>46</v>
      </c>
      <c r="G1294" s="1">
        <v>13312.55</v>
      </c>
    </row>
    <row r="1295" spans="1:7">
      <c r="A1295" s="2" t="s">
        <v>8</v>
      </c>
      <c r="B1295" t="s">
        <v>62</v>
      </c>
      <c r="C1295" s="2">
        <v>144</v>
      </c>
      <c r="D1295" s="2" t="s">
        <v>157</v>
      </c>
      <c r="E1295">
        <v>2021</v>
      </c>
      <c r="F1295" t="s">
        <v>46</v>
      </c>
      <c r="G1295" s="1">
        <v>-20.68</v>
      </c>
    </row>
    <row r="1296" spans="1:7">
      <c r="A1296" s="2" t="s">
        <v>8</v>
      </c>
      <c r="B1296" t="s">
        <v>62</v>
      </c>
      <c r="C1296" s="2">
        <v>144</v>
      </c>
      <c r="D1296" s="2" t="s">
        <v>157</v>
      </c>
      <c r="E1296">
        <v>2021</v>
      </c>
      <c r="F1296" t="s">
        <v>46</v>
      </c>
      <c r="G1296" s="1">
        <v>9838</v>
      </c>
    </row>
    <row r="1297" spans="1:7">
      <c r="A1297" s="2" t="s">
        <v>8</v>
      </c>
      <c r="B1297" t="s">
        <v>62</v>
      </c>
      <c r="C1297" s="2">
        <v>144</v>
      </c>
      <c r="D1297" s="2" t="s">
        <v>157</v>
      </c>
      <c r="E1297">
        <v>2021</v>
      </c>
      <c r="F1297" t="s">
        <v>46</v>
      </c>
      <c r="G1297" s="1">
        <v>11780.92</v>
      </c>
    </row>
    <row r="1298" spans="1:7">
      <c r="A1298" s="2" t="s">
        <v>8</v>
      </c>
      <c r="B1298" t="s">
        <v>62</v>
      </c>
      <c r="C1298" s="2">
        <v>144</v>
      </c>
      <c r="D1298" s="2" t="s">
        <v>157</v>
      </c>
      <c r="E1298">
        <v>2021</v>
      </c>
      <c r="F1298" t="s">
        <v>46</v>
      </c>
      <c r="G1298" s="1">
        <v>12244.85</v>
      </c>
    </row>
    <row r="1299" spans="1:7">
      <c r="A1299" s="2" t="s">
        <v>8</v>
      </c>
      <c r="B1299" t="s">
        <v>62</v>
      </c>
      <c r="C1299" s="2">
        <v>144</v>
      </c>
      <c r="D1299" s="2" t="s">
        <v>157</v>
      </c>
      <c r="E1299">
        <v>2021</v>
      </c>
      <c r="F1299" t="s">
        <v>46</v>
      </c>
      <c r="G1299" s="1">
        <v>20772.45</v>
      </c>
    </row>
    <row r="1300" spans="1:7">
      <c r="A1300" s="2" t="s">
        <v>8</v>
      </c>
      <c r="B1300" t="s">
        <v>62</v>
      </c>
      <c r="C1300" s="2">
        <v>144</v>
      </c>
      <c r="D1300" s="2" t="s">
        <v>157</v>
      </c>
      <c r="E1300">
        <v>2021</v>
      </c>
      <c r="F1300" t="s">
        <v>46</v>
      </c>
      <c r="G1300" s="1">
        <v>13963.79</v>
      </c>
    </row>
    <row r="1301" spans="1:7">
      <c r="A1301" s="2" t="s">
        <v>8</v>
      </c>
      <c r="B1301" t="s">
        <v>61</v>
      </c>
      <c r="C1301" s="2">
        <v>133</v>
      </c>
      <c r="D1301" s="2" t="s">
        <v>158</v>
      </c>
      <c r="E1301">
        <v>2021</v>
      </c>
      <c r="F1301" t="s">
        <v>46</v>
      </c>
      <c r="G1301" s="1">
        <v>187.5</v>
      </c>
    </row>
    <row r="1302" spans="1:7">
      <c r="A1302" s="2" t="s">
        <v>8</v>
      </c>
      <c r="B1302" t="s">
        <v>61</v>
      </c>
      <c r="C1302" s="2">
        <v>133</v>
      </c>
      <c r="D1302" s="2" t="s">
        <v>158</v>
      </c>
      <c r="E1302">
        <v>2021</v>
      </c>
      <c r="F1302" t="s">
        <v>46</v>
      </c>
      <c r="G1302" s="1">
        <v>125</v>
      </c>
    </row>
    <row r="1303" spans="1:7">
      <c r="A1303" s="2" t="s">
        <v>8</v>
      </c>
      <c r="B1303" t="s">
        <v>61</v>
      </c>
      <c r="C1303" s="2">
        <v>133</v>
      </c>
      <c r="D1303" s="2" t="s">
        <v>158</v>
      </c>
      <c r="E1303">
        <v>2021</v>
      </c>
      <c r="F1303" t="s">
        <v>46</v>
      </c>
      <c r="G1303" s="1">
        <v>125</v>
      </c>
    </row>
    <row r="1304" spans="1:7">
      <c r="A1304" s="2" t="s">
        <v>8</v>
      </c>
      <c r="B1304" t="s">
        <v>61</v>
      </c>
      <c r="C1304" s="2">
        <v>133</v>
      </c>
      <c r="D1304" s="2" t="s">
        <v>158</v>
      </c>
      <c r="E1304">
        <v>2021</v>
      </c>
      <c r="F1304" t="s">
        <v>46</v>
      </c>
      <c r="G1304" s="1">
        <v>125</v>
      </c>
    </row>
    <row r="1305" spans="1:7">
      <c r="A1305" s="2" t="s">
        <v>8</v>
      </c>
      <c r="B1305" t="s">
        <v>61</v>
      </c>
      <c r="C1305" s="2">
        <v>133</v>
      </c>
      <c r="D1305" s="2" t="s">
        <v>158</v>
      </c>
      <c r="E1305">
        <v>2021</v>
      </c>
      <c r="F1305" t="s">
        <v>46</v>
      </c>
      <c r="G1305" s="1">
        <v>125</v>
      </c>
    </row>
    <row r="1306" spans="1:7">
      <c r="A1306" s="2" t="s">
        <v>8</v>
      </c>
      <c r="B1306" t="s">
        <v>70</v>
      </c>
      <c r="C1306" s="2">
        <v>133</v>
      </c>
      <c r="D1306" s="2" t="s">
        <v>159</v>
      </c>
      <c r="E1306">
        <v>2021</v>
      </c>
      <c r="F1306" t="s">
        <v>46</v>
      </c>
      <c r="G1306" s="1">
        <v>7.5</v>
      </c>
    </row>
    <row r="1307" spans="1:7">
      <c r="A1307" s="2" t="s">
        <v>8</v>
      </c>
      <c r="B1307" t="s">
        <v>70</v>
      </c>
      <c r="C1307" s="2">
        <v>133</v>
      </c>
      <c r="D1307" s="2" t="s">
        <v>159</v>
      </c>
      <c r="E1307">
        <v>2021</v>
      </c>
      <c r="F1307" t="s">
        <v>46</v>
      </c>
      <c r="G1307" s="1">
        <v>22.5</v>
      </c>
    </row>
    <row r="1308" spans="1:7">
      <c r="A1308" s="2" t="s">
        <v>8</v>
      </c>
      <c r="B1308" t="s">
        <v>70</v>
      </c>
      <c r="C1308" s="2">
        <v>144</v>
      </c>
      <c r="D1308" s="2" t="s">
        <v>159</v>
      </c>
      <c r="E1308">
        <v>2021</v>
      </c>
      <c r="F1308" t="s">
        <v>46</v>
      </c>
      <c r="G1308" s="1">
        <v>111.43</v>
      </c>
    </row>
    <row r="1309" spans="1:7">
      <c r="A1309" s="2" t="s">
        <v>8</v>
      </c>
      <c r="B1309" t="s">
        <v>70</v>
      </c>
      <c r="C1309" s="2">
        <v>144</v>
      </c>
      <c r="D1309" s="2" t="s">
        <v>159</v>
      </c>
      <c r="E1309">
        <v>2021</v>
      </c>
      <c r="F1309" t="s">
        <v>46</v>
      </c>
      <c r="G1309" s="1">
        <v>16.88</v>
      </c>
    </row>
    <row r="1310" spans="1:7">
      <c r="A1310" s="2" t="s">
        <v>8</v>
      </c>
      <c r="B1310" t="s">
        <v>70</v>
      </c>
      <c r="C1310" s="2">
        <v>144</v>
      </c>
      <c r="D1310" s="2" t="s">
        <v>159</v>
      </c>
      <c r="E1310">
        <v>2021</v>
      </c>
      <c r="F1310" t="s">
        <v>46</v>
      </c>
      <c r="G1310" s="1">
        <v>6.27</v>
      </c>
    </row>
    <row r="1311" spans="1:7">
      <c r="A1311" s="2" t="s">
        <v>8</v>
      </c>
      <c r="B1311" t="s">
        <v>77</v>
      </c>
      <c r="C1311" s="2">
        <v>144</v>
      </c>
      <c r="D1311" s="2" t="s">
        <v>44</v>
      </c>
      <c r="E1311">
        <v>2021</v>
      </c>
      <c r="F1311" t="s">
        <v>46</v>
      </c>
      <c r="G1311" s="1">
        <v>87.79</v>
      </c>
    </row>
    <row r="1312" spans="1:7">
      <c r="A1312" s="2" t="s">
        <v>8</v>
      </c>
      <c r="B1312" t="s">
        <v>77</v>
      </c>
      <c r="C1312" s="2">
        <v>144</v>
      </c>
      <c r="D1312" s="2" t="s">
        <v>44</v>
      </c>
      <c r="E1312">
        <v>2021</v>
      </c>
      <c r="F1312" t="s">
        <v>46</v>
      </c>
      <c r="G1312" s="1">
        <v>-545.28</v>
      </c>
    </row>
    <row r="1313" spans="1:7">
      <c r="A1313" s="2" t="s">
        <v>8</v>
      </c>
      <c r="B1313" t="s">
        <v>77</v>
      </c>
      <c r="C1313" s="2">
        <v>144</v>
      </c>
      <c r="D1313" s="2" t="s">
        <v>44</v>
      </c>
      <c r="E1313">
        <v>2021</v>
      </c>
      <c r="F1313" t="s">
        <v>46</v>
      </c>
      <c r="G1313" s="1">
        <v>188.61</v>
      </c>
    </row>
    <row r="1314" spans="1:7">
      <c r="A1314" s="2" t="s">
        <v>8</v>
      </c>
      <c r="B1314" t="s">
        <v>77</v>
      </c>
      <c r="C1314" s="2">
        <v>144</v>
      </c>
      <c r="D1314" s="2" t="s">
        <v>44</v>
      </c>
      <c r="E1314">
        <v>2021</v>
      </c>
      <c r="F1314" t="s">
        <v>46</v>
      </c>
      <c r="G1314" s="1">
        <v>39.15</v>
      </c>
    </row>
    <row r="1315" spans="1:7">
      <c r="A1315" s="2" t="s">
        <v>8</v>
      </c>
      <c r="B1315" t="s">
        <v>77</v>
      </c>
      <c r="C1315" s="2">
        <v>144</v>
      </c>
      <c r="D1315" s="2" t="s">
        <v>44</v>
      </c>
      <c r="E1315">
        <v>2021</v>
      </c>
      <c r="F1315" t="s">
        <v>46</v>
      </c>
      <c r="G1315" s="1">
        <v>46.48</v>
      </c>
    </row>
    <row r="1316" spans="1:7">
      <c r="A1316" s="2" t="s">
        <v>8</v>
      </c>
      <c r="B1316" t="s">
        <v>77</v>
      </c>
      <c r="C1316" s="2">
        <v>144</v>
      </c>
      <c r="D1316" s="2" t="s">
        <v>44</v>
      </c>
      <c r="E1316">
        <v>2021</v>
      </c>
      <c r="F1316" t="s">
        <v>46</v>
      </c>
      <c r="G1316" s="1">
        <v>204.97</v>
      </c>
    </row>
    <row r="1317" spans="1:7">
      <c r="A1317" s="2" t="s">
        <v>8</v>
      </c>
      <c r="B1317" t="s">
        <v>77</v>
      </c>
      <c r="C1317" s="2">
        <v>144</v>
      </c>
      <c r="D1317" s="2" t="s">
        <v>44</v>
      </c>
      <c r="E1317">
        <v>2021</v>
      </c>
      <c r="F1317" t="s">
        <v>46</v>
      </c>
      <c r="G1317" s="1">
        <v>-82.73</v>
      </c>
    </row>
    <row r="1318" spans="1:7">
      <c r="A1318" s="2" t="s">
        <v>9</v>
      </c>
      <c r="B1318" t="s">
        <v>62</v>
      </c>
      <c r="C1318" s="2">
        <v>133</v>
      </c>
      <c r="D1318" s="2" t="s">
        <v>157</v>
      </c>
      <c r="E1318">
        <v>2021</v>
      </c>
      <c r="F1318" t="s">
        <v>46</v>
      </c>
      <c r="G1318" s="1">
        <v>3144</v>
      </c>
    </row>
    <row r="1319" spans="1:7">
      <c r="A1319" s="2" t="s">
        <v>9</v>
      </c>
      <c r="B1319" t="s">
        <v>62</v>
      </c>
      <c r="C1319" s="2">
        <v>133</v>
      </c>
      <c r="D1319" s="2" t="s">
        <v>157</v>
      </c>
      <c r="E1319">
        <v>2021</v>
      </c>
      <c r="F1319" t="s">
        <v>46</v>
      </c>
      <c r="G1319" s="1">
        <v>507.92</v>
      </c>
    </row>
    <row r="1320" spans="1:7">
      <c r="A1320" s="2" t="s">
        <v>9</v>
      </c>
      <c r="B1320" t="s">
        <v>62</v>
      </c>
      <c r="C1320" s="2">
        <v>133</v>
      </c>
      <c r="D1320" s="2" t="s">
        <v>157</v>
      </c>
      <c r="E1320">
        <v>2021</v>
      </c>
      <c r="F1320" t="s">
        <v>46</v>
      </c>
      <c r="G1320" s="1">
        <v>1705.14</v>
      </c>
    </row>
    <row r="1321" spans="1:7">
      <c r="A1321" s="2" t="s">
        <v>9</v>
      </c>
      <c r="B1321" t="s">
        <v>62</v>
      </c>
      <c r="C1321" s="2">
        <v>133</v>
      </c>
      <c r="D1321" s="2" t="s">
        <v>157</v>
      </c>
      <c r="E1321">
        <v>2021</v>
      </c>
      <c r="F1321" t="s">
        <v>46</v>
      </c>
      <c r="G1321" s="1">
        <v>488</v>
      </c>
    </row>
    <row r="1322" spans="1:7">
      <c r="A1322" s="2" t="s">
        <v>9</v>
      </c>
      <c r="B1322" t="s">
        <v>62</v>
      </c>
      <c r="C1322" s="2">
        <v>133</v>
      </c>
      <c r="D1322" s="2" t="s">
        <v>157</v>
      </c>
      <c r="E1322">
        <v>2021</v>
      </c>
      <c r="F1322" t="s">
        <v>46</v>
      </c>
      <c r="G1322" s="1">
        <v>1270.8800000000001</v>
      </c>
    </row>
    <row r="1323" spans="1:7">
      <c r="A1323" s="2" t="s">
        <v>9</v>
      </c>
      <c r="B1323" t="s">
        <v>62</v>
      </c>
      <c r="C1323" s="2">
        <v>133</v>
      </c>
      <c r="D1323" s="2" t="s">
        <v>157</v>
      </c>
      <c r="E1323">
        <v>2021</v>
      </c>
      <c r="F1323" t="s">
        <v>46</v>
      </c>
      <c r="G1323" s="1">
        <v>1477.86</v>
      </c>
    </row>
    <row r="1324" spans="1:7">
      <c r="A1324" s="2" t="s">
        <v>9</v>
      </c>
      <c r="B1324" t="s">
        <v>62</v>
      </c>
      <c r="C1324" s="2">
        <v>144</v>
      </c>
      <c r="D1324" s="2" t="s">
        <v>157</v>
      </c>
      <c r="E1324">
        <v>2021</v>
      </c>
      <c r="F1324" t="s">
        <v>46</v>
      </c>
      <c r="G1324" s="1">
        <v>4280.5</v>
      </c>
    </row>
    <row r="1325" spans="1:7">
      <c r="A1325" s="2" t="s">
        <v>9</v>
      </c>
      <c r="B1325" t="s">
        <v>62</v>
      </c>
      <c r="C1325" s="2">
        <v>144</v>
      </c>
      <c r="D1325" s="2" t="s">
        <v>157</v>
      </c>
      <c r="E1325">
        <v>2021</v>
      </c>
      <c r="F1325" t="s">
        <v>46</v>
      </c>
      <c r="G1325" s="1">
        <v>4889</v>
      </c>
    </row>
    <row r="1326" spans="1:7">
      <c r="A1326" s="2" t="s">
        <v>9</v>
      </c>
      <c r="B1326" t="s">
        <v>62</v>
      </c>
      <c r="C1326" s="2">
        <v>144</v>
      </c>
      <c r="D1326" s="2" t="s">
        <v>157</v>
      </c>
      <c r="E1326">
        <v>2021</v>
      </c>
      <c r="F1326" t="s">
        <v>46</v>
      </c>
      <c r="G1326" s="1">
        <v>3459.25</v>
      </c>
    </row>
    <row r="1327" spans="1:7">
      <c r="A1327" s="2" t="s">
        <v>9</v>
      </c>
      <c r="B1327" t="s">
        <v>62</v>
      </c>
      <c r="C1327" s="2">
        <v>144</v>
      </c>
      <c r="D1327" s="2" t="s">
        <v>157</v>
      </c>
      <c r="E1327">
        <v>2021</v>
      </c>
      <c r="F1327" t="s">
        <v>46</v>
      </c>
      <c r="G1327" s="1">
        <v>13618.71</v>
      </c>
    </row>
    <row r="1328" spans="1:7">
      <c r="A1328" s="2" t="s">
        <v>9</v>
      </c>
      <c r="B1328" t="s">
        <v>62</v>
      </c>
      <c r="C1328" s="2">
        <v>144</v>
      </c>
      <c r="D1328" s="2" t="s">
        <v>157</v>
      </c>
      <c r="E1328">
        <v>2021</v>
      </c>
      <c r="F1328" t="s">
        <v>46</v>
      </c>
      <c r="G1328" s="1">
        <v>21868.04</v>
      </c>
    </row>
    <row r="1329" spans="1:7">
      <c r="A1329" s="2" t="s">
        <v>9</v>
      </c>
      <c r="B1329" t="s">
        <v>62</v>
      </c>
      <c r="C1329" s="2">
        <v>144</v>
      </c>
      <c r="D1329" s="2" t="s">
        <v>157</v>
      </c>
      <c r="E1329">
        <v>2021</v>
      </c>
      <c r="F1329" t="s">
        <v>46</v>
      </c>
      <c r="G1329" s="1">
        <v>2380.0100000000002</v>
      </c>
    </row>
    <row r="1330" spans="1:7">
      <c r="A1330" s="2" t="s">
        <v>9</v>
      </c>
      <c r="B1330" t="s">
        <v>61</v>
      </c>
      <c r="C1330" s="2">
        <v>133</v>
      </c>
      <c r="D1330" s="2" t="s">
        <v>158</v>
      </c>
      <c r="E1330">
        <v>2021</v>
      </c>
      <c r="F1330" t="s">
        <v>46</v>
      </c>
      <c r="G1330" s="1">
        <v>24250</v>
      </c>
    </row>
    <row r="1331" spans="1:7">
      <c r="A1331" s="2" t="s">
        <v>9</v>
      </c>
      <c r="B1331" t="s">
        <v>61</v>
      </c>
      <c r="C1331" s="2">
        <v>133</v>
      </c>
      <c r="D1331" s="2" t="s">
        <v>158</v>
      </c>
      <c r="E1331">
        <v>2021</v>
      </c>
      <c r="F1331" t="s">
        <v>46</v>
      </c>
      <c r="G1331" s="1">
        <v>12250</v>
      </c>
    </row>
    <row r="1332" spans="1:7">
      <c r="A1332" s="2" t="s">
        <v>9</v>
      </c>
      <c r="B1332" t="s">
        <v>61</v>
      </c>
      <c r="C1332" s="2">
        <v>144</v>
      </c>
      <c r="D1332" s="2" t="s">
        <v>158</v>
      </c>
      <c r="E1332">
        <v>2021</v>
      </c>
      <c r="F1332" t="s">
        <v>46</v>
      </c>
      <c r="G1332" s="1">
        <v>16037.5</v>
      </c>
    </row>
    <row r="1333" spans="1:7">
      <c r="A1333" s="2" t="s">
        <v>9</v>
      </c>
      <c r="B1333" t="s">
        <v>61</v>
      </c>
      <c r="C1333" s="2">
        <v>144</v>
      </c>
      <c r="D1333" s="2" t="s">
        <v>158</v>
      </c>
      <c r="E1333">
        <v>2021</v>
      </c>
      <c r="F1333" t="s">
        <v>46</v>
      </c>
      <c r="G1333" s="1">
        <v>16500</v>
      </c>
    </row>
    <row r="1334" spans="1:7">
      <c r="A1334" s="2" t="s">
        <v>9</v>
      </c>
      <c r="B1334" t="s">
        <v>61</v>
      </c>
      <c r="C1334" s="2">
        <v>144</v>
      </c>
      <c r="D1334" s="2" t="s">
        <v>158</v>
      </c>
      <c r="E1334">
        <v>2021</v>
      </c>
      <c r="F1334" t="s">
        <v>46</v>
      </c>
      <c r="G1334" s="1">
        <v>5625</v>
      </c>
    </row>
    <row r="1335" spans="1:7">
      <c r="A1335" s="2" t="s">
        <v>9</v>
      </c>
      <c r="B1335" t="s">
        <v>61</v>
      </c>
      <c r="C1335" s="2">
        <v>144</v>
      </c>
      <c r="D1335" s="2" t="s">
        <v>158</v>
      </c>
      <c r="E1335">
        <v>2021</v>
      </c>
      <c r="F1335" t="s">
        <v>46</v>
      </c>
      <c r="G1335" s="1">
        <v>8437.5</v>
      </c>
    </row>
    <row r="1336" spans="1:7">
      <c r="A1336" s="2" t="s">
        <v>9</v>
      </c>
      <c r="B1336" t="s">
        <v>70</v>
      </c>
      <c r="C1336" s="2">
        <v>144</v>
      </c>
      <c r="D1336" s="2" t="s">
        <v>159</v>
      </c>
      <c r="E1336">
        <v>2021</v>
      </c>
      <c r="F1336" t="s">
        <v>46</v>
      </c>
      <c r="G1336" s="1">
        <v>65.63</v>
      </c>
    </row>
    <row r="1337" spans="1:7">
      <c r="A1337" s="2" t="s">
        <v>9</v>
      </c>
      <c r="B1337" t="s">
        <v>70</v>
      </c>
      <c r="C1337" s="2">
        <v>144</v>
      </c>
      <c r="D1337" s="2" t="s">
        <v>159</v>
      </c>
      <c r="E1337">
        <v>2021</v>
      </c>
      <c r="F1337" t="s">
        <v>46</v>
      </c>
      <c r="G1337" s="1">
        <v>95.63</v>
      </c>
    </row>
    <row r="1338" spans="1:7">
      <c r="A1338" s="2" t="s">
        <v>9</v>
      </c>
      <c r="B1338" t="s">
        <v>77</v>
      </c>
      <c r="C1338" s="2">
        <v>144</v>
      </c>
      <c r="D1338" s="2" t="s">
        <v>44</v>
      </c>
      <c r="E1338">
        <v>2021</v>
      </c>
      <c r="F1338" t="s">
        <v>46</v>
      </c>
      <c r="G1338" s="1">
        <v>2249</v>
      </c>
    </row>
    <row r="1339" spans="1:7">
      <c r="A1339" s="2" t="s">
        <v>10</v>
      </c>
      <c r="B1339" t="s">
        <v>62</v>
      </c>
      <c r="C1339" s="2">
        <v>133</v>
      </c>
      <c r="D1339" s="2" t="s">
        <v>157</v>
      </c>
      <c r="E1339">
        <v>2021</v>
      </c>
      <c r="F1339" t="s">
        <v>46</v>
      </c>
      <c r="G1339" s="1">
        <v>682.5</v>
      </c>
    </row>
    <row r="1340" spans="1:7">
      <c r="A1340" s="2" t="s">
        <v>10</v>
      </c>
      <c r="B1340" t="s">
        <v>62</v>
      </c>
      <c r="C1340" s="2">
        <v>133</v>
      </c>
      <c r="D1340" s="2" t="s">
        <v>157</v>
      </c>
      <c r="E1340">
        <v>2021</v>
      </c>
      <c r="F1340" t="s">
        <v>46</v>
      </c>
      <c r="G1340" s="1">
        <v>111</v>
      </c>
    </row>
    <row r="1341" spans="1:7">
      <c r="A1341" s="2" t="s">
        <v>10</v>
      </c>
      <c r="B1341" t="s">
        <v>62</v>
      </c>
      <c r="C1341" s="2">
        <v>133</v>
      </c>
      <c r="D1341" s="2" t="s">
        <v>157</v>
      </c>
      <c r="E1341">
        <v>2021</v>
      </c>
      <c r="F1341" t="s">
        <v>46</v>
      </c>
      <c r="G1341" s="1">
        <v>1912.5</v>
      </c>
    </row>
    <row r="1342" spans="1:7">
      <c r="A1342" s="2" t="s">
        <v>10</v>
      </c>
      <c r="B1342" t="s">
        <v>62</v>
      </c>
      <c r="C1342" s="2">
        <v>133</v>
      </c>
      <c r="D1342" s="2" t="s">
        <v>157</v>
      </c>
      <c r="E1342">
        <v>2021</v>
      </c>
      <c r="F1342" t="s">
        <v>46</v>
      </c>
      <c r="G1342" s="1">
        <v>1595</v>
      </c>
    </row>
    <row r="1343" spans="1:7">
      <c r="A1343" s="2" t="s">
        <v>10</v>
      </c>
      <c r="B1343" t="s">
        <v>62</v>
      </c>
      <c r="C1343" s="2">
        <v>133</v>
      </c>
      <c r="D1343" s="2" t="s">
        <v>157</v>
      </c>
      <c r="E1343">
        <v>2021</v>
      </c>
      <c r="F1343" t="s">
        <v>46</v>
      </c>
      <c r="G1343" s="1">
        <v>1180</v>
      </c>
    </row>
    <row r="1344" spans="1:7">
      <c r="A1344" s="2" t="s">
        <v>10</v>
      </c>
      <c r="B1344" t="s">
        <v>62</v>
      </c>
      <c r="C1344" s="2">
        <v>144</v>
      </c>
      <c r="D1344" s="2" t="s">
        <v>157</v>
      </c>
      <c r="E1344">
        <v>2021</v>
      </c>
      <c r="F1344" t="s">
        <v>46</v>
      </c>
      <c r="G1344" s="1">
        <v>606</v>
      </c>
    </row>
    <row r="1345" spans="1:7">
      <c r="A1345" s="2" t="s">
        <v>10</v>
      </c>
      <c r="B1345" t="s">
        <v>62</v>
      </c>
      <c r="C1345" s="2">
        <v>144</v>
      </c>
      <c r="D1345" s="2" t="s">
        <v>157</v>
      </c>
      <c r="E1345">
        <v>2021</v>
      </c>
      <c r="F1345" t="s">
        <v>46</v>
      </c>
      <c r="G1345" s="1">
        <v>790</v>
      </c>
    </row>
    <row r="1346" spans="1:7">
      <c r="A1346" s="2" t="s">
        <v>10</v>
      </c>
      <c r="B1346" t="s">
        <v>62</v>
      </c>
      <c r="C1346" s="2">
        <v>144</v>
      </c>
      <c r="D1346" s="2" t="s">
        <v>157</v>
      </c>
      <c r="E1346">
        <v>2021</v>
      </c>
      <c r="F1346" t="s">
        <v>46</v>
      </c>
      <c r="G1346" s="1">
        <v>911.5</v>
      </c>
    </row>
    <row r="1347" spans="1:7">
      <c r="A1347" s="2" t="s">
        <v>10</v>
      </c>
      <c r="B1347" t="s">
        <v>62</v>
      </c>
      <c r="C1347" s="2">
        <v>144</v>
      </c>
      <c r="D1347" s="2" t="s">
        <v>157</v>
      </c>
      <c r="E1347">
        <v>2021</v>
      </c>
      <c r="F1347" t="s">
        <v>46</v>
      </c>
      <c r="G1347" s="1">
        <v>674.5</v>
      </c>
    </row>
    <row r="1348" spans="1:7">
      <c r="A1348" s="2" t="s">
        <v>10</v>
      </c>
      <c r="B1348" t="s">
        <v>62</v>
      </c>
      <c r="C1348" s="2">
        <v>144</v>
      </c>
      <c r="D1348" s="2" t="s">
        <v>157</v>
      </c>
      <c r="E1348">
        <v>2021</v>
      </c>
      <c r="F1348" t="s">
        <v>46</v>
      </c>
      <c r="G1348" s="1">
        <v>2656.38</v>
      </c>
    </row>
    <row r="1349" spans="1:7">
      <c r="A1349" s="2" t="s">
        <v>10</v>
      </c>
      <c r="B1349" t="s">
        <v>62</v>
      </c>
      <c r="C1349" s="2">
        <v>144</v>
      </c>
      <c r="D1349" s="2" t="s">
        <v>157</v>
      </c>
      <c r="E1349">
        <v>2021</v>
      </c>
      <c r="F1349" t="s">
        <v>46</v>
      </c>
      <c r="G1349" s="1">
        <v>1111.5</v>
      </c>
    </row>
    <row r="1350" spans="1:7">
      <c r="A1350" s="2" t="s">
        <v>10</v>
      </c>
      <c r="B1350" t="s">
        <v>61</v>
      </c>
      <c r="C1350" s="2">
        <v>133</v>
      </c>
      <c r="D1350" s="2" t="s">
        <v>158</v>
      </c>
      <c r="E1350">
        <v>2021</v>
      </c>
      <c r="F1350" t="s">
        <v>46</v>
      </c>
      <c r="G1350" s="1">
        <v>500</v>
      </c>
    </row>
    <row r="1351" spans="1:7">
      <c r="A1351" s="2" t="s">
        <v>10</v>
      </c>
      <c r="B1351" t="s">
        <v>77</v>
      </c>
      <c r="C1351" s="2">
        <v>144</v>
      </c>
      <c r="D1351" s="2" t="s">
        <v>44</v>
      </c>
      <c r="E1351">
        <v>2021</v>
      </c>
      <c r="F1351" t="s">
        <v>46</v>
      </c>
      <c r="G1351" s="1">
        <v>28.74</v>
      </c>
    </row>
    <row r="1352" spans="1:7">
      <c r="A1352" s="2" t="s">
        <v>10</v>
      </c>
      <c r="B1352" t="s">
        <v>77</v>
      </c>
      <c r="C1352" s="2">
        <v>144</v>
      </c>
      <c r="D1352" s="2" t="s">
        <v>44</v>
      </c>
      <c r="E1352">
        <v>2021</v>
      </c>
      <c r="F1352" t="s">
        <v>46</v>
      </c>
      <c r="G1352" s="1">
        <v>15.62</v>
      </c>
    </row>
    <row r="1353" spans="1:7">
      <c r="A1353" s="2" t="s">
        <v>10</v>
      </c>
      <c r="B1353" t="s">
        <v>77</v>
      </c>
      <c r="C1353" s="2">
        <v>144</v>
      </c>
      <c r="D1353" s="2" t="s">
        <v>44</v>
      </c>
      <c r="E1353">
        <v>2021</v>
      </c>
      <c r="F1353" t="s">
        <v>46</v>
      </c>
      <c r="G1353" s="1">
        <v>157.49</v>
      </c>
    </row>
    <row r="1354" spans="1:7">
      <c r="A1354" s="2" t="s">
        <v>10</v>
      </c>
      <c r="B1354" t="s">
        <v>77</v>
      </c>
      <c r="C1354" s="2">
        <v>144</v>
      </c>
      <c r="D1354" s="2" t="s">
        <v>44</v>
      </c>
      <c r="E1354">
        <v>2021</v>
      </c>
      <c r="F1354" t="s">
        <v>46</v>
      </c>
      <c r="G1354" s="1">
        <v>96.86</v>
      </c>
    </row>
    <row r="1355" spans="1:7">
      <c r="A1355" s="2" t="s">
        <v>11</v>
      </c>
      <c r="B1355" t="s">
        <v>62</v>
      </c>
      <c r="C1355" s="2">
        <v>133</v>
      </c>
      <c r="D1355" s="2" t="s">
        <v>157</v>
      </c>
      <c r="E1355">
        <v>2021</v>
      </c>
      <c r="F1355" t="s">
        <v>46</v>
      </c>
      <c r="G1355" s="1">
        <v>22.59</v>
      </c>
    </row>
    <row r="1356" spans="1:7">
      <c r="A1356" s="2" t="s">
        <v>11</v>
      </c>
      <c r="B1356" t="s">
        <v>62</v>
      </c>
      <c r="C1356" s="2">
        <v>133</v>
      </c>
      <c r="D1356" s="2" t="s">
        <v>157</v>
      </c>
      <c r="E1356">
        <v>2021</v>
      </c>
      <c r="F1356" t="s">
        <v>46</v>
      </c>
      <c r="G1356" s="1">
        <v>139.15</v>
      </c>
    </row>
    <row r="1357" spans="1:7">
      <c r="A1357" s="2" t="s">
        <v>11</v>
      </c>
      <c r="B1357" t="s">
        <v>62</v>
      </c>
      <c r="C1357" s="2">
        <v>133</v>
      </c>
      <c r="D1357" s="2" t="s">
        <v>157</v>
      </c>
      <c r="E1357">
        <v>2021</v>
      </c>
      <c r="F1357" t="s">
        <v>46</v>
      </c>
      <c r="G1357" s="1">
        <v>321</v>
      </c>
    </row>
    <row r="1358" spans="1:7">
      <c r="A1358" s="2" t="s">
        <v>11</v>
      </c>
      <c r="B1358" t="s">
        <v>62</v>
      </c>
      <c r="C1358" s="2">
        <v>133</v>
      </c>
      <c r="D1358" s="2" t="s">
        <v>157</v>
      </c>
      <c r="E1358">
        <v>2021</v>
      </c>
      <c r="F1358" t="s">
        <v>46</v>
      </c>
      <c r="G1358" s="1">
        <v>3900</v>
      </c>
    </row>
    <row r="1359" spans="1:7">
      <c r="A1359" s="2" t="s">
        <v>11</v>
      </c>
      <c r="B1359" t="s">
        <v>62</v>
      </c>
      <c r="C1359" s="2">
        <v>133</v>
      </c>
      <c r="D1359" s="2" t="s">
        <v>157</v>
      </c>
      <c r="E1359">
        <v>2021</v>
      </c>
      <c r="F1359" t="s">
        <v>46</v>
      </c>
      <c r="G1359" s="1">
        <v>399</v>
      </c>
    </row>
    <row r="1360" spans="1:7">
      <c r="A1360" s="2" t="s">
        <v>11</v>
      </c>
      <c r="B1360" t="s">
        <v>62</v>
      </c>
      <c r="C1360" s="2">
        <v>144</v>
      </c>
      <c r="D1360" s="2" t="s">
        <v>157</v>
      </c>
      <c r="E1360">
        <v>2021</v>
      </c>
      <c r="F1360" t="s">
        <v>46</v>
      </c>
      <c r="G1360" s="1">
        <v>7920</v>
      </c>
    </row>
    <row r="1361" spans="1:7">
      <c r="A1361" s="2" t="s">
        <v>11</v>
      </c>
      <c r="B1361" t="s">
        <v>62</v>
      </c>
      <c r="C1361" s="2">
        <v>144</v>
      </c>
      <c r="D1361" s="2" t="s">
        <v>157</v>
      </c>
      <c r="E1361">
        <v>2021</v>
      </c>
      <c r="F1361" t="s">
        <v>46</v>
      </c>
      <c r="G1361" s="1">
        <v>6339.78</v>
      </c>
    </row>
    <row r="1362" spans="1:7">
      <c r="A1362" s="2" t="s">
        <v>11</v>
      </c>
      <c r="B1362" t="s">
        <v>62</v>
      </c>
      <c r="C1362" s="2">
        <v>144</v>
      </c>
      <c r="D1362" s="2" t="s">
        <v>157</v>
      </c>
      <c r="E1362">
        <v>2021</v>
      </c>
      <c r="F1362" t="s">
        <v>46</v>
      </c>
      <c r="G1362" s="1">
        <v>7368.95</v>
      </c>
    </row>
    <row r="1363" spans="1:7">
      <c r="A1363" s="2" t="s">
        <v>11</v>
      </c>
      <c r="B1363" t="s">
        <v>62</v>
      </c>
      <c r="C1363" s="2">
        <v>144</v>
      </c>
      <c r="D1363" s="2" t="s">
        <v>157</v>
      </c>
      <c r="E1363">
        <v>2021</v>
      </c>
      <c r="F1363" t="s">
        <v>46</v>
      </c>
      <c r="G1363" s="1">
        <v>4753</v>
      </c>
    </row>
    <row r="1364" spans="1:7">
      <c r="A1364" s="2" t="s">
        <v>11</v>
      </c>
      <c r="B1364" t="s">
        <v>62</v>
      </c>
      <c r="C1364" s="2">
        <v>144</v>
      </c>
      <c r="D1364" s="2" t="s">
        <v>157</v>
      </c>
      <c r="E1364">
        <v>2021</v>
      </c>
      <c r="F1364" t="s">
        <v>46</v>
      </c>
      <c r="G1364" s="1">
        <v>2127</v>
      </c>
    </row>
    <row r="1365" spans="1:7">
      <c r="A1365" s="2" t="s">
        <v>11</v>
      </c>
      <c r="B1365" t="s">
        <v>62</v>
      </c>
      <c r="C1365" s="2">
        <v>144</v>
      </c>
      <c r="D1365" s="2" t="s">
        <v>157</v>
      </c>
      <c r="E1365">
        <v>2021</v>
      </c>
      <c r="F1365" t="s">
        <v>46</v>
      </c>
      <c r="G1365" s="1">
        <v>12052.96</v>
      </c>
    </row>
    <row r="1366" spans="1:7">
      <c r="A1366" s="2" t="s">
        <v>11</v>
      </c>
      <c r="B1366" t="s">
        <v>61</v>
      </c>
      <c r="C1366" s="2">
        <v>133</v>
      </c>
      <c r="D1366" s="2" t="s">
        <v>158</v>
      </c>
      <c r="E1366">
        <v>2021</v>
      </c>
      <c r="F1366" t="s">
        <v>46</v>
      </c>
      <c r="G1366" s="1">
        <v>500</v>
      </c>
    </row>
    <row r="1367" spans="1:7">
      <c r="A1367" s="2" t="s">
        <v>11</v>
      </c>
      <c r="B1367" t="s">
        <v>61</v>
      </c>
      <c r="C1367" s="2">
        <v>133</v>
      </c>
      <c r="D1367" s="2" t="s">
        <v>158</v>
      </c>
      <c r="E1367">
        <v>2021</v>
      </c>
      <c r="F1367" t="s">
        <v>46</v>
      </c>
      <c r="G1367" s="1">
        <v>250</v>
      </c>
    </row>
    <row r="1368" spans="1:7">
      <c r="A1368" s="2" t="s">
        <v>11</v>
      </c>
      <c r="B1368" t="s">
        <v>61</v>
      </c>
      <c r="C1368" s="2">
        <v>144</v>
      </c>
      <c r="D1368" s="2" t="s">
        <v>158</v>
      </c>
      <c r="E1368">
        <v>2021</v>
      </c>
      <c r="F1368" t="s">
        <v>46</v>
      </c>
      <c r="G1368" s="1">
        <v>13574</v>
      </c>
    </row>
    <row r="1369" spans="1:7">
      <c r="A1369" s="2" t="s">
        <v>11</v>
      </c>
      <c r="B1369" t="s">
        <v>61</v>
      </c>
      <c r="C1369" s="2">
        <v>144</v>
      </c>
      <c r="D1369" s="2" t="s">
        <v>158</v>
      </c>
      <c r="E1369">
        <v>2021</v>
      </c>
      <c r="F1369" t="s">
        <v>46</v>
      </c>
      <c r="G1369" s="1">
        <v>4760</v>
      </c>
    </row>
    <row r="1370" spans="1:7">
      <c r="A1370" s="2" t="s">
        <v>11</v>
      </c>
      <c r="B1370" t="s">
        <v>70</v>
      </c>
      <c r="C1370" s="2">
        <v>133</v>
      </c>
      <c r="D1370" s="2" t="s">
        <v>159</v>
      </c>
      <c r="E1370">
        <v>2021</v>
      </c>
      <c r="F1370" t="s">
        <v>46</v>
      </c>
      <c r="G1370" s="1">
        <v>320.63</v>
      </c>
    </row>
    <row r="1371" spans="1:7">
      <c r="A1371" s="2" t="s">
        <v>11</v>
      </c>
      <c r="B1371" t="s">
        <v>70</v>
      </c>
      <c r="C1371" s="2">
        <v>144</v>
      </c>
      <c r="D1371" s="2" t="s">
        <v>159</v>
      </c>
      <c r="E1371">
        <v>2021</v>
      </c>
      <c r="F1371" t="s">
        <v>46</v>
      </c>
      <c r="G1371" s="1">
        <v>9</v>
      </c>
    </row>
    <row r="1372" spans="1:7">
      <c r="A1372" s="2" t="s">
        <v>11</v>
      </c>
      <c r="B1372" t="s">
        <v>77</v>
      </c>
      <c r="C1372" s="2">
        <v>144</v>
      </c>
      <c r="D1372" s="2" t="s">
        <v>44</v>
      </c>
      <c r="E1372">
        <v>2021</v>
      </c>
      <c r="F1372" t="s">
        <v>46</v>
      </c>
      <c r="G1372" s="1">
        <v>230.57</v>
      </c>
    </row>
    <row r="1373" spans="1:7">
      <c r="A1373" s="2" t="s">
        <v>11</v>
      </c>
      <c r="B1373" t="s">
        <v>77</v>
      </c>
      <c r="C1373" s="2">
        <v>144</v>
      </c>
      <c r="D1373" s="2" t="s">
        <v>44</v>
      </c>
      <c r="E1373">
        <v>2021</v>
      </c>
      <c r="F1373" t="s">
        <v>46</v>
      </c>
      <c r="G1373" s="1">
        <v>225.2</v>
      </c>
    </row>
    <row r="1374" spans="1:7">
      <c r="A1374" s="2" t="s">
        <v>11</v>
      </c>
      <c r="B1374" t="s">
        <v>77</v>
      </c>
      <c r="C1374" s="2">
        <v>144</v>
      </c>
      <c r="D1374" s="2" t="s">
        <v>44</v>
      </c>
      <c r="E1374">
        <v>2021</v>
      </c>
      <c r="F1374" t="s">
        <v>46</v>
      </c>
      <c r="G1374" s="1">
        <v>51.87</v>
      </c>
    </row>
    <row r="1375" spans="1:7">
      <c r="A1375" s="2" t="s">
        <v>11</v>
      </c>
      <c r="B1375" t="s">
        <v>77</v>
      </c>
      <c r="C1375" s="2">
        <v>144</v>
      </c>
      <c r="D1375" s="2" t="s">
        <v>44</v>
      </c>
      <c r="E1375">
        <v>2021</v>
      </c>
      <c r="F1375" t="s">
        <v>46</v>
      </c>
      <c r="G1375" s="1">
        <v>156.82</v>
      </c>
    </row>
    <row r="1376" spans="1:7">
      <c r="A1376" s="2" t="s">
        <v>11</v>
      </c>
      <c r="B1376" t="s">
        <v>77</v>
      </c>
      <c r="C1376" s="2">
        <v>144</v>
      </c>
      <c r="D1376" s="2" t="s">
        <v>44</v>
      </c>
      <c r="E1376">
        <v>2021</v>
      </c>
      <c r="F1376" t="s">
        <v>46</v>
      </c>
      <c r="G1376" s="1">
        <v>9</v>
      </c>
    </row>
    <row r="1377" spans="1:7">
      <c r="A1377" s="2" t="s">
        <v>12</v>
      </c>
      <c r="B1377" t="s">
        <v>62</v>
      </c>
      <c r="C1377" s="2">
        <v>133</v>
      </c>
      <c r="D1377" s="2" t="s">
        <v>157</v>
      </c>
      <c r="E1377">
        <v>2021</v>
      </c>
      <c r="F1377" t="s">
        <v>46</v>
      </c>
      <c r="G1377" s="1">
        <v>203.25</v>
      </c>
    </row>
    <row r="1378" spans="1:7">
      <c r="A1378" s="2" t="s">
        <v>12</v>
      </c>
      <c r="B1378" t="s">
        <v>62</v>
      </c>
      <c r="C1378" s="2">
        <v>133</v>
      </c>
      <c r="D1378" s="2" t="s">
        <v>157</v>
      </c>
      <c r="E1378">
        <v>2021</v>
      </c>
      <c r="F1378" t="s">
        <v>46</v>
      </c>
      <c r="G1378" s="1">
        <v>469.75</v>
      </c>
    </row>
    <row r="1379" spans="1:7">
      <c r="A1379" s="2" t="s">
        <v>12</v>
      </c>
      <c r="B1379" t="s">
        <v>62</v>
      </c>
      <c r="C1379" s="2">
        <v>133</v>
      </c>
      <c r="D1379" s="2" t="s">
        <v>157</v>
      </c>
      <c r="E1379">
        <v>2021</v>
      </c>
      <c r="F1379" t="s">
        <v>46</v>
      </c>
      <c r="G1379" s="1">
        <v>564.25</v>
      </c>
    </row>
    <row r="1380" spans="1:7">
      <c r="A1380" s="2" t="s">
        <v>12</v>
      </c>
      <c r="B1380" t="s">
        <v>62</v>
      </c>
      <c r="C1380" s="2">
        <v>133</v>
      </c>
      <c r="D1380" s="2" t="s">
        <v>157</v>
      </c>
      <c r="E1380">
        <v>2021</v>
      </c>
      <c r="F1380" t="s">
        <v>46</v>
      </c>
      <c r="G1380" s="1">
        <v>647</v>
      </c>
    </row>
    <row r="1381" spans="1:7">
      <c r="A1381" s="2" t="s">
        <v>12</v>
      </c>
      <c r="B1381" t="s">
        <v>62</v>
      </c>
      <c r="C1381" s="2">
        <v>133</v>
      </c>
      <c r="D1381" s="2" t="s">
        <v>157</v>
      </c>
      <c r="E1381">
        <v>2021</v>
      </c>
      <c r="F1381" t="s">
        <v>46</v>
      </c>
      <c r="G1381" s="1">
        <v>151.25</v>
      </c>
    </row>
    <row r="1382" spans="1:7">
      <c r="A1382" s="2" t="s">
        <v>12</v>
      </c>
      <c r="B1382" t="s">
        <v>62</v>
      </c>
      <c r="C1382" s="2">
        <v>133</v>
      </c>
      <c r="D1382" s="2" t="s">
        <v>157</v>
      </c>
      <c r="E1382">
        <v>2021</v>
      </c>
      <c r="F1382" t="s">
        <v>46</v>
      </c>
      <c r="G1382" s="1">
        <v>2010.25</v>
      </c>
    </row>
    <row r="1383" spans="1:7">
      <c r="A1383" s="2" t="s">
        <v>12</v>
      </c>
      <c r="B1383" t="s">
        <v>62</v>
      </c>
      <c r="C1383" s="2">
        <v>144</v>
      </c>
      <c r="D1383" s="2" t="s">
        <v>157</v>
      </c>
      <c r="E1383">
        <v>2021</v>
      </c>
      <c r="F1383" t="s">
        <v>46</v>
      </c>
      <c r="G1383" s="1">
        <v>11411.26</v>
      </c>
    </row>
    <row r="1384" spans="1:7">
      <c r="A1384" s="2" t="s">
        <v>12</v>
      </c>
      <c r="B1384" t="s">
        <v>62</v>
      </c>
      <c r="C1384" s="2">
        <v>144</v>
      </c>
      <c r="D1384" s="2" t="s">
        <v>157</v>
      </c>
      <c r="E1384">
        <v>2021</v>
      </c>
      <c r="F1384" t="s">
        <v>46</v>
      </c>
      <c r="G1384" s="1">
        <v>9221.84</v>
      </c>
    </row>
    <row r="1385" spans="1:7">
      <c r="A1385" s="2" t="s">
        <v>12</v>
      </c>
      <c r="B1385" t="s">
        <v>62</v>
      </c>
      <c r="C1385" s="2">
        <v>144</v>
      </c>
      <c r="D1385" s="2" t="s">
        <v>157</v>
      </c>
      <c r="E1385">
        <v>2021</v>
      </c>
      <c r="F1385" t="s">
        <v>46</v>
      </c>
      <c r="G1385" s="1">
        <v>4089</v>
      </c>
    </row>
    <row r="1386" spans="1:7">
      <c r="A1386" s="2" t="s">
        <v>12</v>
      </c>
      <c r="B1386" t="s">
        <v>62</v>
      </c>
      <c r="C1386" s="2">
        <v>144</v>
      </c>
      <c r="D1386" s="2" t="s">
        <v>157</v>
      </c>
      <c r="E1386">
        <v>2021</v>
      </c>
      <c r="F1386" t="s">
        <v>46</v>
      </c>
      <c r="G1386" s="1">
        <v>9330.5</v>
      </c>
    </row>
    <row r="1387" spans="1:7">
      <c r="A1387" s="2" t="s">
        <v>12</v>
      </c>
      <c r="B1387" t="s">
        <v>62</v>
      </c>
      <c r="C1387" s="2">
        <v>144</v>
      </c>
      <c r="D1387" s="2" t="s">
        <v>157</v>
      </c>
      <c r="E1387">
        <v>2021</v>
      </c>
      <c r="F1387" t="s">
        <v>46</v>
      </c>
      <c r="G1387" s="1">
        <v>25709</v>
      </c>
    </row>
    <row r="1388" spans="1:7">
      <c r="A1388" s="2" t="s">
        <v>12</v>
      </c>
      <c r="B1388" t="s">
        <v>62</v>
      </c>
      <c r="C1388" s="2">
        <v>144</v>
      </c>
      <c r="D1388" s="2" t="s">
        <v>157</v>
      </c>
      <c r="E1388">
        <v>2021</v>
      </c>
      <c r="F1388" t="s">
        <v>46</v>
      </c>
      <c r="G1388" s="1">
        <v>8551.57</v>
      </c>
    </row>
    <row r="1389" spans="1:7">
      <c r="A1389" s="2" t="s">
        <v>12</v>
      </c>
      <c r="B1389" t="s">
        <v>62</v>
      </c>
      <c r="C1389" s="2">
        <v>144</v>
      </c>
      <c r="D1389" s="2" t="s">
        <v>157</v>
      </c>
      <c r="E1389">
        <v>2021</v>
      </c>
      <c r="F1389" t="s">
        <v>46</v>
      </c>
      <c r="G1389" s="1">
        <v>12311.57</v>
      </c>
    </row>
    <row r="1390" spans="1:7">
      <c r="A1390" s="2" t="s">
        <v>12</v>
      </c>
      <c r="B1390" t="s">
        <v>61</v>
      </c>
      <c r="C1390" s="2">
        <v>144</v>
      </c>
      <c r="D1390" s="2" t="s">
        <v>158</v>
      </c>
      <c r="E1390">
        <v>2021</v>
      </c>
      <c r="F1390" t="s">
        <v>46</v>
      </c>
      <c r="G1390" s="1">
        <v>29925</v>
      </c>
    </row>
    <row r="1391" spans="1:7">
      <c r="A1391" s="2" t="s">
        <v>13</v>
      </c>
      <c r="B1391" t="s">
        <v>62</v>
      </c>
      <c r="C1391" s="2">
        <v>133</v>
      </c>
      <c r="D1391" s="2" t="s">
        <v>157</v>
      </c>
      <c r="E1391">
        <v>2021</v>
      </c>
      <c r="F1391" t="s">
        <v>46</v>
      </c>
      <c r="G1391" s="1">
        <v>963</v>
      </c>
    </row>
    <row r="1392" spans="1:7">
      <c r="A1392" s="2" t="s">
        <v>13</v>
      </c>
      <c r="B1392" t="s">
        <v>62</v>
      </c>
      <c r="C1392" s="2">
        <v>133</v>
      </c>
      <c r="D1392" s="2" t="s">
        <v>157</v>
      </c>
      <c r="E1392">
        <v>2021</v>
      </c>
      <c r="F1392" t="s">
        <v>46</v>
      </c>
      <c r="G1392" s="1">
        <v>4530.01</v>
      </c>
    </row>
    <row r="1393" spans="1:7">
      <c r="A1393" s="2" t="s">
        <v>13</v>
      </c>
      <c r="B1393" t="s">
        <v>62</v>
      </c>
      <c r="C1393" s="2">
        <v>133</v>
      </c>
      <c r="D1393" s="2" t="s">
        <v>157</v>
      </c>
      <c r="E1393">
        <v>2021</v>
      </c>
      <c r="F1393" t="s">
        <v>46</v>
      </c>
      <c r="G1393" s="1">
        <v>4513.25</v>
      </c>
    </row>
    <row r="1394" spans="1:7">
      <c r="A1394" s="2" t="s">
        <v>13</v>
      </c>
      <c r="B1394" t="s">
        <v>62</v>
      </c>
      <c r="C1394" s="2">
        <v>133</v>
      </c>
      <c r="D1394" s="2" t="s">
        <v>157</v>
      </c>
      <c r="E1394">
        <v>2021</v>
      </c>
      <c r="F1394" t="s">
        <v>46</v>
      </c>
      <c r="G1394" s="1">
        <v>2844.87</v>
      </c>
    </row>
    <row r="1395" spans="1:7">
      <c r="A1395" s="2" t="s">
        <v>13</v>
      </c>
      <c r="B1395" t="s">
        <v>62</v>
      </c>
      <c r="C1395" s="2">
        <v>133</v>
      </c>
      <c r="D1395" s="2" t="s">
        <v>157</v>
      </c>
      <c r="E1395">
        <v>2021</v>
      </c>
      <c r="F1395" t="s">
        <v>46</v>
      </c>
      <c r="G1395" s="1">
        <v>543.88</v>
      </c>
    </row>
    <row r="1396" spans="1:7">
      <c r="A1396" s="2" t="s">
        <v>13</v>
      </c>
      <c r="B1396" t="s">
        <v>62</v>
      </c>
      <c r="C1396" s="2">
        <v>133</v>
      </c>
      <c r="D1396" s="2" t="s">
        <v>157</v>
      </c>
      <c r="E1396">
        <v>2021</v>
      </c>
      <c r="F1396" t="s">
        <v>46</v>
      </c>
      <c r="G1396" s="1">
        <v>4093.38</v>
      </c>
    </row>
    <row r="1397" spans="1:7">
      <c r="A1397" s="2" t="s">
        <v>13</v>
      </c>
      <c r="B1397" t="s">
        <v>62</v>
      </c>
      <c r="C1397" s="2">
        <v>144</v>
      </c>
      <c r="D1397" s="2" t="s">
        <v>157</v>
      </c>
      <c r="E1397">
        <v>2021</v>
      </c>
      <c r="F1397" t="s">
        <v>46</v>
      </c>
      <c r="G1397" s="1">
        <v>14281</v>
      </c>
    </row>
    <row r="1398" spans="1:7">
      <c r="A1398" s="2" t="s">
        <v>13</v>
      </c>
      <c r="B1398" t="s">
        <v>62</v>
      </c>
      <c r="C1398" s="2">
        <v>144</v>
      </c>
      <c r="D1398" s="2" t="s">
        <v>157</v>
      </c>
      <c r="E1398">
        <v>2021</v>
      </c>
      <c r="F1398" t="s">
        <v>46</v>
      </c>
      <c r="G1398" s="1">
        <v>10174</v>
      </c>
    </row>
    <row r="1399" spans="1:7">
      <c r="A1399" s="2" t="s">
        <v>13</v>
      </c>
      <c r="B1399" t="s">
        <v>62</v>
      </c>
      <c r="C1399" s="2">
        <v>144</v>
      </c>
      <c r="D1399" s="2" t="s">
        <v>157</v>
      </c>
      <c r="E1399">
        <v>2021</v>
      </c>
      <c r="F1399" t="s">
        <v>46</v>
      </c>
      <c r="G1399" s="1">
        <v>5955.5</v>
      </c>
    </row>
    <row r="1400" spans="1:7">
      <c r="A1400" s="2" t="s">
        <v>13</v>
      </c>
      <c r="B1400" t="s">
        <v>62</v>
      </c>
      <c r="C1400" s="2">
        <v>144</v>
      </c>
      <c r="D1400" s="2" t="s">
        <v>157</v>
      </c>
      <c r="E1400">
        <v>2021</v>
      </c>
      <c r="F1400" t="s">
        <v>46</v>
      </c>
      <c r="G1400" s="1">
        <v>8218.25</v>
      </c>
    </row>
    <row r="1401" spans="1:7">
      <c r="A1401" s="2" t="s">
        <v>13</v>
      </c>
      <c r="B1401" t="s">
        <v>62</v>
      </c>
      <c r="C1401" s="2">
        <v>144</v>
      </c>
      <c r="D1401" s="2" t="s">
        <v>157</v>
      </c>
      <c r="E1401">
        <v>2021</v>
      </c>
      <c r="F1401" t="s">
        <v>46</v>
      </c>
      <c r="G1401" s="1">
        <v>9013</v>
      </c>
    </row>
    <row r="1402" spans="1:7">
      <c r="A1402" s="2" t="s">
        <v>13</v>
      </c>
      <c r="B1402" t="s">
        <v>62</v>
      </c>
      <c r="C1402" s="2">
        <v>144</v>
      </c>
      <c r="D1402" s="2" t="s">
        <v>157</v>
      </c>
      <c r="E1402">
        <v>2021</v>
      </c>
      <c r="F1402" t="s">
        <v>46</v>
      </c>
      <c r="G1402" s="1">
        <v>3606.5</v>
      </c>
    </row>
    <row r="1403" spans="1:7">
      <c r="A1403" s="2" t="s">
        <v>13</v>
      </c>
      <c r="B1403" t="s">
        <v>70</v>
      </c>
      <c r="C1403" s="2">
        <v>144</v>
      </c>
      <c r="D1403" s="2" t="s">
        <v>159</v>
      </c>
      <c r="E1403">
        <v>2021</v>
      </c>
      <c r="F1403" t="s">
        <v>46</v>
      </c>
      <c r="G1403" s="1">
        <v>-13.5</v>
      </c>
    </row>
    <row r="1404" spans="1:7">
      <c r="A1404" s="2" t="s">
        <v>14</v>
      </c>
      <c r="B1404" t="s">
        <v>62</v>
      </c>
      <c r="C1404" s="2">
        <v>133</v>
      </c>
      <c r="D1404" s="2" t="s">
        <v>157</v>
      </c>
      <c r="E1404">
        <v>2021</v>
      </c>
      <c r="F1404" t="s">
        <v>46</v>
      </c>
      <c r="G1404" s="1">
        <v>4337.71</v>
      </c>
    </row>
    <row r="1405" spans="1:7">
      <c r="A1405" s="2" t="s">
        <v>14</v>
      </c>
      <c r="B1405" t="s">
        <v>62</v>
      </c>
      <c r="C1405" s="2">
        <v>133</v>
      </c>
      <c r="D1405" s="2" t="s">
        <v>157</v>
      </c>
      <c r="E1405">
        <v>2021</v>
      </c>
      <c r="F1405" t="s">
        <v>46</v>
      </c>
      <c r="G1405" s="1">
        <v>2630.04</v>
      </c>
    </row>
    <row r="1406" spans="1:7">
      <c r="A1406" s="2" t="s">
        <v>14</v>
      </c>
      <c r="B1406" t="s">
        <v>62</v>
      </c>
      <c r="C1406" s="2">
        <v>133</v>
      </c>
      <c r="D1406" s="2" t="s">
        <v>157</v>
      </c>
      <c r="E1406">
        <v>2021</v>
      </c>
      <c r="F1406" t="s">
        <v>46</v>
      </c>
      <c r="G1406" s="1">
        <v>3502.07</v>
      </c>
    </row>
    <row r="1407" spans="1:7">
      <c r="A1407" s="2" t="s">
        <v>14</v>
      </c>
      <c r="B1407" t="s">
        <v>62</v>
      </c>
      <c r="C1407" s="2">
        <v>133</v>
      </c>
      <c r="D1407" s="2" t="s">
        <v>157</v>
      </c>
      <c r="E1407">
        <v>2021</v>
      </c>
      <c r="F1407" t="s">
        <v>46</v>
      </c>
      <c r="G1407" s="1">
        <v>888</v>
      </c>
    </row>
    <row r="1408" spans="1:7">
      <c r="A1408" s="2" t="s">
        <v>14</v>
      </c>
      <c r="B1408" t="s">
        <v>62</v>
      </c>
      <c r="C1408" s="2">
        <v>133</v>
      </c>
      <c r="D1408" s="2" t="s">
        <v>157</v>
      </c>
      <c r="E1408">
        <v>2021</v>
      </c>
      <c r="F1408" t="s">
        <v>46</v>
      </c>
      <c r="G1408" s="1">
        <v>5542.7</v>
      </c>
    </row>
    <row r="1409" spans="1:7">
      <c r="A1409" s="2" t="s">
        <v>14</v>
      </c>
      <c r="B1409" t="s">
        <v>62</v>
      </c>
      <c r="C1409" s="2">
        <v>133</v>
      </c>
      <c r="D1409" s="2" t="s">
        <v>157</v>
      </c>
      <c r="E1409">
        <v>2021</v>
      </c>
      <c r="F1409" t="s">
        <v>46</v>
      </c>
      <c r="G1409" s="1">
        <v>4125.5200000000004</v>
      </c>
    </row>
    <row r="1410" spans="1:7">
      <c r="A1410" s="2" t="s">
        <v>14</v>
      </c>
      <c r="B1410" t="s">
        <v>62</v>
      </c>
      <c r="C1410" s="2">
        <v>133</v>
      </c>
      <c r="D1410" s="2" t="s">
        <v>157</v>
      </c>
      <c r="E1410">
        <v>2021</v>
      </c>
      <c r="F1410" t="s">
        <v>46</v>
      </c>
      <c r="G1410" s="1">
        <v>38947.58</v>
      </c>
    </row>
    <row r="1411" spans="1:7">
      <c r="A1411" s="2" t="s">
        <v>14</v>
      </c>
      <c r="B1411" t="s">
        <v>62</v>
      </c>
      <c r="C1411" s="2">
        <v>144</v>
      </c>
      <c r="D1411" s="2" t="s">
        <v>157</v>
      </c>
      <c r="E1411">
        <v>2021</v>
      </c>
      <c r="F1411" t="s">
        <v>46</v>
      </c>
      <c r="G1411" s="1">
        <v>37629.74</v>
      </c>
    </row>
    <row r="1412" spans="1:7">
      <c r="A1412" s="2" t="s">
        <v>14</v>
      </c>
      <c r="B1412" t="s">
        <v>62</v>
      </c>
      <c r="C1412" s="2">
        <v>144</v>
      </c>
      <c r="D1412" s="2" t="s">
        <v>157</v>
      </c>
      <c r="E1412">
        <v>2021</v>
      </c>
      <c r="F1412" t="s">
        <v>46</v>
      </c>
      <c r="G1412" s="1">
        <v>8216.7199999999993</v>
      </c>
    </row>
    <row r="1413" spans="1:7">
      <c r="A1413" s="2" t="s">
        <v>14</v>
      </c>
      <c r="B1413" t="s">
        <v>62</v>
      </c>
      <c r="C1413" s="2">
        <v>144</v>
      </c>
      <c r="D1413" s="2" t="s">
        <v>157</v>
      </c>
      <c r="E1413">
        <v>2021</v>
      </c>
      <c r="F1413" t="s">
        <v>46</v>
      </c>
      <c r="G1413" s="1">
        <v>3437.73</v>
      </c>
    </row>
    <row r="1414" spans="1:7">
      <c r="A1414" s="2" t="s">
        <v>14</v>
      </c>
      <c r="B1414" t="s">
        <v>62</v>
      </c>
      <c r="C1414" s="2">
        <v>144</v>
      </c>
      <c r="D1414" s="2" t="s">
        <v>157</v>
      </c>
      <c r="E1414">
        <v>2021</v>
      </c>
      <c r="F1414" t="s">
        <v>46</v>
      </c>
      <c r="G1414" s="1">
        <v>14897.66</v>
      </c>
    </row>
    <row r="1415" spans="1:7">
      <c r="A1415" s="2" t="s">
        <v>14</v>
      </c>
      <c r="B1415" t="s">
        <v>62</v>
      </c>
      <c r="C1415" s="2">
        <v>144</v>
      </c>
      <c r="D1415" s="2" t="s">
        <v>157</v>
      </c>
      <c r="E1415">
        <v>2021</v>
      </c>
      <c r="F1415" t="s">
        <v>46</v>
      </c>
      <c r="G1415" s="1">
        <v>1028.1300000000001</v>
      </c>
    </row>
    <row r="1416" spans="1:7">
      <c r="A1416" s="2" t="s">
        <v>14</v>
      </c>
      <c r="B1416" t="s">
        <v>62</v>
      </c>
      <c r="C1416" s="2">
        <v>144</v>
      </c>
      <c r="D1416" s="2" t="s">
        <v>157</v>
      </c>
      <c r="E1416">
        <v>2021</v>
      </c>
      <c r="F1416" t="s">
        <v>46</v>
      </c>
      <c r="G1416" s="1">
        <v>44746.01</v>
      </c>
    </row>
    <row r="1417" spans="1:7">
      <c r="A1417" s="2" t="s">
        <v>14</v>
      </c>
      <c r="B1417" t="s">
        <v>62</v>
      </c>
      <c r="C1417" s="2">
        <v>144</v>
      </c>
      <c r="D1417" s="2" t="s">
        <v>157</v>
      </c>
      <c r="E1417">
        <v>2021</v>
      </c>
      <c r="F1417" t="s">
        <v>46</v>
      </c>
      <c r="G1417" s="1">
        <v>12115.51</v>
      </c>
    </row>
    <row r="1418" spans="1:7">
      <c r="A1418" s="2" t="s">
        <v>14</v>
      </c>
      <c r="B1418" t="s">
        <v>61</v>
      </c>
      <c r="C1418" s="2">
        <v>133</v>
      </c>
      <c r="D1418" s="2" t="s">
        <v>158</v>
      </c>
      <c r="E1418">
        <v>2021</v>
      </c>
      <c r="F1418" t="s">
        <v>46</v>
      </c>
      <c r="G1418" s="1">
        <v>400</v>
      </c>
    </row>
    <row r="1419" spans="1:7">
      <c r="A1419" s="2" t="s">
        <v>14</v>
      </c>
      <c r="B1419" t="s">
        <v>61</v>
      </c>
      <c r="C1419" s="2">
        <v>144</v>
      </c>
      <c r="D1419" s="2" t="s">
        <v>158</v>
      </c>
      <c r="E1419">
        <v>2021</v>
      </c>
      <c r="F1419" t="s">
        <v>46</v>
      </c>
      <c r="G1419" s="1">
        <v>50</v>
      </c>
    </row>
    <row r="1420" spans="1:7">
      <c r="A1420" s="2" t="s">
        <v>14</v>
      </c>
      <c r="B1420" t="s">
        <v>61</v>
      </c>
      <c r="C1420" s="2">
        <v>144</v>
      </c>
      <c r="D1420" s="2" t="s">
        <v>158</v>
      </c>
      <c r="E1420">
        <v>2021</v>
      </c>
      <c r="F1420" t="s">
        <v>46</v>
      </c>
      <c r="G1420" s="1">
        <v>300</v>
      </c>
    </row>
    <row r="1421" spans="1:7">
      <c r="A1421" s="2" t="s">
        <v>14</v>
      </c>
      <c r="B1421" t="s">
        <v>61</v>
      </c>
      <c r="C1421" s="2">
        <v>144</v>
      </c>
      <c r="D1421" s="2" t="s">
        <v>158</v>
      </c>
      <c r="E1421">
        <v>2021</v>
      </c>
      <c r="F1421" t="s">
        <v>46</v>
      </c>
      <c r="G1421" s="1">
        <v>268.3</v>
      </c>
    </row>
    <row r="1422" spans="1:7">
      <c r="A1422" s="2" t="s">
        <v>14</v>
      </c>
      <c r="B1422" t="s">
        <v>70</v>
      </c>
      <c r="C1422" s="2">
        <v>133</v>
      </c>
      <c r="D1422" s="2" t="s">
        <v>159</v>
      </c>
      <c r="E1422">
        <v>2021</v>
      </c>
      <c r="F1422" t="s">
        <v>46</v>
      </c>
      <c r="G1422" s="1">
        <v>145.5</v>
      </c>
    </row>
    <row r="1423" spans="1:7">
      <c r="A1423" s="2" t="s">
        <v>14</v>
      </c>
      <c r="B1423" t="s">
        <v>70</v>
      </c>
      <c r="C1423" s="2">
        <v>144</v>
      </c>
      <c r="D1423" s="2" t="s">
        <v>159</v>
      </c>
      <c r="E1423">
        <v>2021</v>
      </c>
      <c r="F1423" t="s">
        <v>46</v>
      </c>
      <c r="G1423" s="1">
        <v>210</v>
      </c>
    </row>
    <row r="1424" spans="1:7">
      <c r="A1424" s="2" t="s">
        <v>14</v>
      </c>
      <c r="B1424" t="s">
        <v>70</v>
      </c>
      <c r="C1424" s="2">
        <v>144</v>
      </c>
      <c r="D1424" s="2" t="s">
        <v>159</v>
      </c>
      <c r="E1424">
        <v>2021</v>
      </c>
      <c r="F1424" t="s">
        <v>46</v>
      </c>
      <c r="G1424" s="1">
        <v>543.75</v>
      </c>
    </row>
    <row r="1425" spans="1:7">
      <c r="A1425" s="2" t="s">
        <v>14</v>
      </c>
      <c r="B1425" t="s">
        <v>77</v>
      </c>
      <c r="C1425" s="2">
        <v>133</v>
      </c>
      <c r="D1425" s="2" t="s">
        <v>44</v>
      </c>
      <c r="E1425">
        <v>2021</v>
      </c>
      <c r="F1425" t="s">
        <v>46</v>
      </c>
      <c r="G1425" s="1">
        <v>360</v>
      </c>
    </row>
    <row r="1426" spans="1:7">
      <c r="A1426" s="2" t="s">
        <v>14</v>
      </c>
      <c r="B1426" t="s">
        <v>77</v>
      </c>
      <c r="C1426" s="2">
        <v>133</v>
      </c>
      <c r="D1426" s="2" t="s">
        <v>44</v>
      </c>
      <c r="E1426">
        <v>2021</v>
      </c>
      <c r="F1426" t="s">
        <v>46</v>
      </c>
      <c r="G1426" s="1">
        <v>-360</v>
      </c>
    </row>
    <row r="1427" spans="1:7">
      <c r="A1427" s="2" t="s">
        <v>14</v>
      </c>
      <c r="B1427" t="s">
        <v>77</v>
      </c>
      <c r="C1427" s="2">
        <v>144</v>
      </c>
      <c r="D1427" s="2" t="s">
        <v>44</v>
      </c>
      <c r="E1427">
        <v>2021</v>
      </c>
      <c r="F1427" t="s">
        <v>46</v>
      </c>
      <c r="G1427" s="1">
        <v>-110.3</v>
      </c>
    </row>
    <row r="1428" spans="1:7">
      <c r="A1428" s="2" t="s">
        <v>15</v>
      </c>
      <c r="B1428" t="s">
        <v>62</v>
      </c>
      <c r="C1428" s="2">
        <v>133</v>
      </c>
      <c r="D1428" s="2" t="s">
        <v>157</v>
      </c>
      <c r="E1428">
        <v>2021</v>
      </c>
      <c r="F1428" t="s">
        <v>46</v>
      </c>
      <c r="G1428" s="1">
        <v>85</v>
      </c>
    </row>
    <row r="1429" spans="1:7">
      <c r="A1429" s="2" t="s">
        <v>15</v>
      </c>
      <c r="B1429" t="s">
        <v>62</v>
      </c>
      <c r="C1429" s="2">
        <v>133</v>
      </c>
      <c r="D1429" s="2" t="s">
        <v>157</v>
      </c>
      <c r="E1429">
        <v>2021</v>
      </c>
      <c r="F1429" t="s">
        <v>46</v>
      </c>
      <c r="G1429" s="1">
        <v>302.5</v>
      </c>
    </row>
    <row r="1430" spans="1:7">
      <c r="A1430" s="2" t="s">
        <v>15</v>
      </c>
      <c r="B1430" t="s">
        <v>62</v>
      </c>
      <c r="C1430" s="2">
        <v>133</v>
      </c>
      <c r="D1430" s="2" t="s">
        <v>157</v>
      </c>
      <c r="E1430">
        <v>2021</v>
      </c>
      <c r="F1430" t="s">
        <v>46</v>
      </c>
      <c r="G1430" s="1">
        <v>75</v>
      </c>
    </row>
    <row r="1431" spans="1:7">
      <c r="A1431" s="2" t="s">
        <v>15</v>
      </c>
      <c r="B1431" t="s">
        <v>62</v>
      </c>
      <c r="C1431" s="2">
        <v>133</v>
      </c>
      <c r="D1431" s="2" t="s">
        <v>157</v>
      </c>
      <c r="E1431">
        <v>2021</v>
      </c>
      <c r="F1431" t="s">
        <v>46</v>
      </c>
      <c r="G1431" s="1">
        <v>585</v>
      </c>
    </row>
    <row r="1432" spans="1:7">
      <c r="A1432" s="2" t="s">
        <v>15</v>
      </c>
      <c r="B1432" t="s">
        <v>62</v>
      </c>
      <c r="C1432" s="2">
        <v>133</v>
      </c>
      <c r="D1432" s="2" t="s">
        <v>157</v>
      </c>
      <c r="E1432">
        <v>2021</v>
      </c>
      <c r="F1432" t="s">
        <v>46</v>
      </c>
      <c r="G1432" s="1">
        <v>732.5</v>
      </c>
    </row>
    <row r="1433" spans="1:7">
      <c r="A1433" s="2" t="s">
        <v>15</v>
      </c>
      <c r="B1433" t="s">
        <v>62</v>
      </c>
      <c r="C1433" s="2">
        <v>133</v>
      </c>
      <c r="D1433" s="2" t="s">
        <v>157</v>
      </c>
      <c r="E1433">
        <v>2021</v>
      </c>
      <c r="F1433" t="s">
        <v>46</v>
      </c>
      <c r="G1433" s="1">
        <v>75</v>
      </c>
    </row>
    <row r="1434" spans="1:7">
      <c r="A1434" s="2" t="s">
        <v>15</v>
      </c>
      <c r="B1434" t="s">
        <v>62</v>
      </c>
      <c r="C1434" s="2">
        <v>144</v>
      </c>
      <c r="D1434" s="2" t="s">
        <v>157</v>
      </c>
      <c r="E1434">
        <v>2021</v>
      </c>
      <c r="F1434" t="s">
        <v>46</v>
      </c>
      <c r="G1434" s="1">
        <v>2960.72</v>
      </c>
    </row>
    <row r="1435" spans="1:7">
      <c r="A1435" s="2" t="s">
        <v>15</v>
      </c>
      <c r="B1435" t="s">
        <v>62</v>
      </c>
      <c r="C1435" s="2">
        <v>144</v>
      </c>
      <c r="D1435" s="2" t="s">
        <v>157</v>
      </c>
      <c r="E1435">
        <v>2021</v>
      </c>
      <c r="F1435" t="s">
        <v>46</v>
      </c>
      <c r="G1435" s="1">
        <v>1756.65</v>
      </c>
    </row>
    <row r="1436" spans="1:7">
      <c r="A1436" s="2" t="s">
        <v>15</v>
      </c>
      <c r="B1436" t="s">
        <v>62</v>
      </c>
      <c r="C1436" s="2">
        <v>144</v>
      </c>
      <c r="D1436" s="2" t="s">
        <v>157</v>
      </c>
      <c r="E1436">
        <v>2021</v>
      </c>
      <c r="F1436" t="s">
        <v>46</v>
      </c>
      <c r="G1436" s="1">
        <v>5984.94</v>
      </c>
    </row>
    <row r="1437" spans="1:7">
      <c r="A1437" s="2" t="s">
        <v>15</v>
      </c>
      <c r="B1437" t="s">
        <v>62</v>
      </c>
      <c r="C1437" s="2">
        <v>144</v>
      </c>
      <c r="D1437" s="2" t="s">
        <v>157</v>
      </c>
      <c r="E1437">
        <v>2021</v>
      </c>
      <c r="F1437" t="s">
        <v>46</v>
      </c>
      <c r="G1437" s="1">
        <v>2239.9899999999998</v>
      </c>
    </row>
    <row r="1438" spans="1:7">
      <c r="A1438" s="2" t="s">
        <v>15</v>
      </c>
      <c r="B1438" t="s">
        <v>62</v>
      </c>
      <c r="C1438" s="2">
        <v>144</v>
      </c>
      <c r="D1438" s="2" t="s">
        <v>157</v>
      </c>
      <c r="E1438">
        <v>2021</v>
      </c>
      <c r="F1438" t="s">
        <v>46</v>
      </c>
      <c r="G1438" s="1">
        <v>1511.19</v>
      </c>
    </row>
    <row r="1439" spans="1:7">
      <c r="A1439" s="2" t="s">
        <v>15</v>
      </c>
      <c r="B1439" t="s">
        <v>62</v>
      </c>
      <c r="C1439" s="2">
        <v>144</v>
      </c>
      <c r="D1439" s="2" t="s">
        <v>157</v>
      </c>
      <c r="E1439">
        <v>2021</v>
      </c>
      <c r="F1439" t="s">
        <v>46</v>
      </c>
      <c r="G1439" s="1">
        <v>3026.29</v>
      </c>
    </row>
    <row r="1440" spans="1:7">
      <c r="A1440" s="2" t="s">
        <v>15</v>
      </c>
      <c r="B1440" t="s">
        <v>77</v>
      </c>
      <c r="C1440" s="2">
        <v>133</v>
      </c>
      <c r="D1440" s="2" t="s">
        <v>44</v>
      </c>
      <c r="E1440">
        <v>2021</v>
      </c>
      <c r="F1440" t="s">
        <v>46</v>
      </c>
      <c r="G1440" s="1">
        <v>127.3</v>
      </c>
    </row>
    <row r="1441" spans="1:7">
      <c r="A1441" s="2" t="s">
        <v>15</v>
      </c>
      <c r="B1441" t="s">
        <v>77</v>
      </c>
      <c r="C1441" s="2">
        <v>133</v>
      </c>
      <c r="D1441" s="2" t="s">
        <v>44</v>
      </c>
      <c r="E1441">
        <v>2021</v>
      </c>
      <c r="F1441" t="s">
        <v>46</v>
      </c>
      <c r="G1441" s="1">
        <v>26.86</v>
      </c>
    </row>
    <row r="1442" spans="1:7">
      <c r="A1442" s="2" t="s">
        <v>15</v>
      </c>
      <c r="B1442" t="s">
        <v>77</v>
      </c>
      <c r="C1442" s="2">
        <v>133</v>
      </c>
      <c r="D1442" s="2" t="s">
        <v>44</v>
      </c>
      <c r="E1442">
        <v>2021</v>
      </c>
      <c r="F1442" t="s">
        <v>46</v>
      </c>
      <c r="G1442" s="1">
        <v>80.150000000000006</v>
      </c>
    </row>
    <row r="1443" spans="1:7">
      <c r="A1443" s="2" t="s">
        <v>15</v>
      </c>
      <c r="B1443" t="s">
        <v>77</v>
      </c>
      <c r="C1443" s="2">
        <v>144</v>
      </c>
      <c r="D1443" s="2" t="s">
        <v>44</v>
      </c>
      <c r="E1443">
        <v>2021</v>
      </c>
      <c r="F1443" t="s">
        <v>46</v>
      </c>
      <c r="G1443" s="1">
        <v>215.22</v>
      </c>
    </row>
    <row r="1444" spans="1:7">
      <c r="A1444" s="2" t="s">
        <v>15</v>
      </c>
      <c r="B1444" t="s">
        <v>77</v>
      </c>
      <c r="C1444" s="2">
        <v>144</v>
      </c>
      <c r="D1444" s="2" t="s">
        <v>44</v>
      </c>
      <c r="E1444">
        <v>2021</v>
      </c>
      <c r="F1444" t="s">
        <v>46</v>
      </c>
      <c r="G1444" s="1">
        <v>147.32</v>
      </c>
    </row>
    <row r="1445" spans="1:7">
      <c r="A1445" s="2" t="s">
        <v>15</v>
      </c>
      <c r="B1445" t="s">
        <v>77</v>
      </c>
      <c r="C1445" s="2">
        <v>144</v>
      </c>
      <c r="D1445" s="2" t="s">
        <v>44</v>
      </c>
      <c r="E1445">
        <v>2021</v>
      </c>
      <c r="F1445" t="s">
        <v>46</v>
      </c>
      <c r="G1445" s="1">
        <v>243.3</v>
      </c>
    </row>
    <row r="1446" spans="1:7">
      <c r="A1446" s="2" t="s">
        <v>16</v>
      </c>
      <c r="B1446" t="s">
        <v>62</v>
      </c>
      <c r="C1446" s="2">
        <v>144</v>
      </c>
      <c r="D1446" s="2" t="s">
        <v>157</v>
      </c>
      <c r="E1446">
        <v>2021</v>
      </c>
      <c r="F1446" t="s">
        <v>46</v>
      </c>
      <c r="G1446" s="1">
        <v>115.5</v>
      </c>
    </row>
    <row r="1447" spans="1:7">
      <c r="A1447" s="2" t="s">
        <v>16</v>
      </c>
      <c r="B1447" t="s">
        <v>62</v>
      </c>
      <c r="C1447" s="2">
        <v>144</v>
      </c>
      <c r="D1447" s="2" t="s">
        <v>157</v>
      </c>
      <c r="E1447">
        <v>2021</v>
      </c>
      <c r="F1447" t="s">
        <v>46</v>
      </c>
      <c r="G1447" s="1">
        <v>475.25</v>
      </c>
    </row>
    <row r="1448" spans="1:7">
      <c r="A1448" s="2" t="s">
        <v>16</v>
      </c>
      <c r="B1448" t="s">
        <v>62</v>
      </c>
      <c r="C1448" s="2">
        <v>144</v>
      </c>
      <c r="D1448" s="2" t="s">
        <v>157</v>
      </c>
      <c r="E1448">
        <v>2021</v>
      </c>
      <c r="F1448" t="s">
        <v>46</v>
      </c>
      <c r="G1448" s="1">
        <v>299.75</v>
      </c>
    </row>
    <row r="1449" spans="1:7">
      <c r="A1449" s="2" t="s">
        <v>16</v>
      </c>
      <c r="B1449" t="s">
        <v>62</v>
      </c>
      <c r="C1449" s="2">
        <v>144</v>
      </c>
      <c r="D1449" s="2" t="s">
        <v>157</v>
      </c>
      <c r="E1449">
        <v>2021</v>
      </c>
      <c r="F1449" t="s">
        <v>46</v>
      </c>
      <c r="G1449" s="1">
        <v>127.5</v>
      </c>
    </row>
    <row r="1450" spans="1:7">
      <c r="A1450" s="2" t="s">
        <v>17</v>
      </c>
      <c r="B1450" t="s">
        <v>62</v>
      </c>
      <c r="C1450" s="2">
        <v>133</v>
      </c>
      <c r="D1450" s="2" t="s">
        <v>157</v>
      </c>
      <c r="E1450">
        <v>2021</v>
      </c>
      <c r="F1450" t="s">
        <v>46</v>
      </c>
      <c r="G1450" s="1">
        <v>6223.45</v>
      </c>
    </row>
    <row r="1451" spans="1:7">
      <c r="A1451" s="2" t="s">
        <v>17</v>
      </c>
      <c r="B1451" t="s">
        <v>62</v>
      </c>
      <c r="C1451" s="2">
        <v>133</v>
      </c>
      <c r="D1451" s="2" t="s">
        <v>157</v>
      </c>
      <c r="E1451">
        <v>2021</v>
      </c>
      <c r="F1451" t="s">
        <v>46</v>
      </c>
      <c r="G1451" s="1">
        <v>2977.25</v>
      </c>
    </row>
    <row r="1452" spans="1:7">
      <c r="A1452" s="2" t="s">
        <v>17</v>
      </c>
      <c r="B1452" t="s">
        <v>62</v>
      </c>
      <c r="C1452" s="2">
        <v>133</v>
      </c>
      <c r="D1452" s="2" t="s">
        <v>157</v>
      </c>
      <c r="E1452">
        <v>2021</v>
      </c>
      <c r="F1452" t="s">
        <v>46</v>
      </c>
      <c r="G1452" s="1">
        <v>8185.6</v>
      </c>
    </row>
    <row r="1453" spans="1:7">
      <c r="A1453" s="2" t="s">
        <v>17</v>
      </c>
      <c r="B1453" t="s">
        <v>62</v>
      </c>
      <c r="C1453" s="2">
        <v>133</v>
      </c>
      <c r="D1453" s="2" t="s">
        <v>157</v>
      </c>
      <c r="E1453">
        <v>2021</v>
      </c>
      <c r="F1453" t="s">
        <v>46</v>
      </c>
      <c r="G1453" s="1">
        <v>11075.75</v>
      </c>
    </row>
    <row r="1454" spans="1:7">
      <c r="A1454" s="2" t="s">
        <v>17</v>
      </c>
      <c r="B1454" t="s">
        <v>62</v>
      </c>
      <c r="C1454" s="2">
        <v>133</v>
      </c>
      <c r="D1454" s="2" t="s">
        <v>157</v>
      </c>
      <c r="E1454">
        <v>2021</v>
      </c>
      <c r="F1454" t="s">
        <v>46</v>
      </c>
      <c r="G1454" s="1">
        <v>5348.62</v>
      </c>
    </row>
    <row r="1455" spans="1:7">
      <c r="A1455" s="2" t="s">
        <v>17</v>
      </c>
      <c r="B1455" t="s">
        <v>62</v>
      </c>
      <c r="C1455" s="2">
        <v>133</v>
      </c>
      <c r="D1455" s="2" t="s">
        <v>157</v>
      </c>
      <c r="E1455">
        <v>2021</v>
      </c>
      <c r="F1455" t="s">
        <v>46</v>
      </c>
      <c r="G1455" s="1">
        <v>9856.85</v>
      </c>
    </row>
    <row r="1456" spans="1:7">
      <c r="A1456" s="2" t="s">
        <v>17</v>
      </c>
      <c r="B1456" t="s">
        <v>62</v>
      </c>
      <c r="C1456" s="2">
        <v>144</v>
      </c>
      <c r="D1456" s="2" t="s">
        <v>157</v>
      </c>
      <c r="E1456">
        <v>2021</v>
      </c>
      <c r="F1456" t="s">
        <v>46</v>
      </c>
      <c r="G1456" s="1">
        <v>16880.54</v>
      </c>
    </row>
    <row r="1457" spans="1:7">
      <c r="A1457" s="2" t="s">
        <v>17</v>
      </c>
      <c r="B1457" t="s">
        <v>62</v>
      </c>
      <c r="C1457" s="2">
        <v>144</v>
      </c>
      <c r="D1457" s="2" t="s">
        <v>157</v>
      </c>
      <c r="E1457">
        <v>2021</v>
      </c>
      <c r="F1457" t="s">
        <v>46</v>
      </c>
      <c r="G1457" s="1">
        <v>12357.46</v>
      </c>
    </row>
    <row r="1458" spans="1:7">
      <c r="A1458" s="2" t="s">
        <v>17</v>
      </c>
      <c r="B1458" t="s">
        <v>62</v>
      </c>
      <c r="C1458" s="2">
        <v>144</v>
      </c>
      <c r="D1458" s="2" t="s">
        <v>157</v>
      </c>
      <c r="E1458">
        <v>2021</v>
      </c>
      <c r="F1458" t="s">
        <v>46</v>
      </c>
      <c r="G1458" s="1">
        <v>12708.02</v>
      </c>
    </row>
    <row r="1459" spans="1:7">
      <c r="A1459" s="2" t="s">
        <v>17</v>
      </c>
      <c r="B1459" t="s">
        <v>62</v>
      </c>
      <c r="C1459" s="2">
        <v>144</v>
      </c>
      <c r="D1459" s="2" t="s">
        <v>157</v>
      </c>
      <c r="E1459">
        <v>2021</v>
      </c>
      <c r="F1459" t="s">
        <v>46</v>
      </c>
      <c r="G1459" s="1">
        <v>15321.89</v>
      </c>
    </row>
    <row r="1460" spans="1:7">
      <c r="A1460" s="2" t="s">
        <v>17</v>
      </c>
      <c r="B1460" t="s">
        <v>62</v>
      </c>
      <c r="C1460" s="2">
        <v>144</v>
      </c>
      <c r="D1460" s="2" t="s">
        <v>157</v>
      </c>
      <c r="E1460">
        <v>2021</v>
      </c>
      <c r="F1460" t="s">
        <v>46</v>
      </c>
      <c r="G1460" s="1">
        <v>9368</v>
      </c>
    </row>
    <row r="1461" spans="1:7">
      <c r="A1461" s="2" t="s">
        <v>17</v>
      </c>
      <c r="B1461" t="s">
        <v>62</v>
      </c>
      <c r="C1461" s="2">
        <v>144</v>
      </c>
      <c r="D1461" s="2" t="s">
        <v>157</v>
      </c>
      <c r="E1461">
        <v>2021</v>
      </c>
      <c r="F1461" t="s">
        <v>46</v>
      </c>
      <c r="G1461" s="1">
        <v>18708.830000000002</v>
      </c>
    </row>
    <row r="1462" spans="1:7">
      <c r="A1462" s="2" t="s">
        <v>17</v>
      </c>
      <c r="B1462" t="s">
        <v>61</v>
      </c>
      <c r="C1462" s="2">
        <v>133</v>
      </c>
      <c r="D1462" s="2" t="s">
        <v>158</v>
      </c>
      <c r="E1462">
        <v>2021</v>
      </c>
      <c r="F1462" t="s">
        <v>46</v>
      </c>
      <c r="G1462" s="1">
        <v>8482.5</v>
      </c>
    </row>
    <row r="1463" spans="1:7">
      <c r="A1463" s="2" t="s">
        <v>17</v>
      </c>
      <c r="B1463" t="s">
        <v>61</v>
      </c>
      <c r="C1463" s="2">
        <v>133</v>
      </c>
      <c r="D1463" s="2" t="s">
        <v>158</v>
      </c>
      <c r="E1463">
        <v>2021</v>
      </c>
      <c r="F1463" t="s">
        <v>46</v>
      </c>
      <c r="G1463" s="1">
        <v>3120</v>
      </c>
    </row>
    <row r="1464" spans="1:7">
      <c r="A1464" s="2" t="s">
        <v>17</v>
      </c>
      <c r="B1464" t="s">
        <v>61</v>
      </c>
      <c r="C1464" s="2">
        <v>133</v>
      </c>
      <c r="D1464" s="2" t="s">
        <v>158</v>
      </c>
      <c r="E1464">
        <v>2021</v>
      </c>
      <c r="F1464" t="s">
        <v>46</v>
      </c>
      <c r="G1464" s="1">
        <v>195</v>
      </c>
    </row>
    <row r="1465" spans="1:7">
      <c r="A1465" s="2" t="s">
        <v>17</v>
      </c>
      <c r="B1465" t="s">
        <v>61</v>
      </c>
      <c r="C1465" s="2">
        <v>144</v>
      </c>
      <c r="D1465" s="2" t="s">
        <v>158</v>
      </c>
      <c r="E1465">
        <v>2021</v>
      </c>
      <c r="F1465" t="s">
        <v>46</v>
      </c>
      <c r="G1465" s="1">
        <v>4259</v>
      </c>
    </row>
    <row r="1466" spans="1:7">
      <c r="A1466" s="2" t="s">
        <v>17</v>
      </c>
      <c r="B1466" t="s">
        <v>70</v>
      </c>
      <c r="C1466" s="2">
        <v>133</v>
      </c>
      <c r="D1466" s="2" t="s">
        <v>159</v>
      </c>
      <c r="E1466">
        <v>2021</v>
      </c>
      <c r="F1466" t="s">
        <v>46</v>
      </c>
      <c r="G1466" s="1">
        <v>27</v>
      </c>
    </row>
    <row r="1467" spans="1:7">
      <c r="A1467" s="2" t="s">
        <v>17</v>
      </c>
      <c r="B1467" t="s">
        <v>70</v>
      </c>
      <c r="C1467" s="2">
        <v>133</v>
      </c>
      <c r="D1467" s="2" t="s">
        <v>159</v>
      </c>
      <c r="E1467">
        <v>2021</v>
      </c>
      <c r="F1467" t="s">
        <v>46</v>
      </c>
      <c r="G1467" s="1">
        <v>10.5</v>
      </c>
    </row>
    <row r="1468" spans="1:7">
      <c r="A1468" s="2" t="s">
        <v>17</v>
      </c>
      <c r="B1468" t="s">
        <v>70</v>
      </c>
      <c r="C1468" s="2">
        <v>144</v>
      </c>
      <c r="D1468" s="2" t="s">
        <v>159</v>
      </c>
      <c r="E1468">
        <v>2021</v>
      </c>
      <c r="F1468" t="s">
        <v>46</v>
      </c>
      <c r="G1468" s="1">
        <v>66</v>
      </c>
    </row>
    <row r="1469" spans="1:7">
      <c r="A1469" s="2" t="s">
        <v>17</v>
      </c>
      <c r="B1469" t="s">
        <v>70</v>
      </c>
      <c r="C1469" s="2">
        <v>144</v>
      </c>
      <c r="D1469" s="2" t="s">
        <v>159</v>
      </c>
      <c r="E1469">
        <v>2021</v>
      </c>
      <c r="F1469" t="s">
        <v>46</v>
      </c>
      <c r="G1469" s="1">
        <v>-66</v>
      </c>
    </row>
    <row r="1470" spans="1:7">
      <c r="A1470" s="2" t="s">
        <v>17</v>
      </c>
      <c r="B1470" t="s">
        <v>77</v>
      </c>
      <c r="C1470" s="2">
        <v>133</v>
      </c>
      <c r="D1470" s="2" t="s">
        <v>44</v>
      </c>
      <c r="E1470">
        <v>2021</v>
      </c>
      <c r="F1470" t="s">
        <v>46</v>
      </c>
      <c r="G1470" s="1">
        <v>24.75</v>
      </c>
    </row>
    <row r="1471" spans="1:7">
      <c r="A1471" s="2" t="s">
        <v>17</v>
      </c>
      <c r="B1471" t="s">
        <v>77</v>
      </c>
      <c r="C1471" s="2">
        <v>144</v>
      </c>
      <c r="D1471" s="2" t="s">
        <v>44</v>
      </c>
      <c r="E1471">
        <v>2021</v>
      </c>
      <c r="F1471" t="s">
        <v>46</v>
      </c>
      <c r="G1471" s="1">
        <v>105.37</v>
      </c>
    </row>
    <row r="1472" spans="1:7">
      <c r="A1472" s="2" t="s">
        <v>17</v>
      </c>
      <c r="B1472" t="s">
        <v>77</v>
      </c>
      <c r="C1472" s="2">
        <v>144</v>
      </c>
      <c r="D1472" s="2" t="s">
        <v>44</v>
      </c>
      <c r="E1472">
        <v>2021</v>
      </c>
      <c r="F1472" t="s">
        <v>46</v>
      </c>
      <c r="G1472" s="1">
        <v>-466.37</v>
      </c>
    </row>
    <row r="1473" spans="1:7">
      <c r="A1473" s="2" t="s">
        <v>7</v>
      </c>
      <c r="B1473" t="s">
        <v>67</v>
      </c>
      <c r="C1473" s="2">
        <v>144</v>
      </c>
      <c r="D1473" s="2" t="s">
        <v>26</v>
      </c>
      <c r="E1473">
        <v>2021</v>
      </c>
      <c r="F1473" t="s">
        <v>19</v>
      </c>
      <c r="G1473" s="1">
        <v>1579.43</v>
      </c>
    </row>
    <row r="1474" spans="1:7">
      <c r="A1474" s="2" t="s">
        <v>7</v>
      </c>
      <c r="B1474" t="s">
        <v>67</v>
      </c>
      <c r="C1474" s="2">
        <v>144</v>
      </c>
      <c r="D1474" s="2" t="s">
        <v>26</v>
      </c>
      <c r="E1474">
        <v>2021</v>
      </c>
      <c r="F1474" t="s">
        <v>19</v>
      </c>
      <c r="G1474" s="1">
        <v>831.29</v>
      </c>
    </row>
    <row r="1475" spans="1:7">
      <c r="A1475" s="2" t="s">
        <v>7</v>
      </c>
      <c r="B1475" t="s">
        <v>67</v>
      </c>
      <c r="C1475" s="2">
        <v>144</v>
      </c>
      <c r="D1475" s="2" t="s">
        <v>26</v>
      </c>
      <c r="E1475">
        <v>2021</v>
      </c>
      <c r="F1475" t="s">
        <v>19</v>
      </c>
      <c r="G1475" s="1">
        <v>831.29</v>
      </c>
    </row>
    <row r="1476" spans="1:7">
      <c r="A1476" s="2" t="s">
        <v>7</v>
      </c>
      <c r="B1476" t="s">
        <v>67</v>
      </c>
      <c r="C1476" s="2">
        <v>144</v>
      </c>
      <c r="D1476" s="2" t="s">
        <v>26</v>
      </c>
      <c r="E1476">
        <v>2021</v>
      </c>
      <c r="F1476" t="s">
        <v>19</v>
      </c>
      <c r="G1476" s="1">
        <v>428.48</v>
      </c>
    </row>
    <row r="1477" spans="1:7">
      <c r="A1477" s="2" t="s">
        <v>7</v>
      </c>
      <c r="B1477" t="s">
        <v>67</v>
      </c>
      <c r="C1477" s="2">
        <v>144</v>
      </c>
      <c r="D1477" s="2" t="s">
        <v>26</v>
      </c>
      <c r="E1477">
        <v>2021</v>
      </c>
      <c r="F1477" t="s">
        <v>19</v>
      </c>
      <c r="G1477" s="1">
        <v>408.09</v>
      </c>
    </row>
    <row r="1478" spans="1:7">
      <c r="A1478" s="2" t="s">
        <v>7</v>
      </c>
      <c r="B1478" t="s">
        <v>67</v>
      </c>
      <c r="C1478" s="2">
        <v>144</v>
      </c>
      <c r="D1478" s="2" t="s">
        <v>26</v>
      </c>
      <c r="E1478">
        <v>2021</v>
      </c>
      <c r="F1478" t="s">
        <v>19</v>
      </c>
      <c r="G1478" s="1">
        <v>428.48</v>
      </c>
    </row>
    <row r="1479" spans="1:7">
      <c r="A1479" s="2" t="s">
        <v>14</v>
      </c>
      <c r="B1479" t="s">
        <v>67</v>
      </c>
      <c r="C1479" s="2">
        <v>144</v>
      </c>
      <c r="D1479" s="2" t="s">
        <v>26</v>
      </c>
      <c r="E1479">
        <v>2021</v>
      </c>
      <c r="F1479" t="s">
        <v>19</v>
      </c>
      <c r="G1479" s="1">
        <v>1962.94</v>
      </c>
    </row>
    <row r="1480" spans="1:7">
      <c r="A1480" s="2" t="s">
        <v>14</v>
      </c>
      <c r="B1480" t="s">
        <v>67</v>
      </c>
      <c r="C1480" s="2">
        <v>144</v>
      </c>
      <c r="D1480" s="2" t="s">
        <v>26</v>
      </c>
      <c r="E1480">
        <v>2021</v>
      </c>
      <c r="F1480" t="s">
        <v>19</v>
      </c>
      <c r="G1480" s="1">
        <v>1843.99</v>
      </c>
    </row>
    <row r="1481" spans="1:7">
      <c r="A1481" s="2" t="s">
        <v>14</v>
      </c>
      <c r="B1481" t="s">
        <v>67</v>
      </c>
      <c r="C1481" s="2">
        <v>144</v>
      </c>
      <c r="D1481" s="2" t="s">
        <v>26</v>
      </c>
      <c r="E1481">
        <v>2021</v>
      </c>
      <c r="F1481" t="s">
        <v>19</v>
      </c>
      <c r="G1481" s="1">
        <v>1754.77</v>
      </c>
    </row>
    <row r="1482" spans="1:7">
      <c r="A1482" s="2" t="s">
        <v>14</v>
      </c>
      <c r="B1482" t="s">
        <v>67</v>
      </c>
      <c r="C1482" s="2">
        <v>144</v>
      </c>
      <c r="D1482" s="2" t="s">
        <v>26</v>
      </c>
      <c r="E1482">
        <v>2021</v>
      </c>
      <c r="F1482" t="s">
        <v>19</v>
      </c>
      <c r="G1482" s="1">
        <v>202.21</v>
      </c>
    </row>
    <row r="1483" spans="1:7">
      <c r="A1483" s="2" t="s">
        <v>14</v>
      </c>
      <c r="B1483" t="s">
        <v>67</v>
      </c>
      <c r="C1483" s="2">
        <v>144</v>
      </c>
      <c r="D1483" s="2" t="s">
        <v>26</v>
      </c>
      <c r="E1483">
        <v>2021</v>
      </c>
      <c r="F1483" t="s">
        <v>19</v>
      </c>
      <c r="G1483" s="1">
        <v>1843.99</v>
      </c>
    </row>
    <row r="1484" spans="1:7">
      <c r="A1484" s="2" t="s">
        <v>7</v>
      </c>
      <c r="B1484" t="s">
        <v>65</v>
      </c>
      <c r="C1484" s="2">
        <v>133</v>
      </c>
      <c r="D1484" s="2" t="s">
        <v>27</v>
      </c>
      <c r="E1484">
        <v>2021</v>
      </c>
      <c r="F1484" t="s">
        <v>19</v>
      </c>
      <c r="G1484" s="1">
        <v>4474.6099999999997</v>
      </c>
    </row>
    <row r="1485" spans="1:7">
      <c r="A1485" s="2" t="s">
        <v>7</v>
      </c>
      <c r="B1485" t="s">
        <v>65</v>
      </c>
      <c r="C1485" s="2">
        <v>133</v>
      </c>
      <c r="D1485" s="2" t="s">
        <v>27</v>
      </c>
      <c r="E1485">
        <v>2021</v>
      </c>
      <c r="F1485" t="s">
        <v>19</v>
      </c>
      <c r="G1485" s="1">
        <v>4392.95</v>
      </c>
    </row>
    <row r="1486" spans="1:7">
      <c r="A1486" s="2" t="s">
        <v>7</v>
      </c>
      <c r="B1486" t="s">
        <v>65</v>
      </c>
      <c r="C1486" s="2">
        <v>133</v>
      </c>
      <c r="D1486" s="2" t="s">
        <v>27</v>
      </c>
      <c r="E1486">
        <v>2021</v>
      </c>
      <c r="F1486" t="s">
        <v>19</v>
      </c>
      <c r="G1486" s="1">
        <v>4336.51</v>
      </c>
    </row>
    <row r="1487" spans="1:7">
      <c r="A1487" s="2" t="s">
        <v>7</v>
      </c>
      <c r="B1487" t="s">
        <v>65</v>
      </c>
      <c r="C1487" s="2">
        <v>133</v>
      </c>
      <c r="D1487" s="2" t="s">
        <v>27</v>
      </c>
      <c r="E1487">
        <v>2021</v>
      </c>
      <c r="F1487" t="s">
        <v>19</v>
      </c>
      <c r="G1487" s="1">
        <v>4569.47</v>
      </c>
    </row>
    <row r="1488" spans="1:7">
      <c r="A1488" s="2" t="s">
        <v>7</v>
      </c>
      <c r="B1488" t="s">
        <v>65</v>
      </c>
      <c r="C1488" s="2">
        <v>144</v>
      </c>
      <c r="D1488" s="2" t="s">
        <v>27</v>
      </c>
      <c r="E1488">
        <v>2021</v>
      </c>
      <c r="F1488" t="s">
        <v>19</v>
      </c>
      <c r="G1488" s="1">
        <v>374.11</v>
      </c>
    </row>
    <row r="1489" spans="1:7">
      <c r="A1489" s="2" t="s">
        <v>7</v>
      </c>
      <c r="B1489" t="s">
        <v>65</v>
      </c>
      <c r="C1489" s="2">
        <v>144</v>
      </c>
      <c r="D1489" s="2" t="s">
        <v>27</v>
      </c>
      <c r="E1489">
        <v>2021</v>
      </c>
      <c r="F1489" t="s">
        <v>19</v>
      </c>
      <c r="G1489" s="1">
        <v>365.41</v>
      </c>
    </row>
    <row r="1490" spans="1:7">
      <c r="A1490" s="2" t="s">
        <v>7</v>
      </c>
      <c r="B1490" t="s">
        <v>65</v>
      </c>
      <c r="C1490" s="2">
        <v>144</v>
      </c>
      <c r="D1490" s="2" t="s">
        <v>27</v>
      </c>
      <c r="E1490">
        <v>2021</v>
      </c>
      <c r="F1490" t="s">
        <v>19</v>
      </c>
      <c r="G1490" s="1">
        <v>382.81</v>
      </c>
    </row>
    <row r="1491" spans="1:7">
      <c r="A1491" s="2" t="s">
        <v>7</v>
      </c>
      <c r="B1491" t="s">
        <v>65</v>
      </c>
      <c r="C1491" s="2">
        <v>144</v>
      </c>
      <c r="D1491" s="2" t="s">
        <v>27</v>
      </c>
      <c r="E1491">
        <v>2021</v>
      </c>
      <c r="F1491" t="s">
        <v>19</v>
      </c>
      <c r="G1491" s="1">
        <v>382.81</v>
      </c>
    </row>
    <row r="1492" spans="1:7">
      <c r="A1492" s="2" t="s">
        <v>8</v>
      </c>
      <c r="B1492" t="s">
        <v>65</v>
      </c>
      <c r="C1492" s="2">
        <v>133</v>
      </c>
      <c r="D1492" s="2" t="s">
        <v>27</v>
      </c>
      <c r="E1492">
        <v>2021</v>
      </c>
      <c r="F1492" t="s">
        <v>19</v>
      </c>
      <c r="G1492" s="1">
        <v>2945.88</v>
      </c>
    </row>
    <row r="1493" spans="1:7">
      <c r="A1493" s="2" t="s">
        <v>8</v>
      </c>
      <c r="B1493" t="s">
        <v>65</v>
      </c>
      <c r="C1493" s="2">
        <v>133</v>
      </c>
      <c r="D1493" s="2" t="s">
        <v>27</v>
      </c>
      <c r="E1493">
        <v>2021</v>
      </c>
      <c r="F1493" t="s">
        <v>19</v>
      </c>
      <c r="G1493" s="1">
        <v>1945.88</v>
      </c>
    </row>
    <row r="1494" spans="1:7">
      <c r="A1494" s="2" t="s">
        <v>8</v>
      </c>
      <c r="B1494" t="s">
        <v>65</v>
      </c>
      <c r="C1494" s="2">
        <v>133</v>
      </c>
      <c r="D1494" s="2" t="s">
        <v>27</v>
      </c>
      <c r="E1494">
        <v>2021</v>
      </c>
      <c r="F1494" t="s">
        <v>19</v>
      </c>
      <c r="G1494" s="1">
        <v>1945.88</v>
      </c>
    </row>
    <row r="1495" spans="1:7">
      <c r="A1495" s="2" t="s">
        <v>8</v>
      </c>
      <c r="B1495" t="s">
        <v>65</v>
      </c>
      <c r="C1495" s="2">
        <v>133</v>
      </c>
      <c r="D1495" s="2" t="s">
        <v>27</v>
      </c>
      <c r="E1495">
        <v>2021</v>
      </c>
      <c r="F1495" t="s">
        <v>19</v>
      </c>
      <c r="G1495" s="1">
        <v>1945.88</v>
      </c>
    </row>
    <row r="1496" spans="1:7">
      <c r="A1496" s="2" t="s">
        <v>8</v>
      </c>
      <c r="B1496" t="s">
        <v>65</v>
      </c>
      <c r="C1496" s="2">
        <v>144</v>
      </c>
      <c r="D1496" s="2" t="s">
        <v>27</v>
      </c>
      <c r="E1496">
        <v>2021</v>
      </c>
      <c r="F1496" t="s">
        <v>19</v>
      </c>
      <c r="G1496" s="1">
        <v>2742.2</v>
      </c>
    </row>
    <row r="1497" spans="1:7">
      <c r="A1497" s="2" t="s">
        <v>8</v>
      </c>
      <c r="B1497" t="s">
        <v>65</v>
      </c>
      <c r="C1497" s="2">
        <v>144</v>
      </c>
      <c r="D1497" s="2" t="s">
        <v>27</v>
      </c>
      <c r="E1497">
        <v>2021</v>
      </c>
      <c r="F1497" t="s">
        <v>19</v>
      </c>
      <c r="G1497" s="1">
        <v>2742.2</v>
      </c>
    </row>
    <row r="1498" spans="1:7">
      <c r="A1498" s="2" t="s">
        <v>8</v>
      </c>
      <c r="B1498" t="s">
        <v>65</v>
      </c>
      <c r="C1498" s="2">
        <v>144</v>
      </c>
      <c r="D1498" s="2" t="s">
        <v>27</v>
      </c>
      <c r="E1498">
        <v>2021</v>
      </c>
      <c r="F1498" t="s">
        <v>19</v>
      </c>
      <c r="G1498" s="1">
        <v>2742.2</v>
      </c>
    </row>
    <row r="1499" spans="1:7">
      <c r="A1499" s="2" t="s">
        <v>9</v>
      </c>
      <c r="B1499" t="s">
        <v>65</v>
      </c>
      <c r="C1499" s="2">
        <v>133</v>
      </c>
      <c r="D1499" s="2" t="s">
        <v>27</v>
      </c>
      <c r="E1499">
        <v>2021</v>
      </c>
      <c r="F1499" t="s">
        <v>19</v>
      </c>
      <c r="G1499" s="1">
        <v>3623.19</v>
      </c>
    </row>
    <row r="1500" spans="1:7">
      <c r="A1500" s="2" t="s">
        <v>9</v>
      </c>
      <c r="B1500" t="s">
        <v>65</v>
      </c>
      <c r="C1500" s="2">
        <v>133</v>
      </c>
      <c r="D1500" s="2" t="s">
        <v>27</v>
      </c>
      <c r="E1500">
        <v>2021</v>
      </c>
      <c r="F1500" t="s">
        <v>19</v>
      </c>
      <c r="G1500" s="1">
        <v>1972.91</v>
      </c>
    </row>
    <row r="1501" spans="1:7">
      <c r="A1501" s="2" t="s">
        <v>9</v>
      </c>
      <c r="B1501" t="s">
        <v>65</v>
      </c>
      <c r="C1501" s="2">
        <v>133</v>
      </c>
      <c r="D1501" s="2" t="s">
        <v>27</v>
      </c>
      <c r="E1501">
        <v>2021</v>
      </c>
      <c r="F1501" t="s">
        <v>19</v>
      </c>
      <c r="G1501" s="1">
        <v>1972.91</v>
      </c>
    </row>
    <row r="1502" spans="1:7">
      <c r="A1502" s="2" t="s">
        <v>9</v>
      </c>
      <c r="B1502" t="s">
        <v>65</v>
      </c>
      <c r="C1502" s="2">
        <v>133</v>
      </c>
      <c r="D1502" s="2" t="s">
        <v>27</v>
      </c>
      <c r="E1502">
        <v>2021</v>
      </c>
      <c r="F1502" t="s">
        <v>19</v>
      </c>
      <c r="G1502" s="1">
        <v>1972.91</v>
      </c>
    </row>
    <row r="1503" spans="1:7">
      <c r="A1503" s="2" t="s">
        <v>9</v>
      </c>
      <c r="B1503" t="s">
        <v>65</v>
      </c>
      <c r="C1503" s="2">
        <v>144</v>
      </c>
      <c r="D1503" s="2" t="s">
        <v>27</v>
      </c>
      <c r="E1503">
        <v>2021</v>
      </c>
      <c r="F1503" t="s">
        <v>19</v>
      </c>
      <c r="G1503" s="1">
        <v>4439.25</v>
      </c>
    </row>
    <row r="1504" spans="1:7">
      <c r="A1504" s="2" t="s">
        <v>9</v>
      </c>
      <c r="B1504" t="s">
        <v>65</v>
      </c>
      <c r="C1504" s="2">
        <v>144</v>
      </c>
      <c r="D1504" s="2" t="s">
        <v>27</v>
      </c>
      <c r="E1504">
        <v>2021</v>
      </c>
      <c r="F1504" t="s">
        <v>19</v>
      </c>
      <c r="G1504" s="1">
        <v>11816.46</v>
      </c>
    </row>
    <row r="1505" spans="1:7">
      <c r="A1505" s="2" t="s">
        <v>9</v>
      </c>
      <c r="B1505" t="s">
        <v>65</v>
      </c>
      <c r="C1505" s="2">
        <v>144</v>
      </c>
      <c r="D1505" s="2" t="s">
        <v>27</v>
      </c>
      <c r="E1505">
        <v>2021</v>
      </c>
      <c r="F1505" t="s">
        <v>19</v>
      </c>
      <c r="G1505" s="1">
        <v>11816.45</v>
      </c>
    </row>
    <row r="1506" spans="1:7">
      <c r="A1506" s="2" t="s">
        <v>9</v>
      </c>
      <c r="B1506" t="s">
        <v>65</v>
      </c>
      <c r="C1506" s="2">
        <v>144</v>
      </c>
      <c r="D1506" s="2" t="s">
        <v>27</v>
      </c>
      <c r="E1506">
        <v>2021</v>
      </c>
      <c r="F1506" t="s">
        <v>19</v>
      </c>
      <c r="G1506" s="1">
        <v>11816.46</v>
      </c>
    </row>
    <row r="1507" spans="1:7">
      <c r="A1507" s="2" t="s">
        <v>11</v>
      </c>
      <c r="B1507" t="s">
        <v>65</v>
      </c>
      <c r="C1507" s="2">
        <v>133</v>
      </c>
      <c r="D1507" s="2" t="s">
        <v>27</v>
      </c>
      <c r="E1507">
        <v>2021</v>
      </c>
      <c r="F1507" t="s">
        <v>19</v>
      </c>
      <c r="G1507" s="1">
        <v>4739.71</v>
      </c>
    </row>
    <row r="1508" spans="1:7">
      <c r="A1508" s="2" t="s">
        <v>11</v>
      </c>
      <c r="B1508" t="s">
        <v>65</v>
      </c>
      <c r="C1508" s="2">
        <v>133</v>
      </c>
      <c r="D1508" s="2" t="s">
        <v>27</v>
      </c>
      <c r="E1508">
        <v>2021</v>
      </c>
      <c r="F1508" t="s">
        <v>19</v>
      </c>
      <c r="G1508" s="1">
        <v>-498.42</v>
      </c>
    </row>
    <row r="1509" spans="1:7">
      <c r="A1509" s="2" t="s">
        <v>12</v>
      </c>
      <c r="B1509" t="s">
        <v>65</v>
      </c>
      <c r="C1509" s="2">
        <v>133</v>
      </c>
      <c r="D1509" s="2" t="s">
        <v>27</v>
      </c>
      <c r="E1509">
        <v>2021</v>
      </c>
      <c r="F1509" t="s">
        <v>19</v>
      </c>
      <c r="G1509" s="1">
        <v>3007.09</v>
      </c>
    </row>
    <row r="1510" spans="1:7">
      <c r="A1510" s="2" t="s">
        <v>12</v>
      </c>
      <c r="B1510" t="s">
        <v>65</v>
      </c>
      <c r="C1510" s="2">
        <v>144</v>
      </c>
      <c r="D1510" s="2" t="s">
        <v>27</v>
      </c>
      <c r="E1510">
        <v>2021</v>
      </c>
      <c r="F1510" t="s">
        <v>19</v>
      </c>
      <c r="G1510" s="1">
        <v>2178.69</v>
      </c>
    </row>
    <row r="1511" spans="1:7">
      <c r="A1511" s="2" t="s">
        <v>12</v>
      </c>
      <c r="B1511" t="s">
        <v>65</v>
      </c>
      <c r="C1511" s="2">
        <v>144</v>
      </c>
      <c r="D1511" s="2" t="s">
        <v>27</v>
      </c>
      <c r="E1511">
        <v>2021</v>
      </c>
      <c r="F1511" t="s">
        <v>19</v>
      </c>
      <c r="G1511" s="1">
        <v>2178.69</v>
      </c>
    </row>
    <row r="1512" spans="1:7">
      <c r="A1512" s="2" t="s">
        <v>12</v>
      </c>
      <c r="B1512" t="s">
        <v>65</v>
      </c>
      <c r="C1512" s="2">
        <v>144</v>
      </c>
      <c r="D1512" s="2" t="s">
        <v>27</v>
      </c>
      <c r="E1512">
        <v>2021</v>
      </c>
      <c r="F1512" t="s">
        <v>19</v>
      </c>
      <c r="G1512" s="1">
        <v>2178.69</v>
      </c>
    </row>
    <row r="1513" spans="1:7">
      <c r="A1513" s="2" t="s">
        <v>12</v>
      </c>
      <c r="B1513" t="s">
        <v>65</v>
      </c>
      <c r="C1513" s="2">
        <v>144</v>
      </c>
      <c r="D1513" s="2" t="s">
        <v>27</v>
      </c>
      <c r="E1513">
        <v>2021</v>
      </c>
      <c r="F1513" t="s">
        <v>19</v>
      </c>
      <c r="G1513" s="1">
        <v>2178.69</v>
      </c>
    </row>
    <row r="1514" spans="1:7">
      <c r="A1514" s="2" t="s">
        <v>13</v>
      </c>
      <c r="B1514" t="s">
        <v>65</v>
      </c>
      <c r="C1514" s="2">
        <v>133</v>
      </c>
      <c r="D1514" s="2" t="s">
        <v>27</v>
      </c>
      <c r="E1514">
        <v>2021</v>
      </c>
      <c r="F1514" t="s">
        <v>19</v>
      </c>
      <c r="G1514" s="1">
        <v>4932.46</v>
      </c>
    </row>
    <row r="1515" spans="1:7">
      <c r="A1515" s="2" t="s">
        <v>13</v>
      </c>
      <c r="B1515" t="s">
        <v>65</v>
      </c>
      <c r="C1515" s="2">
        <v>133</v>
      </c>
      <c r="D1515" s="2" t="s">
        <v>27</v>
      </c>
      <c r="E1515">
        <v>2021</v>
      </c>
      <c r="F1515" t="s">
        <v>19</v>
      </c>
      <c r="G1515" s="1">
        <v>4932.46</v>
      </c>
    </row>
    <row r="1516" spans="1:7">
      <c r="A1516" s="2" t="s">
        <v>13</v>
      </c>
      <c r="B1516" t="s">
        <v>65</v>
      </c>
      <c r="C1516" s="2">
        <v>133</v>
      </c>
      <c r="D1516" s="2" t="s">
        <v>27</v>
      </c>
      <c r="E1516">
        <v>2021</v>
      </c>
      <c r="F1516" t="s">
        <v>19</v>
      </c>
      <c r="G1516" s="1">
        <v>4932.45</v>
      </c>
    </row>
    <row r="1517" spans="1:7">
      <c r="A1517" s="2" t="s">
        <v>13</v>
      </c>
      <c r="B1517" t="s">
        <v>65</v>
      </c>
      <c r="C1517" s="2">
        <v>133</v>
      </c>
      <c r="D1517" s="2" t="s">
        <v>27</v>
      </c>
      <c r="E1517">
        <v>2021</v>
      </c>
      <c r="F1517" t="s">
        <v>19</v>
      </c>
      <c r="G1517" s="1">
        <v>4932.45</v>
      </c>
    </row>
    <row r="1518" spans="1:7">
      <c r="A1518" s="2" t="s">
        <v>13</v>
      </c>
      <c r="B1518" t="s">
        <v>65</v>
      </c>
      <c r="C1518" s="2">
        <v>144</v>
      </c>
      <c r="D1518" s="2" t="s">
        <v>27</v>
      </c>
      <c r="E1518">
        <v>2021</v>
      </c>
      <c r="F1518" t="s">
        <v>19</v>
      </c>
      <c r="G1518" s="1">
        <v>1308.67</v>
      </c>
    </row>
    <row r="1519" spans="1:7">
      <c r="A1519" s="2" t="s">
        <v>13</v>
      </c>
      <c r="B1519" t="s">
        <v>65</v>
      </c>
      <c r="C1519" s="2">
        <v>144</v>
      </c>
      <c r="D1519" s="2" t="s">
        <v>27</v>
      </c>
      <c r="E1519">
        <v>2021</v>
      </c>
      <c r="F1519" t="s">
        <v>19</v>
      </c>
      <c r="G1519" s="1">
        <v>3162.51</v>
      </c>
    </row>
    <row r="1520" spans="1:7">
      <c r="A1520" s="2" t="s">
        <v>13</v>
      </c>
      <c r="B1520" t="s">
        <v>65</v>
      </c>
      <c r="C1520" s="2">
        <v>144</v>
      </c>
      <c r="D1520" s="2" t="s">
        <v>27</v>
      </c>
      <c r="E1520">
        <v>2021</v>
      </c>
      <c r="F1520" t="s">
        <v>19</v>
      </c>
      <c r="G1520" s="1">
        <v>1308.68</v>
      </c>
    </row>
    <row r="1521" spans="1:7">
      <c r="A1521" s="2" t="s">
        <v>13</v>
      </c>
      <c r="B1521" t="s">
        <v>65</v>
      </c>
      <c r="C1521" s="2">
        <v>144</v>
      </c>
      <c r="D1521" s="2" t="s">
        <v>27</v>
      </c>
      <c r="E1521">
        <v>2021</v>
      </c>
      <c r="F1521" t="s">
        <v>19</v>
      </c>
      <c r="G1521" s="1">
        <v>3162.5</v>
      </c>
    </row>
    <row r="1522" spans="1:7">
      <c r="A1522" s="2" t="s">
        <v>15</v>
      </c>
      <c r="B1522" t="s">
        <v>65</v>
      </c>
      <c r="C1522" s="2">
        <v>133</v>
      </c>
      <c r="D1522" s="2" t="s">
        <v>27</v>
      </c>
      <c r="E1522">
        <v>2021</v>
      </c>
      <c r="F1522" t="s">
        <v>19</v>
      </c>
      <c r="G1522" s="1">
        <v>1709.34</v>
      </c>
    </row>
    <row r="1523" spans="1:7">
      <c r="A1523" s="2" t="s">
        <v>17</v>
      </c>
      <c r="B1523" t="s">
        <v>65</v>
      </c>
      <c r="C1523" s="2">
        <v>144</v>
      </c>
      <c r="D1523" s="2" t="s">
        <v>27</v>
      </c>
      <c r="E1523">
        <v>2021</v>
      </c>
      <c r="F1523" t="s">
        <v>19</v>
      </c>
      <c r="G1523" s="1">
        <v>13806.51</v>
      </c>
    </row>
    <row r="1524" spans="1:7">
      <c r="A1524" s="2" t="s">
        <v>17</v>
      </c>
      <c r="B1524" t="s">
        <v>65</v>
      </c>
      <c r="C1524" s="2">
        <v>144</v>
      </c>
      <c r="D1524" s="2" t="s">
        <v>27</v>
      </c>
      <c r="E1524">
        <v>2021</v>
      </c>
      <c r="F1524" t="s">
        <v>19</v>
      </c>
      <c r="G1524" s="1">
        <v>9710.1</v>
      </c>
    </row>
    <row r="1525" spans="1:7">
      <c r="A1525" s="2" t="s">
        <v>17</v>
      </c>
      <c r="B1525" t="s">
        <v>65</v>
      </c>
      <c r="C1525" s="2">
        <v>144</v>
      </c>
      <c r="D1525" s="2" t="s">
        <v>27</v>
      </c>
      <c r="E1525">
        <v>2021</v>
      </c>
      <c r="F1525" t="s">
        <v>19</v>
      </c>
      <c r="G1525" s="1">
        <v>-1755.7</v>
      </c>
    </row>
    <row r="1526" spans="1:7">
      <c r="A1526" s="2" t="s">
        <v>17</v>
      </c>
      <c r="B1526" t="s">
        <v>65</v>
      </c>
      <c r="C1526" s="2">
        <v>144</v>
      </c>
      <c r="D1526" s="2" t="s">
        <v>27</v>
      </c>
      <c r="E1526">
        <v>2021</v>
      </c>
      <c r="F1526" t="s">
        <v>19</v>
      </c>
      <c r="G1526" s="1">
        <v>28063.57</v>
      </c>
    </row>
    <row r="1527" spans="1:7">
      <c r="A1527" s="2" t="s">
        <v>17</v>
      </c>
      <c r="B1527" t="s">
        <v>65</v>
      </c>
      <c r="C1527" s="2">
        <v>144</v>
      </c>
      <c r="D1527" s="2" t="s">
        <v>27</v>
      </c>
      <c r="E1527">
        <v>2021</v>
      </c>
      <c r="F1527" t="s">
        <v>19</v>
      </c>
      <c r="G1527" s="1">
        <v>14657.87</v>
      </c>
    </row>
    <row r="1528" spans="1:7">
      <c r="A1528" s="2" t="s">
        <v>6</v>
      </c>
      <c r="B1528" t="s">
        <v>78</v>
      </c>
      <c r="C1528" s="2">
        <v>133</v>
      </c>
      <c r="D1528" s="2" t="s">
        <v>28</v>
      </c>
      <c r="E1528">
        <v>2021</v>
      </c>
      <c r="F1528" t="s">
        <v>19</v>
      </c>
      <c r="G1528" s="1">
        <v>23993.23</v>
      </c>
    </row>
    <row r="1529" spans="1:7">
      <c r="A1529" s="2" t="s">
        <v>6</v>
      </c>
      <c r="B1529" t="s">
        <v>78</v>
      </c>
      <c r="C1529" s="2">
        <v>133</v>
      </c>
      <c r="D1529" s="2" t="s">
        <v>28</v>
      </c>
      <c r="E1529">
        <v>2021</v>
      </c>
      <c r="F1529" t="s">
        <v>19</v>
      </c>
      <c r="G1529" s="1">
        <v>40027.279999999999</v>
      </c>
    </row>
    <row r="1530" spans="1:7">
      <c r="A1530" s="2" t="s">
        <v>6</v>
      </c>
      <c r="B1530" t="s">
        <v>78</v>
      </c>
      <c r="C1530" s="2">
        <v>144</v>
      </c>
      <c r="D1530" s="2" t="s">
        <v>28</v>
      </c>
      <c r="E1530">
        <v>2021</v>
      </c>
      <c r="F1530" t="s">
        <v>19</v>
      </c>
      <c r="G1530" s="1">
        <v>26526.41</v>
      </c>
    </row>
    <row r="1531" spans="1:7">
      <c r="A1531" s="2" t="s">
        <v>6</v>
      </c>
      <c r="B1531" t="s">
        <v>78</v>
      </c>
      <c r="C1531" s="2">
        <v>144</v>
      </c>
      <c r="D1531" s="2" t="s">
        <v>28</v>
      </c>
      <c r="E1531">
        <v>2021</v>
      </c>
      <c r="F1531" t="s">
        <v>19</v>
      </c>
      <c r="G1531" s="1">
        <v>38926.089999999997</v>
      </c>
    </row>
    <row r="1532" spans="1:7">
      <c r="A1532" s="2" t="s">
        <v>7</v>
      </c>
      <c r="B1532" t="s">
        <v>78</v>
      </c>
      <c r="C1532" s="2">
        <v>133</v>
      </c>
      <c r="D1532" s="2" t="s">
        <v>28</v>
      </c>
      <c r="E1532">
        <v>2021</v>
      </c>
      <c r="F1532" t="s">
        <v>19</v>
      </c>
      <c r="G1532" s="1">
        <v>15101.62</v>
      </c>
    </row>
    <row r="1533" spans="1:7">
      <c r="A1533" s="2" t="s">
        <v>7</v>
      </c>
      <c r="B1533" t="s">
        <v>78</v>
      </c>
      <c r="C1533" s="2">
        <v>133</v>
      </c>
      <c r="D1533" s="2" t="s">
        <v>28</v>
      </c>
      <c r="E1533">
        <v>2021</v>
      </c>
      <c r="F1533" t="s">
        <v>19</v>
      </c>
      <c r="G1533" s="1">
        <v>12832.01</v>
      </c>
    </row>
    <row r="1534" spans="1:7">
      <c r="A1534" s="2" t="s">
        <v>7</v>
      </c>
      <c r="B1534" t="s">
        <v>78</v>
      </c>
      <c r="C1534" s="2">
        <v>133</v>
      </c>
      <c r="D1534" s="2" t="s">
        <v>28</v>
      </c>
      <c r="E1534">
        <v>2021</v>
      </c>
      <c r="F1534" t="s">
        <v>19</v>
      </c>
      <c r="G1534" s="1">
        <v>200</v>
      </c>
    </row>
    <row r="1535" spans="1:7">
      <c r="A1535" s="2" t="s">
        <v>7</v>
      </c>
      <c r="B1535" t="s">
        <v>78</v>
      </c>
      <c r="C1535" s="2">
        <v>144</v>
      </c>
      <c r="D1535" s="2" t="s">
        <v>28</v>
      </c>
      <c r="E1535">
        <v>2021</v>
      </c>
      <c r="F1535" t="s">
        <v>19</v>
      </c>
      <c r="G1535" s="1">
        <v>13845.88</v>
      </c>
    </row>
    <row r="1536" spans="1:7">
      <c r="A1536" s="2" t="s">
        <v>7</v>
      </c>
      <c r="B1536" t="s">
        <v>78</v>
      </c>
      <c r="C1536" s="2">
        <v>144</v>
      </c>
      <c r="D1536" s="2" t="s">
        <v>28</v>
      </c>
      <c r="E1536">
        <v>2021</v>
      </c>
      <c r="F1536" t="s">
        <v>19</v>
      </c>
      <c r="G1536" s="1">
        <v>23533.07</v>
      </c>
    </row>
    <row r="1537" spans="1:7">
      <c r="A1537" s="2" t="s">
        <v>8</v>
      </c>
      <c r="B1537" t="s">
        <v>78</v>
      </c>
      <c r="C1537" s="2">
        <v>133</v>
      </c>
      <c r="D1537" s="2" t="s">
        <v>28</v>
      </c>
      <c r="E1537">
        <v>2021</v>
      </c>
      <c r="F1537" t="s">
        <v>19</v>
      </c>
      <c r="G1537" s="1">
        <v>1982.63</v>
      </c>
    </row>
    <row r="1538" spans="1:7">
      <c r="A1538" s="2" t="s">
        <v>8</v>
      </c>
      <c r="B1538" t="s">
        <v>78</v>
      </c>
      <c r="C1538" s="2">
        <v>133</v>
      </c>
      <c r="D1538" s="2" t="s">
        <v>28</v>
      </c>
      <c r="E1538">
        <v>2021</v>
      </c>
      <c r="F1538" t="s">
        <v>19</v>
      </c>
      <c r="G1538" s="1">
        <v>1749</v>
      </c>
    </row>
    <row r="1539" spans="1:7">
      <c r="A1539" s="2" t="s">
        <v>8</v>
      </c>
      <c r="B1539" t="s">
        <v>78</v>
      </c>
      <c r="C1539" s="2">
        <v>133</v>
      </c>
      <c r="D1539" s="2" t="s">
        <v>28</v>
      </c>
      <c r="E1539">
        <v>2021</v>
      </c>
      <c r="F1539" t="s">
        <v>19</v>
      </c>
      <c r="G1539" s="1">
        <v>4880.05</v>
      </c>
    </row>
    <row r="1540" spans="1:7">
      <c r="A1540" s="2" t="s">
        <v>8</v>
      </c>
      <c r="B1540" t="s">
        <v>78</v>
      </c>
      <c r="C1540" s="2">
        <v>133</v>
      </c>
      <c r="D1540" s="2" t="s">
        <v>28</v>
      </c>
      <c r="E1540">
        <v>2021</v>
      </c>
      <c r="F1540" t="s">
        <v>19</v>
      </c>
      <c r="G1540" s="1">
        <v>1999.99</v>
      </c>
    </row>
    <row r="1541" spans="1:7">
      <c r="A1541" s="2" t="s">
        <v>8</v>
      </c>
      <c r="B1541" t="s">
        <v>78</v>
      </c>
      <c r="C1541" s="2">
        <v>144</v>
      </c>
      <c r="D1541" s="2" t="s">
        <v>28</v>
      </c>
      <c r="E1541">
        <v>2021</v>
      </c>
      <c r="F1541" t="s">
        <v>19</v>
      </c>
      <c r="G1541" s="1">
        <v>70333.98</v>
      </c>
    </row>
    <row r="1542" spans="1:7">
      <c r="A1542" s="2" t="s">
        <v>8</v>
      </c>
      <c r="B1542" t="s">
        <v>78</v>
      </c>
      <c r="C1542" s="2">
        <v>144</v>
      </c>
      <c r="D1542" s="2" t="s">
        <v>28</v>
      </c>
      <c r="E1542">
        <v>2021</v>
      </c>
      <c r="F1542" t="s">
        <v>19</v>
      </c>
      <c r="G1542" s="1">
        <v>11000</v>
      </c>
    </row>
    <row r="1543" spans="1:7">
      <c r="A1543" s="2" t="s">
        <v>8</v>
      </c>
      <c r="B1543" t="s">
        <v>78</v>
      </c>
      <c r="C1543" s="2">
        <v>144</v>
      </c>
      <c r="D1543" s="2" t="s">
        <v>28</v>
      </c>
      <c r="E1543">
        <v>2021</v>
      </c>
      <c r="F1543" t="s">
        <v>19</v>
      </c>
      <c r="G1543" s="1">
        <v>77883.28</v>
      </c>
    </row>
    <row r="1544" spans="1:7">
      <c r="A1544" s="2" t="s">
        <v>8</v>
      </c>
      <c r="B1544" t="s">
        <v>78</v>
      </c>
      <c r="C1544" s="2">
        <v>144</v>
      </c>
      <c r="D1544" s="2" t="s">
        <v>28</v>
      </c>
      <c r="E1544">
        <v>2021</v>
      </c>
      <c r="F1544" t="s">
        <v>19</v>
      </c>
      <c r="G1544" s="1">
        <v>5500</v>
      </c>
    </row>
    <row r="1545" spans="1:7">
      <c r="A1545" s="2" t="s">
        <v>9</v>
      </c>
      <c r="B1545" t="s">
        <v>78</v>
      </c>
      <c r="C1545" s="2">
        <v>133</v>
      </c>
      <c r="D1545" s="2" t="s">
        <v>28</v>
      </c>
      <c r="E1545">
        <v>2021</v>
      </c>
      <c r="F1545" t="s">
        <v>19</v>
      </c>
      <c r="G1545" s="1">
        <v>9298.56</v>
      </c>
    </row>
    <row r="1546" spans="1:7">
      <c r="A1546" s="2" t="s">
        <v>9</v>
      </c>
      <c r="B1546" t="s">
        <v>78</v>
      </c>
      <c r="C1546" s="2">
        <v>133</v>
      </c>
      <c r="D1546" s="2" t="s">
        <v>28</v>
      </c>
      <c r="E1546">
        <v>2021</v>
      </c>
      <c r="F1546" t="s">
        <v>19</v>
      </c>
      <c r="G1546" s="1">
        <v>29591.99</v>
      </c>
    </row>
    <row r="1547" spans="1:7">
      <c r="A1547" s="2" t="s">
        <v>9</v>
      </c>
      <c r="B1547" t="s">
        <v>78</v>
      </c>
      <c r="C1547" s="2">
        <v>133</v>
      </c>
      <c r="D1547" s="2" t="s">
        <v>28</v>
      </c>
      <c r="E1547">
        <v>2021</v>
      </c>
      <c r="F1547" t="s">
        <v>19</v>
      </c>
      <c r="G1547" s="1">
        <v>26485.39</v>
      </c>
    </row>
    <row r="1548" spans="1:7">
      <c r="A1548" s="2" t="s">
        <v>9</v>
      </c>
      <c r="B1548" t="s">
        <v>78</v>
      </c>
      <c r="C1548" s="2">
        <v>133</v>
      </c>
      <c r="D1548" s="2" t="s">
        <v>28</v>
      </c>
      <c r="E1548">
        <v>2021</v>
      </c>
      <c r="F1548" t="s">
        <v>19</v>
      </c>
      <c r="G1548" s="1">
        <v>-7734.72</v>
      </c>
    </row>
    <row r="1549" spans="1:7">
      <c r="A1549" s="2" t="s">
        <v>9</v>
      </c>
      <c r="B1549" t="s">
        <v>78</v>
      </c>
      <c r="C1549" s="2">
        <v>144</v>
      </c>
      <c r="D1549" s="2" t="s">
        <v>28</v>
      </c>
      <c r="E1549">
        <v>2021</v>
      </c>
      <c r="F1549" t="s">
        <v>19</v>
      </c>
      <c r="G1549" s="1">
        <v>900</v>
      </c>
    </row>
    <row r="1550" spans="1:7">
      <c r="A1550" s="2" t="s">
        <v>9</v>
      </c>
      <c r="B1550" t="s">
        <v>78</v>
      </c>
      <c r="C1550" s="2">
        <v>144</v>
      </c>
      <c r="D1550" s="2" t="s">
        <v>28</v>
      </c>
      <c r="E1550">
        <v>2021</v>
      </c>
      <c r="F1550" t="s">
        <v>19</v>
      </c>
      <c r="G1550" s="1">
        <v>3760.72</v>
      </c>
    </row>
    <row r="1551" spans="1:7">
      <c r="A1551" s="2" t="s">
        <v>9</v>
      </c>
      <c r="B1551" t="s">
        <v>78</v>
      </c>
      <c r="C1551" s="2">
        <v>144</v>
      </c>
      <c r="D1551" s="2" t="s">
        <v>28</v>
      </c>
      <c r="E1551">
        <v>2021</v>
      </c>
      <c r="F1551" t="s">
        <v>19</v>
      </c>
      <c r="G1551" s="1">
        <v>18003.98</v>
      </c>
    </row>
    <row r="1552" spans="1:7">
      <c r="A1552" s="2" t="s">
        <v>9</v>
      </c>
      <c r="B1552" t="s">
        <v>78</v>
      </c>
      <c r="C1552" s="2">
        <v>144</v>
      </c>
      <c r="D1552" s="2" t="s">
        <v>28</v>
      </c>
      <c r="E1552">
        <v>2021</v>
      </c>
      <c r="F1552" t="s">
        <v>19</v>
      </c>
      <c r="G1552" s="1">
        <v>47679.4</v>
      </c>
    </row>
    <row r="1553" spans="1:7">
      <c r="A1553" s="2" t="s">
        <v>10</v>
      </c>
      <c r="B1553" t="s">
        <v>78</v>
      </c>
      <c r="C1553" s="2">
        <v>144</v>
      </c>
      <c r="D1553" s="2" t="s">
        <v>28</v>
      </c>
      <c r="E1553">
        <v>2021</v>
      </c>
      <c r="F1553" t="s">
        <v>19</v>
      </c>
      <c r="G1553" s="1">
        <v>6893.98</v>
      </c>
    </row>
    <row r="1554" spans="1:7">
      <c r="A1554" s="2" t="s">
        <v>10</v>
      </c>
      <c r="B1554" t="s">
        <v>78</v>
      </c>
      <c r="C1554" s="2">
        <v>144</v>
      </c>
      <c r="D1554" s="2" t="s">
        <v>28</v>
      </c>
      <c r="E1554">
        <v>2021</v>
      </c>
      <c r="F1554" t="s">
        <v>19</v>
      </c>
      <c r="G1554" s="1">
        <v>5695.02</v>
      </c>
    </row>
    <row r="1555" spans="1:7">
      <c r="A1555" s="2" t="s">
        <v>11</v>
      </c>
      <c r="B1555" t="s">
        <v>78</v>
      </c>
      <c r="C1555" s="2">
        <v>133</v>
      </c>
      <c r="D1555" s="2" t="s">
        <v>28</v>
      </c>
      <c r="E1555">
        <v>2021</v>
      </c>
      <c r="F1555" t="s">
        <v>19</v>
      </c>
      <c r="G1555" s="1">
        <v>30157.040000000001</v>
      </c>
    </row>
    <row r="1556" spans="1:7">
      <c r="A1556" s="2" t="s">
        <v>11</v>
      </c>
      <c r="B1556" t="s">
        <v>78</v>
      </c>
      <c r="C1556" s="2">
        <v>133</v>
      </c>
      <c r="D1556" s="2" t="s">
        <v>28</v>
      </c>
      <c r="E1556">
        <v>2021</v>
      </c>
      <c r="F1556" t="s">
        <v>19</v>
      </c>
      <c r="G1556" s="1">
        <v>6687.01</v>
      </c>
    </row>
    <row r="1557" spans="1:7">
      <c r="A1557" s="2" t="s">
        <v>11</v>
      </c>
      <c r="B1557" t="s">
        <v>78</v>
      </c>
      <c r="C1557" s="2">
        <v>133</v>
      </c>
      <c r="D1557" s="2" t="s">
        <v>28</v>
      </c>
      <c r="E1557">
        <v>2021</v>
      </c>
      <c r="F1557" t="s">
        <v>19</v>
      </c>
      <c r="G1557" s="1">
        <v>628.98</v>
      </c>
    </row>
    <row r="1558" spans="1:7">
      <c r="A1558" s="2" t="s">
        <v>11</v>
      </c>
      <c r="B1558" t="s">
        <v>78</v>
      </c>
      <c r="C1558" s="2">
        <v>144</v>
      </c>
      <c r="D1558" s="2" t="s">
        <v>28</v>
      </c>
      <c r="E1558">
        <v>2021</v>
      </c>
      <c r="F1558" t="s">
        <v>19</v>
      </c>
      <c r="G1558" s="1">
        <v>6216.97</v>
      </c>
    </row>
    <row r="1559" spans="1:7">
      <c r="A1559" s="2" t="s">
        <v>11</v>
      </c>
      <c r="B1559" t="s">
        <v>78</v>
      </c>
      <c r="C1559" s="2">
        <v>144</v>
      </c>
      <c r="D1559" s="2" t="s">
        <v>28</v>
      </c>
      <c r="E1559">
        <v>2021</v>
      </c>
      <c r="F1559" t="s">
        <v>19</v>
      </c>
      <c r="G1559" s="1">
        <v>-192.07</v>
      </c>
    </row>
    <row r="1560" spans="1:7">
      <c r="A1560" s="2" t="s">
        <v>11</v>
      </c>
      <c r="B1560" t="s">
        <v>78</v>
      </c>
      <c r="C1560" s="2">
        <v>144</v>
      </c>
      <c r="D1560" s="2" t="s">
        <v>28</v>
      </c>
      <c r="E1560">
        <v>2021</v>
      </c>
      <c r="F1560" t="s">
        <v>19</v>
      </c>
      <c r="G1560" s="1">
        <v>-1101.4000000000001</v>
      </c>
    </row>
    <row r="1561" spans="1:7">
      <c r="A1561" s="2" t="s">
        <v>11</v>
      </c>
      <c r="B1561" t="s">
        <v>78</v>
      </c>
      <c r="C1561" s="2">
        <v>144</v>
      </c>
      <c r="D1561" s="2" t="s">
        <v>28</v>
      </c>
      <c r="E1561">
        <v>2021</v>
      </c>
      <c r="F1561" t="s">
        <v>19</v>
      </c>
      <c r="G1561" s="1">
        <v>18741.990000000002</v>
      </c>
    </row>
    <row r="1562" spans="1:7">
      <c r="A1562" s="2" t="s">
        <v>12</v>
      </c>
      <c r="B1562" t="s">
        <v>78</v>
      </c>
      <c r="C1562" s="2">
        <v>133</v>
      </c>
      <c r="D1562" s="2" t="s">
        <v>28</v>
      </c>
      <c r="E1562">
        <v>2021</v>
      </c>
      <c r="F1562" t="s">
        <v>19</v>
      </c>
      <c r="G1562" s="1">
        <v>12900.02</v>
      </c>
    </row>
    <row r="1563" spans="1:7">
      <c r="A1563" s="2" t="s">
        <v>12</v>
      </c>
      <c r="B1563" t="s">
        <v>78</v>
      </c>
      <c r="C1563" s="2">
        <v>133</v>
      </c>
      <c r="D1563" s="2" t="s">
        <v>28</v>
      </c>
      <c r="E1563">
        <v>2021</v>
      </c>
      <c r="F1563" t="s">
        <v>19</v>
      </c>
      <c r="G1563" s="1">
        <v>3600</v>
      </c>
    </row>
    <row r="1564" spans="1:7">
      <c r="A1564" s="2" t="s">
        <v>12</v>
      </c>
      <c r="B1564" t="s">
        <v>78</v>
      </c>
      <c r="C1564" s="2">
        <v>133</v>
      </c>
      <c r="D1564" s="2" t="s">
        <v>28</v>
      </c>
      <c r="E1564">
        <v>2021</v>
      </c>
      <c r="F1564" t="s">
        <v>19</v>
      </c>
      <c r="G1564" s="1">
        <v>19566.52</v>
      </c>
    </row>
    <row r="1565" spans="1:7">
      <c r="A1565" s="2" t="s">
        <v>12</v>
      </c>
      <c r="B1565" t="s">
        <v>78</v>
      </c>
      <c r="C1565" s="2">
        <v>144</v>
      </c>
      <c r="D1565" s="2" t="s">
        <v>28</v>
      </c>
      <c r="E1565">
        <v>2021</v>
      </c>
      <c r="F1565" t="s">
        <v>19</v>
      </c>
      <c r="G1565" s="1">
        <v>54051.199999999997</v>
      </c>
    </row>
    <row r="1566" spans="1:7">
      <c r="A1566" s="2" t="s">
        <v>12</v>
      </c>
      <c r="B1566" t="s">
        <v>78</v>
      </c>
      <c r="C1566" s="2">
        <v>144</v>
      </c>
      <c r="D1566" s="2" t="s">
        <v>28</v>
      </c>
      <c r="E1566">
        <v>2021</v>
      </c>
      <c r="F1566" t="s">
        <v>19</v>
      </c>
      <c r="G1566" s="1">
        <v>45646.720000000001</v>
      </c>
    </row>
    <row r="1567" spans="1:7">
      <c r="A1567" s="2" t="s">
        <v>12</v>
      </c>
      <c r="B1567" t="s">
        <v>78</v>
      </c>
      <c r="C1567" s="2">
        <v>144</v>
      </c>
      <c r="D1567" s="2" t="s">
        <v>28</v>
      </c>
      <c r="E1567">
        <v>2021</v>
      </c>
      <c r="F1567" t="s">
        <v>19</v>
      </c>
      <c r="G1567" s="1">
        <v>32899.86</v>
      </c>
    </row>
    <row r="1568" spans="1:7">
      <c r="A1568" s="2" t="s">
        <v>13</v>
      </c>
      <c r="B1568" t="s">
        <v>78</v>
      </c>
      <c r="C1568" s="2">
        <v>133</v>
      </c>
      <c r="D1568" s="2" t="s">
        <v>28</v>
      </c>
      <c r="E1568">
        <v>2021</v>
      </c>
      <c r="F1568" t="s">
        <v>19</v>
      </c>
      <c r="G1568" s="1">
        <v>20415</v>
      </c>
    </row>
    <row r="1569" spans="1:7">
      <c r="A1569" s="2" t="s">
        <v>13</v>
      </c>
      <c r="B1569" t="s">
        <v>78</v>
      </c>
      <c r="C1569" s="2">
        <v>133</v>
      </c>
      <c r="D1569" s="2" t="s">
        <v>28</v>
      </c>
      <c r="E1569">
        <v>2021</v>
      </c>
      <c r="F1569" t="s">
        <v>19</v>
      </c>
      <c r="G1569" s="1">
        <v>25675.77</v>
      </c>
    </row>
    <row r="1570" spans="1:7">
      <c r="A1570" s="2" t="s">
        <v>13</v>
      </c>
      <c r="B1570" t="s">
        <v>78</v>
      </c>
      <c r="C1570" s="2">
        <v>144</v>
      </c>
      <c r="D1570" s="2" t="s">
        <v>28</v>
      </c>
      <c r="E1570">
        <v>2021</v>
      </c>
      <c r="F1570" t="s">
        <v>19</v>
      </c>
      <c r="G1570" s="1">
        <v>13072.73</v>
      </c>
    </row>
    <row r="1571" spans="1:7">
      <c r="A1571" s="2" t="s">
        <v>13</v>
      </c>
      <c r="B1571" t="s">
        <v>78</v>
      </c>
      <c r="C1571" s="2">
        <v>144</v>
      </c>
      <c r="D1571" s="2" t="s">
        <v>28</v>
      </c>
      <c r="E1571">
        <v>2021</v>
      </c>
      <c r="F1571" t="s">
        <v>19</v>
      </c>
      <c r="G1571" s="1">
        <v>15646.78</v>
      </c>
    </row>
    <row r="1572" spans="1:7">
      <c r="A1572" s="2" t="s">
        <v>14</v>
      </c>
      <c r="B1572" t="s">
        <v>78</v>
      </c>
      <c r="C1572" s="2">
        <v>133</v>
      </c>
      <c r="D1572" s="2" t="s">
        <v>28</v>
      </c>
      <c r="E1572">
        <v>2021</v>
      </c>
      <c r="F1572" t="s">
        <v>19</v>
      </c>
      <c r="G1572" s="1">
        <v>11183.29</v>
      </c>
    </row>
    <row r="1573" spans="1:7">
      <c r="A1573" s="2" t="s">
        <v>14</v>
      </c>
      <c r="B1573" t="s">
        <v>78</v>
      </c>
      <c r="C1573" s="2">
        <v>133</v>
      </c>
      <c r="D1573" s="2" t="s">
        <v>28</v>
      </c>
      <c r="E1573">
        <v>2021</v>
      </c>
      <c r="F1573" t="s">
        <v>19</v>
      </c>
      <c r="G1573" s="1">
        <v>13809</v>
      </c>
    </row>
    <row r="1574" spans="1:7">
      <c r="A1574" s="2" t="s">
        <v>14</v>
      </c>
      <c r="B1574" t="s">
        <v>78</v>
      </c>
      <c r="C1574" s="2">
        <v>133</v>
      </c>
      <c r="D1574" s="2" t="s">
        <v>28</v>
      </c>
      <c r="E1574">
        <v>2021</v>
      </c>
      <c r="F1574" t="s">
        <v>19</v>
      </c>
      <c r="G1574" s="1">
        <v>750</v>
      </c>
    </row>
    <row r="1575" spans="1:7">
      <c r="A1575" s="2" t="s">
        <v>14</v>
      </c>
      <c r="B1575" t="s">
        <v>78</v>
      </c>
      <c r="C1575" s="2">
        <v>144</v>
      </c>
      <c r="D1575" s="2" t="s">
        <v>28</v>
      </c>
      <c r="E1575">
        <v>2021</v>
      </c>
      <c r="F1575" t="s">
        <v>19</v>
      </c>
      <c r="G1575" s="1">
        <v>33692.89</v>
      </c>
    </row>
    <row r="1576" spans="1:7">
      <c r="A1576" s="2" t="s">
        <v>14</v>
      </c>
      <c r="B1576" t="s">
        <v>78</v>
      </c>
      <c r="C1576" s="2">
        <v>144</v>
      </c>
      <c r="D1576" s="2" t="s">
        <v>28</v>
      </c>
      <c r="E1576">
        <v>2021</v>
      </c>
      <c r="F1576" t="s">
        <v>19</v>
      </c>
      <c r="G1576" s="1">
        <v>19587</v>
      </c>
    </row>
    <row r="1577" spans="1:7">
      <c r="A1577" s="2" t="s">
        <v>15</v>
      </c>
      <c r="B1577" t="s">
        <v>78</v>
      </c>
      <c r="C1577" s="2">
        <v>133</v>
      </c>
      <c r="D1577" s="2" t="s">
        <v>28</v>
      </c>
      <c r="E1577">
        <v>2021</v>
      </c>
      <c r="F1577" t="s">
        <v>19</v>
      </c>
      <c r="G1577" s="1">
        <v>2500</v>
      </c>
    </row>
    <row r="1578" spans="1:7">
      <c r="A1578" s="2" t="s">
        <v>15</v>
      </c>
      <c r="B1578" t="s">
        <v>78</v>
      </c>
      <c r="C1578" s="2">
        <v>133</v>
      </c>
      <c r="D1578" s="2" t="s">
        <v>28</v>
      </c>
      <c r="E1578">
        <v>2021</v>
      </c>
      <c r="F1578" t="s">
        <v>19</v>
      </c>
      <c r="G1578" s="1">
        <v>12294</v>
      </c>
    </row>
    <row r="1579" spans="1:7">
      <c r="A1579" s="2" t="s">
        <v>15</v>
      </c>
      <c r="B1579" t="s">
        <v>78</v>
      </c>
      <c r="C1579" s="2">
        <v>133</v>
      </c>
      <c r="D1579" s="2" t="s">
        <v>28</v>
      </c>
      <c r="E1579">
        <v>2021</v>
      </c>
      <c r="F1579" t="s">
        <v>19</v>
      </c>
      <c r="G1579" s="1">
        <v>3000</v>
      </c>
    </row>
    <row r="1580" spans="1:7">
      <c r="A1580" s="2" t="s">
        <v>15</v>
      </c>
      <c r="B1580" t="s">
        <v>78</v>
      </c>
      <c r="C1580" s="2">
        <v>144</v>
      </c>
      <c r="D1580" s="2" t="s">
        <v>28</v>
      </c>
      <c r="E1580">
        <v>2021</v>
      </c>
      <c r="F1580" t="s">
        <v>19</v>
      </c>
      <c r="G1580" s="1">
        <v>2000</v>
      </c>
    </row>
    <row r="1581" spans="1:7">
      <c r="A1581" s="2" t="s">
        <v>15</v>
      </c>
      <c r="B1581" t="s">
        <v>78</v>
      </c>
      <c r="C1581" s="2">
        <v>144</v>
      </c>
      <c r="D1581" s="2" t="s">
        <v>28</v>
      </c>
      <c r="E1581">
        <v>2021</v>
      </c>
      <c r="F1581" t="s">
        <v>19</v>
      </c>
      <c r="G1581" s="1">
        <v>81000</v>
      </c>
    </row>
    <row r="1582" spans="1:7">
      <c r="A1582" s="2" t="s">
        <v>17</v>
      </c>
      <c r="B1582" t="s">
        <v>78</v>
      </c>
      <c r="C1582" s="2">
        <v>133</v>
      </c>
      <c r="D1582" s="2" t="s">
        <v>28</v>
      </c>
      <c r="E1582">
        <v>2021</v>
      </c>
      <c r="F1582" t="s">
        <v>19</v>
      </c>
      <c r="G1582" s="1">
        <v>16350</v>
      </c>
    </row>
    <row r="1583" spans="1:7">
      <c r="A1583" s="2" t="s">
        <v>17</v>
      </c>
      <c r="B1583" t="s">
        <v>78</v>
      </c>
      <c r="C1583" s="2">
        <v>133</v>
      </c>
      <c r="D1583" s="2" t="s">
        <v>28</v>
      </c>
      <c r="E1583">
        <v>2021</v>
      </c>
      <c r="F1583" t="s">
        <v>19</v>
      </c>
      <c r="G1583" s="1">
        <v>-900</v>
      </c>
    </row>
    <row r="1584" spans="1:7">
      <c r="A1584" s="2" t="s">
        <v>17</v>
      </c>
      <c r="B1584" t="s">
        <v>78</v>
      </c>
      <c r="C1584" s="2">
        <v>133</v>
      </c>
      <c r="D1584" s="2" t="s">
        <v>28</v>
      </c>
      <c r="E1584">
        <v>2021</v>
      </c>
      <c r="F1584" t="s">
        <v>19</v>
      </c>
      <c r="G1584" s="1">
        <v>3800</v>
      </c>
    </row>
    <row r="1585" spans="1:7">
      <c r="A1585" s="2" t="s">
        <v>17</v>
      </c>
      <c r="B1585" t="s">
        <v>78</v>
      </c>
      <c r="C1585" s="2">
        <v>133</v>
      </c>
      <c r="D1585" s="2" t="s">
        <v>28</v>
      </c>
      <c r="E1585">
        <v>2021</v>
      </c>
      <c r="F1585" t="s">
        <v>19</v>
      </c>
      <c r="G1585" s="1">
        <v>3600</v>
      </c>
    </row>
    <row r="1586" spans="1:7">
      <c r="A1586" s="2" t="s">
        <v>17</v>
      </c>
      <c r="B1586" t="s">
        <v>78</v>
      </c>
      <c r="C1586" s="2">
        <v>144</v>
      </c>
      <c r="D1586" s="2" t="s">
        <v>28</v>
      </c>
      <c r="E1586">
        <v>2021</v>
      </c>
      <c r="F1586" t="s">
        <v>19</v>
      </c>
      <c r="G1586" s="1">
        <v>3767.61</v>
      </c>
    </row>
    <row r="1587" spans="1:7">
      <c r="A1587" s="2" t="s">
        <v>17</v>
      </c>
      <c r="B1587" t="s">
        <v>78</v>
      </c>
      <c r="C1587" s="2">
        <v>144</v>
      </c>
      <c r="D1587" s="2" t="s">
        <v>28</v>
      </c>
      <c r="E1587">
        <v>2021</v>
      </c>
      <c r="F1587" t="s">
        <v>19</v>
      </c>
      <c r="G1587" s="1">
        <v>39510.699999999997</v>
      </c>
    </row>
    <row r="1588" spans="1:7">
      <c r="A1588" s="2" t="s">
        <v>17</v>
      </c>
      <c r="B1588" t="s">
        <v>78</v>
      </c>
      <c r="C1588" s="2">
        <v>144</v>
      </c>
      <c r="D1588" s="2" t="s">
        <v>28</v>
      </c>
      <c r="E1588">
        <v>2021</v>
      </c>
      <c r="F1588" t="s">
        <v>19</v>
      </c>
      <c r="G1588" s="1">
        <v>32678.560000000001</v>
      </c>
    </row>
    <row r="1589" spans="1:7">
      <c r="A1589" s="2" t="s">
        <v>6</v>
      </c>
      <c r="B1589" t="s">
        <v>68</v>
      </c>
      <c r="C1589" s="2">
        <v>133</v>
      </c>
      <c r="D1589" s="2" t="s">
        <v>29</v>
      </c>
      <c r="E1589">
        <v>2021</v>
      </c>
      <c r="F1589" t="s">
        <v>19</v>
      </c>
      <c r="G1589" s="1">
        <v>2027</v>
      </c>
    </row>
    <row r="1590" spans="1:7">
      <c r="A1590" s="2" t="s">
        <v>6</v>
      </c>
      <c r="B1590" t="s">
        <v>68</v>
      </c>
      <c r="C1590" s="2">
        <v>133</v>
      </c>
      <c r="D1590" s="2" t="s">
        <v>29</v>
      </c>
      <c r="E1590">
        <v>2021</v>
      </c>
      <c r="F1590" t="s">
        <v>19</v>
      </c>
      <c r="G1590" s="1">
        <v>4054</v>
      </c>
    </row>
    <row r="1591" spans="1:7">
      <c r="A1591" s="2" t="s">
        <v>6</v>
      </c>
      <c r="B1591" t="s">
        <v>68</v>
      </c>
      <c r="C1591" s="2">
        <v>133</v>
      </c>
      <c r="D1591" s="2" t="s">
        <v>29</v>
      </c>
      <c r="E1591">
        <v>2021</v>
      </c>
      <c r="F1591" t="s">
        <v>19</v>
      </c>
      <c r="G1591" s="1">
        <v>2027</v>
      </c>
    </row>
    <row r="1592" spans="1:7">
      <c r="A1592" s="2" t="s">
        <v>6</v>
      </c>
      <c r="B1592" t="s">
        <v>68</v>
      </c>
      <c r="C1592" s="2">
        <v>144</v>
      </c>
      <c r="D1592" s="2" t="s">
        <v>29</v>
      </c>
      <c r="E1592">
        <v>2021</v>
      </c>
      <c r="F1592" t="s">
        <v>19</v>
      </c>
      <c r="G1592" s="1">
        <v>1197.78</v>
      </c>
    </row>
    <row r="1593" spans="1:7">
      <c r="A1593" s="2" t="s">
        <v>6</v>
      </c>
      <c r="B1593" t="s">
        <v>68</v>
      </c>
      <c r="C1593" s="2">
        <v>144</v>
      </c>
      <c r="D1593" s="2" t="s">
        <v>29</v>
      </c>
      <c r="E1593">
        <v>2021</v>
      </c>
      <c r="F1593" t="s">
        <v>19</v>
      </c>
      <c r="G1593" s="1">
        <v>150</v>
      </c>
    </row>
    <row r="1594" spans="1:7">
      <c r="A1594" s="2" t="s">
        <v>6</v>
      </c>
      <c r="B1594" t="s">
        <v>68</v>
      </c>
      <c r="C1594" s="2">
        <v>144</v>
      </c>
      <c r="D1594" s="2" t="s">
        <v>29</v>
      </c>
      <c r="E1594">
        <v>2021</v>
      </c>
      <c r="F1594" t="s">
        <v>19</v>
      </c>
      <c r="G1594" s="1">
        <v>2245.56</v>
      </c>
    </row>
    <row r="1595" spans="1:7">
      <c r="A1595" s="2" t="s">
        <v>6</v>
      </c>
      <c r="B1595" t="s">
        <v>68</v>
      </c>
      <c r="C1595" s="2">
        <v>144</v>
      </c>
      <c r="D1595" s="2" t="s">
        <v>29</v>
      </c>
      <c r="E1595">
        <v>2021</v>
      </c>
      <c r="F1595" t="s">
        <v>19</v>
      </c>
      <c r="G1595" s="1">
        <v>1197.78</v>
      </c>
    </row>
    <row r="1596" spans="1:7">
      <c r="A1596" s="2" t="s">
        <v>7</v>
      </c>
      <c r="B1596" t="s">
        <v>68</v>
      </c>
      <c r="C1596" s="2">
        <v>133</v>
      </c>
      <c r="D1596" s="2" t="s">
        <v>29</v>
      </c>
      <c r="E1596">
        <v>2021</v>
      </c>
      <c r="F1596" t="s">
        <v>19</v>
      </c>
      <c r="G1596" s="1">
        <v>1472.96</v>
      </c>
    </row>
    <row r="1597" spans="1:7">
      <c r="A1597" s="2" t="s">
        <v>7</v>
      </c>
      <c r="B1597" t="s">
        <v>68</v>
      </c>
      <c r="C1597" s="2">
        <v>133</v>
      </c>
      <c r="D1597" s="2" t="s">
        <v>29</v>
      </c>
      <c r="E1597">
        <v>2021</v>
      </c>
      <c r="F1597" t="s">
        <v>19</v>
      </c>
      <c r="G1597" s="1">
        <v>972.96</v>
      </c>
    </row>
    <row r="1598" spans="1:7">
      <c r="A1598" s="2" t="s">
        <v>7</v>
      </c>
      <c r="B1598" t="s">
        <v>68</v>
      </c>
      <c r="C1598" s="2">
        <v>133</v>
      </c>
      <c r="D1598" s="2" t="s">
        <v>29</v>
      </c>
      <c r="E1598">
        <v>2021</v>
      </c>
      <c r="F1598" t="s">
        <v>19</v>
      </c>
      <c r="G1598" s="1">
        <v>1472.96</v>
      </c>
    </row>
    <row r="1599" spans="1:7">
      <c r="A1599" s="2" t="s">
        <v>7</v>
      </c>
      <c r="B1599" t="s">
        <v>68</v>
      </c>
      <c r="C1599" s="2">
        <v>133</v>
      </c>
      <c r="D1599" s="2" t="s">
        <v>29</v>
      </c>
      <c r="E1599">
        <v>2021</v>
      </c>
      <c r="F1599" t="s">
        <v>19</v>
      </c>
      <c r="G1599" s="1">
        <v>972.96</v>
      </c>
    </row>
    <row r="1600" spans="1:7">
      <c r="A1600" s="2" t="s">
        <v>7</v>
      </c>
      <c r="B1600" t="s">
        <v>68</v>
      </c>
      <c r="C1600" s="2">
        <v>144</v>
      </c>
      <c r="D1600" s="2" t="s">
        <v>29</v>
      </c>
      <c r="E1600">
        <v>2021</v>
      </c>
      <c r="F1600" t="s">
        <v>19</v>
      </c>
      <c r="G1600" s="1">
        <v>888.88</v>
      </c>
    </row>
    <row r="1601" spans="1:7">
      <c r="A1601" s="2" t="s">
        <v>7</v>
      </c>
      <c r="B1601" t="s">
        <v>68</v>
      </c>
      <c r="C1601" s="2">
        <v>144</v>
      </c>
      <c r="D1601" s="2" t="s">
        <v>29</v>
      </c>
      <c r="E1601">
        <v>2021</v>
      </c>
      <c r="F1601" t="s">
        <v>19</v>
      </c>
      <c r="G1601" s="1">
        <v>-888.88</v>
      </c>
    </row>
    <row r="1602" spans="1:7">
      <c r="A1602" s="2" t="s">
        <v>8</v>
      </c>
      <c r="B1602" t="s">
        <v>68</v>
      </c>
      <c r="C1602" s="2">
        <v>133</v>
      </c>
      <c r="D1602" s="2" t="s">
        <v>29</v>
      </c>
      <c r="E1602">
        <v>2021</v>
      </c>
      <c r="F1602" t="s">
        <v>19</v>
      </c>
      <c r="G1602" s="1">
        <v>4108</v>
      </c>
    </row>
    <row r="1603" spans="1:7">
      <c r="A1603" s="2" t="s">
        <v>8</v>
      </c>
      <c r="B1603" t="s">
        <v>68</v>
      </c>
      <c r="C1603" s="2">
        <v>133</v>
      </c>
      <c r="D1603" s="2" t="s">
        <v>29</v>
      </c>
      <c r="E1603">
        <v>2021</v>
      </c>
      <c r="F1603" t="s">
        <v>19</v>
      </c>
      <c r="G1603" s="1">
        <v>2250</v>
      </c>
    </row>
    <row r="1604" spans="1:7">
      <c r="A1604" s="2" t="s">
        <v>8</v>
      </c>
      <c r="B1604" t="s">
        <v>68</v>
      </c>
      <c r="C1604" s="2">
        <v>133</v>
      </c>
      <c r="D1604" s="2" t="s">
        <v>29</v>
      </c>
      <c r="E1604">
        <v>2021</v>
      </c>
      <c r="F1604" t="s">
        <v>19</v>
      </c>
      <c r="G1604" s="1">
        <v>2000</v>
      </c>
    </row>
    <row r="1605" spans="1:7">
      <c r="A1605" s="2" t="s">
        <v>8</v>
      </c>
      <c r="B1605" t="s">
        <v>68</v>
      </c>
      <c r="C1605" s="2">
        <v>133</v>
      </c>
      <c r="D1605" s="2" t="s">
        <v>29</v>
      </c>
      <c r="E1605">
        <v>2021</v>
      </c>
      <c r="F1605" t="s">
        <v>19</v>
      </c>
      <c r="G1605" s="1">
        <v>8899.36</v>
      </c>
    </row>
    <row r="1606" spans="1:7">
      <c r="A1606" s="2" t="s">
        <v>8</v>
      </c>
      <c r="B1606" t="s">
        <v>68</v>
      </c>
      <c r="C1606" s="2">
        <v>133</v>
      </c>
      <c r="D1606" s="2" t="s">
        <v>29</v>
      </c>
      <c r="E1606">
        <v>2021</v>
      </c>
      <c r="F1606" t="s">
        <v>19</v>
      </c>
      <c r="G1606" s="1">
        <v>1899.35</v>
      </c>
    </row>
    <row r="1607" spans="1:7">
      <c r="A1607" s="2" t="s">
        <v>8</v>
      </c>
      <c r="B1607" t="s">
        <v>68</v>
      </c>
      <c r="C1607" s="2">
        <v>144</v>
      </c>
      <c r="D1607" s="2" t="s">
        <v>29</v>
      </c>
      <c r="E1607">
        <v>2021</v>
      </c>
      <c r="F1607" t="s">
        <v>19</v>
      </c>
      <c r="G1607" s="1">
        <v>11635.1</v>
      </c>
    </row>
    <row r="1608" spans="1:7">
      <c r="A1608" s="2" t="s">
        <v>8</v>
      </c>
      <c r="B1608" t="s">
        <v>68</v>
      </c>
      <c r="C1608" s="2">
        <v>144</v>
      </c>
      <c r="D1608" s="2" t="s">
        <v>29</v>
      </c>
      <c r="E1608">
        <v>2021</v>
      </c>
      <c r="F1608" t="s">
        <v>19</v>
      </c>
      <c r="G1608" s="1">
        <v>6055.55</v>
      </c>
    </row>
    <row r="1609" spans="1:7">
      <c r="A1609" s="2" t="s">
        <v>8</v>
      </c>
      <c r="B1609" t="s">
        <v>68</v>
      </c>
      <c r="C1609" s="2">
        <v>144</v>
      </c>
      <c r="D1609" s="2" t="s">
        <v>29</v>
      </c>
      <c r="E1609">
        <v>2021</v>
      </c>
      <c r="F1609" t="s">
        <v>19</v>
      </c>
      <c r="G1609" s="1">
        <v>15305.55</v>
      </c>
    </row>
    <row r="1610" spans="1:7">
      <c r="A1610" s="2" t="s">
        <v>8</v>
      </c>
      <c r="B1610" t="s">
        <v>68</v>
      </c>
      <c r="C1610" s="2">
        <v>144</v>
      </c>
      <c r="D1610" s="2" t="s">
        <v>29</v>
      </c>
      <c r="E1610">
        <v>2021</v>
      </c>
      <c r="F1610" t="s">
        <v>19</v>
      </c>
      <c r="G1610" s="1">
        <v>4000</v>
      </c>
    </row>
    <row r="1611" spans="1:7">
      <c r="A1611" s="2" t="s">
        <v>9</v>
      </c>
      <c r="B1611" t="s">
        <v>68</v>
      </c>
      <c r="C1611" s="2">
        <v>133</v>
      </c>
      <c r="D1611" s="2" t="s">
        <v>29</v>
      </c>
      <c r="E1611">
        <v>2021</v>
      </c>
      <c r="F1611" t="s">
        <v>19</v>
      </c>
      <c r="G1611" s="1">
        <v>900</v>
      </c>
    </row>
    <row r="1612" spans="1:7">
      <c r="A1612" s="2" t="s">
        <v>10</v>
      </c>
      <c r="B1612" t="s">
        <v>68</v>
      </c>
      <c r="C1612" s="2">
        <v>133</v>
      </c>
      <c r="D1612" s="2" t="s">
        <v>29</v>
      </c>
      <c r="E1612">
        <v>2021</v>
      </c>
      <c r="F1612" t="s">
        <v>19</v>
      </c>
      <c r="G1612" s="1">
        <v>1041.67</v>
      </c>
    </row>
    <row r="1613" spans="1:7">
      <c r="A1613" s="2" t="s">
        <v>10</v>
      </c>
      <c r="B1613" t="s">
        <v>68</v>
      </c>
      <c r="C1613" s="2">
        <v>133</v>
      </c>
      <c r="D1613" s="2" t="s">
        <v>29</v>
      </c>
      <c r="E1613">
        <v>2021</v>
      </c>
      <c r="F1613" t="s">
        <v>19</v>
      </c>
      <c r="G1613" s="1">
        <v>1916.68</v>
      </c>
    </row>
    <row r="1614" spans="1:7">
      <c r="A1614" s="2" t="s">
        <v>10</v>
      </c>
      <c r="B1614" t="s">
        <v>68</v>
      </c>
      <c r="C1614" s="2">
        <v>133</v>
      </c>
      <c r="D1614" s="2" t="s">
        <v>29</v>
      </c>
      <c r="E1614">
        <v>2021</v>
      </c>
      <c r="F1614" t="s">
        <v>19</v>
      </c>
      <c r="G1614" s="1">
        <v>1041.67</v>
      </c>
    </row>
    <row r="1615" spans="1:7">
      <c r="A1615" s="2" t="s">
        <v>10</v>
      </c>
      <c r="B1615" t="s">
        <v>68</v>
      </c>
      <c r="C1615" s="2">
        <v>133</v>
      </c>
      <c r="D1615" s="2" t="s">
        <v>29</v>
      </c>
      <c r="E1615">
        <v>2021</v>
      </c>
      <c r="F1615" t="s">
        <v>19</v>
      </c>
      <c r="G1615" s="1">
        <v>250</v>
      </c>
    </row>
    <row r="1616" spans="1:7">
      <c r="A1616" s="2" t="s">
        <v>10</v>
      </c>
      <c r="B1616" t="s">
        <v>68</v>
      </c>
      <c r="C1616" s="2">
        <v>133</v>
      </c>
      <c r="D1616" s="2" t="s">
        <v>29</v>
      </c>
      <c r="E1616">
        <v>2021</v>
      </c>
      <c r="F1616" t="s">
        <v>19</v>
      </c>
      <c r="G1616" s="1">
        <v>1041.67</v>
      </c>
    </row>
    <row r="1617" spans="1:7">
      <c r="A1617" s="2" t="s">
        <v>12</v>
      </c>
      <c r="B1617" t="s">
        <v>68</v>
      </c>
      <c r="C1617" s="2">
        <v>133</v>
      </c>
      <c r="D1617" s="2" t="s">
        <v>29</v>
      </c>
      <c r="E1617">
        <v>2021</v>
      </c>
      <c r="F1617" t="s">
        <v>19</v>
      </c>
      <c r="G1617" s="1">
        <v>1975</v>
      </c>
    </row>
    <row r="1618" spans="1:7">
      <c r="A1618" s="2" t="s">
        <v>12</v>
      </c>
      <c r="B1618" t="s">
        <v>68</v>
      </c>
      <c r="C1618" s="2">
        <v>133</v>
      </c>
      <c r="D1618" s="2" t="s">
        <v>29</v>
      </c>
      <c r="E1618">
        <v>2021</v>
      </c>
      <c r="F1618" t="s">
        <v>19</v>
      </c>
      <c r="G1618" s="1">
        <v>2200</v>
      </c>
    </row>
    <row r="1619" spans="1:7">
      <c r="A1619" s="2" t="s">
        <v>12</v>
      </c>
      <c r="B1619" t="s">
        <v>68</v>
      </c>
      <c r="C1619" s="2">
        <v>133</v>
      </c>
      <c r="D1619" s="2" t="s">
        <v>29</v>
      </c>
      <c r="E1619">
        <v>2021</v>
      </c>
      <c r="F1619" t="s">
        <v>19</v>
      </c>
      <c r="G1619" s="1">
        <v>1975</v>
      </c>
    </row>
    <row r="1620" spans="1:7">
      <c r="A1620" s="2" t="s">
        <v>12</v>
      </c>
      <c r="B1620" t="s">
        <v>68</v>
      </c>
      <c r="C1620" s="2">
        <v>133</v>
      </c>
      <c r="D1620" s="2" t="s">
        <v>29</v>
      </c>
      <c r="E1620">
        <v>2021</v>
      </c>
      <c r="F1620" t="s">
        <v>19</v>
      </c>
      <c r="G1620" s="1">
        <v>1975</v>
      </c>
    </row>
    <row r="1621" spans="1:7">
      <c r="A1621" s="2" t="s">
        <v>12</v>
      </c>
      <c r="B1621" t="s">
        <v>68</v>
      </c>
      <c r="C1621" s="2">
        <v>144</v>
      </c>
      <c r="D1621" s="2" t="s">
        <v>29</v>
      </c>
      <c r="E1621">
        <v>2021</v>
      </c>
      <c r="F1621" t="s">
        <v>19</v>
      </c>
      <c r="G1621" s="1">
        <v>797.02</v>
      </c>
    </row>
    <row r="1622" spans="1:7">
      <c r="A1622" s="2" t="s">
        <v>13</v>
      </c>
      <c r="B1622" t="s">
        <v>68</v>
      </c>
      <c r="C1622" s="2">
        <v>133</v>
      </c>
      <c r="D1622" s="2" t="s">
        <v>29</v>
      </c>
      <c r="E1622">
        <v>2021</v>
      </c>
      <c r="F1622" t="s">
        <v>19</v>
      </c>
      <c r="G1622" s="1">
        <v>2258.56</v>
      </c>
    </row>
    <row r="1623" spans="1:7">
      <c r="A1623" s="2" t="s">
        <v>13</v>
      </c>
      <c r="B1623" t="s">
        <v>68</v>
      </c>
      <c r="C1623" s="2">
        <v>133</v>
      </c>
      <c r="D1623" s="2" t="s">
        <v>29</v>
      </c>
      <c r="E1623">
        <v>2021</v>
      </c>
      <c r="F1623" t="s">
        <v>19</v>
      </c>
      <c r="G1623" s="1">
        <v>190.71</v>
      </c>
    </row>
    <row r="1624" spans="1:7">
      <c r="A1624" s="2" t="s">
        <v>13</v>
      </c>
      <c r="B1624" t="s">
        <v>68</v>
      </c>
      <c r="C1624" s="2">
        <v>133</v>
      </c>
      <c r="D1624" s="2" t="s">
        <v>29</v>
      </c>
      <c r="E1624">
        <v>2021</v>
      </c>
      <c r="F1624" t="s">
        <v>19</v>
      </c>
      <c r="G1624" s="1">
        <v>750</v>
      </c>
    </row>
    <row r="1625" spans="1:7">
      <c r="A1625" s="2" t="s">
        <v>13</v>
      </c>
      <c r="B1625" t="s">
        <v>68</v>
      </c>
      <c r="C1625" s="2">
        <v>133</v>
      </c>
      <c r="D1625" s="2" t="s">
        <v>29</v>
      </c>
      <c r="E1625">
        <v>2021</v>
      </c>
      <c r="F1625" t="s">
        <v>19</v>
      </c>
      <c r="G1625" s="1">
        <v>1576.41</v>
      </c>
    </row>
    <row r="1626" spans="1:7">
      <c r="A1626" s="2" t="s">
        <v>14</v>
      </c>
      <c r="B1626" t="s">
        <v>68</v>
      </c>
      <c r="C1626" s="2">
        <v>133</v>
      </c>
      <c r="D1626" s="2" t="s">
        <v>29</v>
      </c>
      <c r="E1626">
        <v>2021</v>
      </c>
      <c r="F1626" t="s">
        <v>19</v>
      </c>
      <c r="G1626" s="1">
        <v>5183.09</v>
      </c>
    </row>
    <row r="1627" spans="1:7">
      <c r="A1627" s="2" t="s">
        <v>14</v>
      </c>
      <c r="B1627" t="s">
        <v>68</v>
      </c>
      <c r="C1627" s="2">
        <v>133</v>
      </c>
      <c r="D1627" s="2" t="s">
        <v>29</v>
      </c>
      <c r="E1627">
        <v>2021</v>
      </c>
      <c r="F1627" t="s">
        <v>19</v>
      </c>
      <c r="G1627" s="1">
        <v>6225.38</v>
      </c>
    </row>
    <row r="1628" spans="1:7">
      <c r="A1628" s="2" t="s">
        <v>14</v>
      </c>
      <c r="B1628" t="s">
        <v>68</v>
      </c>
      <c r="C1628" s="2">
        <v>133</v>
      </c>
      <c r="D1628" s="2" t="s">
        <v>29</v>
      </c>
      <c r="E1628">
        <v>2021</v>
      </c>
      <c r="F1628" t="s">
        <v>19</v>
      </c>
      <c r="G1628" s="1">
        <v>3476.73</v>
      </c>
    </row>
    <row r="1629" spans="1:7">
      <c r="A1629" s="2" t="s">
        <v>14</v>
      </c>
      <c r="B1629" t="s">
        <v>68</v>
      </c>
      <c r="C1629" s="2">
        <v>133</v>
      </c>
      <c r="D1629" s="2" t="s">
        <v>29</v>
      </c>
      <c r="E1629">
        <v>2021</v>
      </c>
      <c r="F1629" t="s">
        <v>19</v>
      </c>
      <c r="G1629" s="1">
        <v>4208.71</v>
      </c>
    </row>
    <row r="1630" spans="1:7">
      <c r="A1630" s="2" t="s">
        <v>14</v>
      </c>
      <c r="B1630" t="s">
        <v>68</v>
      </c>
      <c r="C1630" s="2">
        <v>144</v>
      </c>
      <c r="D1630" s="2" t="s">
        <v>29</v>
      </c>
      <c r="E1630">
        <v>2021</v>
      </c>
      <c r="F1630" t="s">
        <v>19</v>
      </c>
      <c r="G1630" s="1">
        <v>5485.71</v>
      </c>
    </row>
    <row r="1631" spans="1:7">
      <c r="A1631" s="2" t="s">
        <v>14</v>
      </c>
      <c r="B1631" t="s">
        <v>68</v>
      </c>
      <c r="C1631" s="2">
        <v>144</v>
      </c>
      <c r="D1631" s="2" t="s">
        <v>29</v>
      </c>
      <c r="E1631">
        <v>2021</v>
      </c>
      <c r="F1631" t="s">
        <v>19</v>
      </c>
      <c r="G1631" s="1">
        <v>314.45999999999998</v>
      </c>
    </row>
    <row r="1632" spans="1:7">
      <c r="A1632" s="2" t="s">
        <v>14</v>
      </c>
      <c r="B1632" t="s">
        <v>68</v>
      </c>
      <c r="C1632" s="2">
        <v>144</v>
      </c>
      <c r="D1632" s="2" t="s">
        <v>29</v>
      </c>
      <c r="E1632">
        <v>2021</v>
      </c>
      <c r="F1632" t="s">
        <v>19</v>
      </c>
      <c r="G1632" s="1">
        <v>1314.45</v>
      </c>
    </row>
    <row r="1633" spans="1:7">
      <c r="A1633" s="2" t="s">
        <v>14</v>
      </c>
      <c r="B1633" t="s">
        <v>68</v>
      </c>
      <c r="C1633" s="2">
        <v>144</v>
      </c>
      <c r="D1633" s="2" t="s">
        <v>29</v>
      </c>
      <c r="E1633">
        <v>2021</v>
      </c>
      <c r="F1633" t="s">
        <v>19</v>
      </c>
      <c r="G1633" s="1">
        <v>3314.46</v>
      </c>
    </row>
    <row r="1634" spans="1:7">
      <c r="A1634" s="2" t="s">
        <v>15</v>
      </c>
      <c r="B1634" t="s">
        <v>68</v>
      </c>
      <c r="C1634" s="2">
        <v>133</v>
      </c>
      <c r="D1634" s="2" t="s">
        <v>29</v>
      </c>
      <c r="E1634">
        <v>2021</v>
      </c>
      <c r="F1634" t="s">
        <v>19</v>
      </c>
      <c r="G1634" s="1">
        <v>2500</v>
      </c>
    </row>
    <row r="1635" spans="1:7">
      <c r="A1635" s="2" t="s">
        <v>15</v>
      </c>
      <c r="B1635" t="s">
        <v>68</v>
      </c>
      <c r="C1635" s="2">
        <v>144</v>
      </c>
      <c r="D1635" s="2" t="s">
        <v>29</v>
      </c>
      <c r="E1635">
        <v>2021</v>
      </c>
      <c r="F1635" t="s">
        <v>19</v>
      </c>
      <c r="G1635" s="1">
        <v>3300</v>
      </c>
    </row>
    <row r="1636" spans="1:7">
      <c r="A1636" s="2" t="s">
        <v>15</v>
      </c>
      <c r="B1636" t="s">
        <v>68</v>
      </c>
      <c r="C1636" s="2">
        <v>144</v>
      </c>
      <c r="D1636" s="2" t="s">
        <v>29</v>
      </c>
      <c r="E1636">
        <v>2021</v>
      </c>
      <c r="F1636" t="s">
        <v>19</v>
      </c>
      <c r="G1636" s="1">
        <v>-1053.6600000000001</v>
      </c>
    </row>
    <row r="1637" spans="1:7">
      <c r="A1637" s="2" t="s">
        <v>15</v>
      </c>
      <c r="B1637" t="s">
        <v>68</v>
      </c>
      <c r="C1637" s="2">
        <v>144</v>
      </c>
      <c r="D1637" s="2" t="s">
        <v>29</v>
      </c>
      <c r="E1637">
        <v>2021</v>
      </c>
      <c r="F1637" t="s">
        <v>19</v>
      </c>
      <c r="G1637" s="1">
        <v>2666.69</v>
      </c>
    </row>
    <row r="1638" spans="1:7">
      <c r="A1638" s="2" t="s">
        <v>15</v>
      </c>
      <c r="B1638" t="s">
        <v>68</v>
      </c>
      <c r="C1638" s="2">
        <v>144</v>
      </c>
      <c r="D1638" s="2" t="s">
        <v>29</v>
      </c>
      <c r="E1638">
        <v>2021</v>
      </c>
      <c r="F1638" t="s">
        <v>19</v>
      </c>
      <c r="G1638" s="1">
        <v>1666.63</v>
      </c>
    </row>
    <row r="1639" spans="1:7">
      <c r="A1639" s="2" t="s">
        <v>15</v>
      </c>
      <c r="B1639" t="s">
        <v>68</v>
      </c>
      <c r="C1639" s="2">
        <v>144</v>
      </c>
      <c r="D1639" s="2" t="s">
        <v>29</v>
      </c>
      <c r="E1639">
        <v>2021</v>
      </c>
      <c r="F1639" t="s">
        <v>19</v>
      </c>
      <c r="G1639" s="1">
        <v>6032.67</v>
      </c>
    </row>
    <row r="1640" spans="1:7">
      <c r="A1640" s="2" t="s">
        <v>17</v>
      </c>
      <c r="B1640" t="s">
        <v>68</v>
      </c>
      <c r="C1640" s="2">
        <v>133</v>
      </c>
      <c r="D1640" s="2" t="s">
        <v>29</v>
      </c>
      <c r="E1640">
        <v>2021</v>
      </c>
      <c r="F1640" t="s">
        <v>19</v>
      </c>
      <c r="G1640" s="1">
        <v>1297.5</v>
      </c>
    </row>
    <row r="1641" spans="1:7">
      <c r="A1641" s="2" t="s">
        <v>17</v>
      </c>
      <c r="B1641" t="s">
        <v>68</v>
      </c>
      <c r="C1641" s="2">
        <v>133</v>
      </c>
      <c r="D1641" s="2" t="s">
        <v>29</v>
      </c>
      <c r="E1641">
        <v>2021</v>
      </c>
      <c r="F1641" t="s">
        <v>19</v>
      </c>
      <c r="G1641" s="1">
        <v>1500</v>
      </c>
    </row>
    <row r="1642" spans="1:7">
      <c r="A1642" s="2" t="s">
        <v>17</v>
      </c>
      <c r="B1642" t="s">
        <v>68</v>
      </c>
      <c r="C1642" s="2">
        <v>133</v>
      </c>
      <c r="D1642" s="2" t="s">
        <v>29</v>
      </c>
      <c r="E1642">
        <v>2021</v>
      </c>
      <c r="F1642" t="s">
        <v>19</v>
      </c>
      <c r="G1642" s="1">
        <v>1500</v>
      </c>
    </row>
    <row r="1643" spans="1:7">
      <c r="A1643" s="2" t="s">
        <v>17</v>
      </c>
      <c r="B1643" t="s">
        <v>68</v>
      </c>
      <c r="C1643" s="2">
        <v>133</v>
      </c>
      <c r="D1643" s="2" t="s">
        <v>29</v>
      </c>
      <c r="E1643">
        <v>2021</v>
      </c>
      <c r="F1643" t="s">
        <v>19</v>
      </c>
      <c r="G1643" s="1">
        <v>4500</v>
      </c>
    </row>
    <row r="1644" spans="1:7">
      <c r="A1644" s="2" t="s">
        <v>17</v>
      </c>
      <c r="B1644" t="s">
        <v>68</v>
      </c>
      <c r="C1644" s="2">
        <v>144</v>
      </c>
      <c r="D1644" s="2" t="s">
        <v>29</v>
      </c>
      <c r="E1644">
        <v>2021</v>
      </c>
      <c r="F1644" t="s">
        <v>19</v>
      </c>
      <c r="G1644" s="1">
        <v>583.5</v>
      </c>
    </row>
    <row r="1645" spans="1:7">
      <c r="A1645" s="2" t="s">
        <v>17</v>
      </c>
      <c r="B1645" t="s">
        <v>68</v>
      </c>
      <c r="C1645" s="2">
        <v>144</v>
      </c>
      <c r="D1645" s="2" t="s">
        <v>29</v>
      </c>
      <c r="E1645">
        <v>2021</v>
      </c>
      <c r="F1645" t="s">
        <v>19</v>
      </c>
      <c r="G1645" s="1">
        <v>1642.5</v>
      </c>
    </row>
    <row r="1646" spans="1:7">
      <c r="A1646" s="2" t="s">
        <v>6</v>
      </c>
      <c r="B1646" t="s">
        <v>69</v>
      </c>
      <c r="C1646" s="2">
        <v>133</v>
      </c>
      <c r="D1646" s="2" t="s">
        <v>30</v>
      </c>
      <c r="E1646">
        <v>2021</v>
      </c>
      <c r="F1646" t="s">
        <v>19</v>
      </c>
      <c r="G1646" s="1">
        <v>11789.14</v>
      </c>
    </row>
    <row r="1647" spans="1:7">
      <c r="A1647" s="2" t="s">
        <v>6</v>
      </c>
      <c r="B1647" t="s">
        <v>69</v>
      </c>
      <c r="C1647" s="2">
        <v>133</v>
      </c>
      <c r="D1647" s="2" t="s">
        <v>30</v>
      </c>
      <c r="E1647">
        <v>2021</v>
      </c>
      <c r="F1647" t="s">
        <v>19</v>
      </c>
      <c r="G1647" s="1">
        <v>4834.13</v>
      </c>
    </row>
    <row r="1648" spans="1:7">
      <c r="A1648" s="2" t="s">
        <v>6</v>
      </c>
      <c r="B1648" t="s">
        <v>69</v>
      </c>
      <c r="C1648" s="2">
        <v>133</v>
      </c>
      <c r="D1648" s="2" t="s">
        <v>30</v>
      </c>
      <c r="E1648">
        <v>2021</v>
      </c>
      <c r="F1648" t="s">
        <v>19</v>
      </c>
      <c r="G1648" s="1">
        <v>11789.14</v>
      </c>
    </row>
    <row r="1649" spans="1:7">
      <c r="A1649" s="2" t="s">
        <v>6</v>
      </c>
      <c r="B1649" t="s">
        <v>69</v>
      </c>
      <c r="C1649" s="2">
        <v>133</v>
      </c>
      <c r="D1649" s="2" t="s">
        <v>30</v>
      </c>
      <c r="E1649">
        <v>2021</v>
      </c>
      <c r="F1649" t="s">
        <v>19</v>
      </c>
      <c r="G1649" s="1">
        <v>11789.14</v>
      </c>
    </row>
    <row r="1650" spans="1:7">
      <c r="A1650" s="2" t="s">
        <v>6</v>
      </c>
      <c r="B1650" t="s">
        <v>69</v>
      </c>
      <c r="C1650" s="2">
        <v>133</v>
      </c>
      <c r="D1650" s="2" t="s">
        <v>30</v>
      </c>
      <c r="E1650">
        <v>2021</v>
      </c>
      <c r="F1650" t="s">
        <v>19</v>
      </c>
      <c r="G1650" s="1">
        <v>12713.22</v>
      </c>
    </row>
    <row r="1651" spans="1:7">
      <c r="A1651" s="2" t="s">
        <v>6</v>
      </c>
      <c r="B1651" t="s">
        <v>69</v>
      </c>
      <c r="C1651" s="2">
        <v>133</v>
      </c>
      <c r="D1651" s="2" t="s">
        <v>30</v>
      </c>
      <c r="E1651">
        <v>2021</v>
      </c>
      <c r="F1651" t="s">
        <v>19</v>
      </c>
      <c r="G1651" s="1">
        <v>9930.7999999999993</v>
      </c>
    </row>
    <row r="1652" spans="1:7">
      <c r="A1652" s="2" t="s">
        <v>6</v>
      </c>
      <c r="B1652" t="s">
        <v>69</v>
      </c>
      <c r="C1652" s="2">
        <v>144</v>
      </c>
      <c r="D1652" s="2" t="s">
        <v>30</v>
      </c>
      <c r="E1652">
        <v>2021</v>
      </c>
      <c r="F1652" t="s">
        <v>19</v>
      </c>
      <c r="G1652" s="1">
        <v>69596.429999999993</v>
      </c>
    </row>
    <row r="1653" spans="1:7">
      <c r="A1653" s="2" t="s">
        <v>6</v>
      </c>
      <c r="B1653" t="s">
        <v>69</v>
      </c>
      <c r="C1653" s="2">
        <v>144</v>
      </c>
      <c r="D1653" s="2" t="s">
        <v>30</v>
      </c>
      <c r="E1653">
        <v>2021</v>
      </c>
      <c r="F1653" t="s">
        <v>19</v>
      </c>
      <c r="G1653" s="1">
        <v>71957.06</v>
      </c>
    </row>
    <row r="1654" spans="1:7">
      <c r="A1654" s="2" t="s">
        <v>6</v>
      </c>
      <c r="B1654" t="s">
        <v>69</v>
      </c>
      <c r="C1654" s="2">
        <v>144</v>
      </c>
      <c r="D1654" s="2" t="s">
        <v>30</v>
      </c>
      <c r="E1654">
        <v>2021</v>
      </c>
      <c r="F1654" t="s">
        <v>19</v>
      </c>
      <c r="G1654" s="1">
        <v>69805.42</v>
      </c>
    </row>
    <row r="1655" spans="1:7">
      <c r="A1655" s="2" t="s">
        <v>6</v>
      </c>
      <c r="B1655" t="s">
        <v>69</v>
      </c>
      <c r="C1655" s="2">
        <v>144</v>
      </c>
      <c r="D1655" s="2" t="s">
        <v>30</v>
      </c>
      <c r="E1655">
        <v>2021</v>
      </c>
      <c r="F1655" t="s">
        <v>19</v>
      </c>
      <c r="G1655" s="1">
        <v>86824.13</v>
      </c>
    </row>
    <row r="1656" spans="1:7">
      <c r="A1656" s="2" t="s">
        <v>6</v>
      </c>
      <c r="B1656" t="s">
        <v>69</v>
      </c>
      <c r="C1656" s="2">
        <v>144</v>
      </c>
      <c r="D1656" s="2" t="s">
        <v>30</v>
      </c>
      <c r="E1656">
        <v>2021</v>
      </c>
      <c r="F1656" t="s">
        <v>19</v>
      </c>
      <c r="G1656" s="1">
        <v>107785.98</v>
      </c>
    </row>
    <row r="1657" spans="1:7">
      <c r="A1657" s="2" t="s">
        <v>6</v>
      </c>
      <c r="B1657" t="s">
        <v>69</v>
      </c>
      <c r="C1657" s="2">
        <v>144</v>
      </c>
      <c r="D1657" s="2" t="s">
        <v>30</v>
      </c>
      <c r="E1657">
        <v>2021</v>
      </c>
      <c r="F1657" t="s">
        <v>19</v>
      </c>
      <c r="G1657" s="1">
        <v>65452.32</v>
      </c>
    </row>
    <row r="1658" spans="1:7">
      <c r="A1658" s="2" t="s">
        <v>7</v>
      </c>
      <c r="B1658" t="s">
        <v>69</v>
      </c>
      <c r="C1658" s="2">
        <v>133</v>
      </c>
      <c r="D1658" s="2" t="s">
        <v>30</v>
      </c>
      <c r="E1658">
        <v>2021</v>
      </c>
      <c r="F1658" t="s">
        <v>19</v>
      </c>
      <c r="G1658" s="1">
        <v>35662.019999999997</v>
      </c>
    </row>
    <row r="1659" spans="1:7">
      <c r="A1659" s="2" t="s">
        <v>7</v>
      </c>
      <c r="B1659" t="s">
        <v>69</v>
      </c>
      <c r="C1659" s="2">
        <v>133</v>
      </c>
      <c r="D1659" s="2" t="s">
        <v>30</v>
      </c>
      <c r="E1659">
        <v>2021</v>
      </c>
      <c r="F1659" t="s">
        <v>19</v>
      </c>
      <c r="G1659" s="1">
        <v>38267.769999999997</v>
      </c>
    </row>
    <row r="1660" spans="1:7">
      <c r="A1660" s="2" t="s">
        <v>7</v>
      </c>
      <c r="B1660" t="s">
        <v>69</v>
      </c>
      <c r="C1660" s="2">
        <v>133</v>
      </c>
      <c r="D1660" s="2" t="s">
        <v>30</v>
      </c>
      <c r="E1660">
        <v>2021</v>
      </c>
      <c r="F1660" t="s">
        <v>19</v>
      </c>
      <c r="G1660" s="1">
        <v>34592.620000000003</v>
      </c>
    </row>
    <row r="1661" spans="1:7">
      <c r="A1661" s="2" t="s">
        <v>7</v>
      </c>
      <c r="B1661" t="s">
        <v>69</v>
      </c>
      <c r="C1661" s="2">
        <v>133</v>
      </c>
      <c r="D1661" s="2" t="s">
        <v>30</v>
      </c>
      <c r="E1661">
        <v>2021</v>
      </c>
      <c r="F1661" t="s">
        <v>19</v>
      </c>
      <c r="G1661" s="1">
        <v>35421.910000000003</v>
      </c>
    </row>
    <row r="1662" spans="1:7">
      <c r="A1662" s="2" t="s">
        <v>7</v>
      </c>
      <c r="B1662" t="s">
        <v>69</v>
      </c>
      <c r="C1662" s="2">
        <v>133</v>
      </c>
      <c r="D1662" s="2" t="s">
        <v>30</v>
      </c>
      <c r="E1662">
        <v>2021</v>
      </c>
      <c r="F1662" t="s">
        <v>19</v>
      </c>
      <c r="G1662" s="1">
        <v>34764.06</v>
      </c>
    </row>
    <row r="1663" spans="1:7">
      <c r="A1663" s="2" t="s">
        <v>7</v>
      </c>
      <c r="B1663" t="s">
        <v>69</v>
      </c>
      <c r="C1663" s="2">
        <v>133</v>
      </c>
      <c r="D1663" s="2" t="s">
        <v>30</v>
      </c>
      <c r="E1663">
        <v>2021</v>
      </c>
      <c r="F1663" t="s">
        <v>19</v>
      </c>
      <c r="G1663" s="1">
        <v>39478.1</v>
      </c>
    </row>
    <row r="1664" spans="1:7">
      <c r="A1664" s="2" t="s">
        <v>7</v>
      </c>
      <c r="B1664" t="s">
        <v>69</v>
      </c>
      <c r="C1664" s="2">
        <v>144</v>
      </c>
      <c r="D1664" s="2" t="s">
        <v>30</v>
      </c>
      <c r="E1664">
        <v>2021</v>
      </c>
      <c r="F1664" t="s">
        <v>19</v>
      </c>
      <c r="G1664" s="1">
        <v>58515.63</v>
      </c>
    </row>
    <row r="1665" spans="1:7">
      <c r="A1665" s="2" t="s">
        <v>7</v>
      </c>
      <c r="B1665" t="s">
        <v>69</v>
      </c>
      <c r="C1665" s="2">
        <v>144</v>
      </c>
      <c r="D1665" s="2" t="s">
        <v>30</v>
      </c>
      <c r="E1665">
        <v>2021</v>
      </c>
      <c r="F1665" t="s">
        <v>19</v>
      </c>
      <c r="G1665" s="1">
        <v>47468.68</v>
      </c>
    </row>
    <row r="1666" spans="1:7">
      <c r="A1666" s="2" t="s">
        <v>7</v>
      </c>
      <c r="B1666" t="s">
        <v>69</v>
      </c>
      <c r="C1666" s="2">
        <v>144</v>
      </c>
      <c r="D1666" s="2" t="s">
        <v>30</v>
      </c>
      <c r="E1666">
        <v>2021</v>
      </c>
      <c r="F1666" t="s">
        <v>19</v>
      </c>
      <c r="G1666" s="1">
        <v>45087.08</v>
      </c>
    </row>
    <row r="1667" spans="1:7">
      <c r="A1667" s="2" t="s">
        <v>7</v>
      </c>
      <c r="B1667" t="s">
        <v>69</v>
      </c>
      <c r="C1667" s="2">
        <v>144</v>
      </c>
      <c r="D1667" s="2" t="s">
        <v>30</v>
      </c>
      <c r="E1667">
        <v>2021</v>
      </c>
      <c r="F1667" t="s">
        <v>19</v>
      </c>
      <c r="G1667" s="1">
        <v>46045.81</v>
      </c>
    </row>
    <row r="1668" spans="1:7">
      <c r="A1668" s="2" t="s">
        <v>7</v>
      </c>
      <c r="B1668" t="s">
        <v>69</v>
      </c>
      <c r="C1668" s="2">
        <v>144</v>
      </c>
      <c r="D1668" s="2" t="s">
        <v>30</v>
      </c>
      <c r="E1668">
        <v>2021</v>
      </c>
      <c r="F1668" t="s">
        <v>19</v>
      </c>
      <c r="G1668" s="1">
        <v>45131.37</v>
      </c>
    </row>
    <row r="1669" spans="1:7">
      <c r="A1669" s="2" t="s">
        <v>7</v>
      </c>
      <c r="B1669" t="s">
        <v>69</v>
      </c>
      <c r="C1669" s="2">
        <v>144</v>
      </c>
      <c r="D1669" s="2" t="s">
        <v>30</v>
      </c>
      <c r="E1669">
        <v>2021</v>
      </c>
      <c r="F1669" t="s">
        <v>19</v>
      </c>
      <c r="G1669" s="1">
        <v>78471.12</v>
      </c>
    </row>
    <row r="1670" spans="1:7">
      <c r="A1670" s="2" t="s">
        <v>8</v>
      </c>
      <c r="B1670" t="s">
        <v>69</v>
      </c>
      <c r="C1670" s="2">
        <v>133</v>
      </c>
      <c r="D1670" s="2" t="s">
        <v>30</v>
      </c>
      <c r="E1670">
        <v>2021</v>
      </c>
      <c r="F1670" t="s">
        <v>19</v>
      </c>
      <c r="G1670" s="1">
        <v>23343.34</v>
      </c>
    </row>
    <row r="1671" spans="1:7">
      <c r="A1671" s="2" t="s">
        <v>8</v>
      </c>
      <c r="B1671" t="s">
        <v>69</v>
      </c>
      <c r="C1671" s="2">
        <v>133</v>
      </c>
      <c r="D1671" s="2" t="s">
        <v>30</v>
      </c>
      <c r="E1671">
        <v>2021</v>
      </c>
      <c r="F1671" t="s">
        <v>19</v>
      </c>
      <c r="G1671" s="1">
        <v>4939.5200000000004</v>
      </c>
    </row>
    <row r="1672" spans="1:7">
      <c r="A1672" s="2" t="s">
        <v>8</v>
      </c>
      <c r="B1672" t="s">
        <v>69</v>
      </c>
      <c r="C1672" s="2">
        <v>133</v>
      </c>
      <c r="D1672" s="2" t="s">
        <v>30</v>
      </c>
      <c r="E1672">
        <v>2021</v>
      </c>
      <c r="F1672" t="s">
        <v>19</v>
      </c>
      <c r="G1672" s="1">
        <v>25477.19</v>
      </c>
    </row>
    <row r="1673" spans="1:7">
      <c r="A1673" s="2" t="s">
        <v>8</v>
      </c>
      <c r="B1673" t="s">
        <v>69</v>
      </c>
      <c r="C1673" s="2">
        <v>133</v>
      </c>
      <c r="D1673" s="2" t="s">
        <v>30</v>
      </c>
      <c r="E1673">
        <v>2021</v>
      </c>
      <c r="F1673" t="s">
        <v>19</v>
      </c>
      <c r="G1673" s="1">
        <v>26544.58</v>
      </c>
    </row>
    <row r="1674" spans="1:7">
      <c r="A1674" s="2" t="s">
        <v>8</v>
      </c>
      <c r="B1674" t="s">
        <v>69</v>
      </c>
      <c r="C1674" s="2">
        <v>133</v>
      </c>
      <c r="D1674" s="2" t="s">
        <v>30</v>
      </c>
      <c r="E1674">
        <v>2021</v>
      </c>
      <c r="F1674" t="s">
        <v>19</v>
      </c>
      <c r="G1674" s="1">
        <v>26107.86</v>
      </c>
    </row>
    <row r="1675" spans="1:7">
      <c r="A1675" s="2" t="s">
        <v>8</v>
      </c>
      <c r="B1675" t="s">
        <v>69</v>
      </c>
      <c r="C1675" s="2">
        <v>133</v>
      </c>
      <c r="D1675" s="2" t="s">
        <v>30</v>
      </c>
      <c r="E1675">
        <v>2021</v>
      </c>
      <c r="F1675" t="s">
        <v>19</v>
      </c>
      <c r="G1675" s="1">
        <v>26646.9</v>
      </c>
    </row>
    <row r="1676" spans="1:7">
      <c r="A1676" s="2" t="s">
        <v>8</v>
      </c>
      <c r="B1676" t="s">
        <v>69</v>
      </c>
      <c r="C1676" s="2">
        <v>144</v>
      </c>
      <c r="D1676" s="2" t="s">
        <v>30</v>
      </c>
      <c r="E1676">
        <v>2021</v>
      </c>
      <c r="F1676" t="s">
        <v>19</v>
      </c>
      <c r="G1676" s="1">
        <v>49936.49</v>
      </c>
    </row>
    <row r="1677" spans="1:7">
      <c r="A1677" s="2" t="s">
        <v>8</v>
      </c>
      <c r="B1677" t="s">
        <v>69</v>
      </c>
      <c r="C1677" s="2">
        <v>144</v>
      </c>
      <c r="D1677" s="2" t="s">
        <v>30</v>
      </c>
      <c r="E1677">
        <v>2021</v>
      </c>
      <c r="F1677" t="s">
        <v>19</v>
      </c>
      <c r="G1677" s="1">
        <v>88928.58</v>
      </c>
    </row>
    <row r="1678" spans="1:7">
      <c r="A1678" s="2" t="s">
        <v>8</v>
      </c>
      <c r="B1678" t="s">
        <v>69</v>
      </c>
      <c r="C1678" s="2">
        <v>144</v>
      </c>
      <c r="D1678" s="2" t="s">
        <v>30</v>
      </c>
      <c r="E1678">
        <v>2021</v>
      </c>
      <c r="F1678" t="s">
        <v>19</v>
      </c>
      <c r="G1678" s="1">
        <v>94585.05</v>
      </c>
    </row>
    <row r="1679" spans="1:7">
      <c r="A1679" s="2" t="s">
        <v>8</v>
      </c>
      <c r="B1679" t="s">
        <v>69</v>
      </c>
      <c r="C1679" s="2">
        <v>144</v>
      </c>
      <c r="D1679" s="2" t="s">
        <v>30</v>
      </c>
      <c r="E1679">
        <v>2021</v>
      </c>
      <c r="F1679" t="s">
        <v>19</v>
      </c>
      <c r="G1679" s="1">
        <v>75148.2</v>
      </c>
    </row>
    <row r="1680" spans="1:7">
      <c r="A1680" s="2" t="s">
        <v>8</v>
      </c>
      <c r="B1680" t="s">
        <v>69</v>
      </c>
      <c r="C1680" s="2">
        <v>144</v>
      </c>
      <c r="D1680" s="2" t="s">
        <v>30</v>
      </c>
      <c r="E1680">
        <v>2021</v>
      </c>
      <c r="F1680" t="s">
        <v>19</v>
      </c>
      <c r="G1680" s="1">
        <v>57223.88</v>
      </c>
    </row>
    <row r="1681" spans="1:7">
      <c r="A1681" s="2" t="s">
        <v>8</v>
      </c>
      <c r="B1681" t="s">
        <v>69</v>
      </c>
      <c r="C1681" s="2">
        <v>144</v>
      </c>
      <c r="D1681" s="2" t="s">
        <v>30</v>
      </c>
      <c r="E1681">
        <v>2021</v>
      </c>
      <c r="F1681" t="s">
        <v>19</v>
      </c>
      <c r="G1681" s="1">
        <v>84260.45</v>
      </c>
    </row>
    <row r="1682" spans="1:7">
      <c r="A1682" s="2" t="s">
        <v>9</v>
      </c>
      <c r="B1682" t="s">
        <v>69</v>
      </c>
      <c r="C1682" s="2">
        <v>133</v>
      </c>
      <c r="D1682" s="2" t="s">
        <v>30</v>
      </c>
      <c r="E1682">
        <v>2021</v>
      </c>
      <c r="F1682" t="s">
        <v>19</v>
      </c>
      <c r="G1682" s="1">
        <v>38346.019999999997</v>
      </c>
    </row>
    <row r="1683" spans="1:7">
      <c r="A1683" s="2" t="s">
        <v>9</v>
      </c>
      <c r="B1683" t="s">
        <v>69</v>
      </c>
      <c r="C1683" s="2">
        <v>133</v>
      </c>
      <c r="D1683" s="2" t="s">
        <v>30</v>
      </c>
      <c r="E1683">
        <v>2021</v>
      </c>
      <c r="F1683" t="s">
        <v>19</v>
      </c>
      <c r="G1683" s="1">
        <v>112078.33</v>
      </c>
    </row>
    <row r="1684" spans="1:7">
      <c r="A1684" s="2" t="s">
        <v>9</v>
      </c>
      <c r="B1684" t="s">
        <v>69</v>
      </c>
      <c r="C1684" s="2">
        <v>133</v>
      </c>
      <c r="D1684" s="2" t="s">
        <v>30</v>
      </c>
      <c r="E1684">
        <v>2021</v>
      </c>
      <c r="F1684" t="s">
        <v>19</v>
      </c>
      <c r="G1684" s="1">
        <v>86620.83</v>
      </c>
    </row>
    <row r="1685" spans="1:7">
      <c r="A1685" s="2" t="s">
        <v>9</v>
      </c>
      <c r="B1685" t="s">
        <v>69</v>
      </c>
      <c r="C1685" s="2">
        <v>133</v>
      </c>
      <c r="D1685" s="2" t="s">
        <v>30</v>
      </c>
      <c r="E1685">
        <v>2021</v>
      </c>
      <c r="F1685" t="s">
        <v>19</v>
      </c>
      <c r="G1685" s="1">
        <v>30406.19</v>
      </c>
    </row>
    <row r="1686" spans="1:7">
      <c r="A1686" s="2" t="s">
        <v>9</v>
      </c>
      <c r="B1686" t="s">
        <v>69</v>
      </c>
      <c r="C1686" s="2">
        <v>133</v>
      </c>
      <c r="D1686" s="2" t="s">
        <v>30</v>
      </c>
      <c r="E1686">
        <v>2021</v>
      </c>
      <c r="F1686" t="s">
        <v>19</v>
      </c>
      <c r="G1686" s="1">
        <v>40444.43</v>
      </c>
    </row>
    <row r="1687" spans="1:7">
      <c r="A1687" s="2" t="s">
        <v>9</v>
      </c>
      <c r="B1687" t="s">
        <v>69</v>
      </c>
      <c r="C1687" s="2">
        <v>133</v>
      </c>
      <c r="D1687" s="2" t="s">
        <v>30</v>
      </c>
      <c r="E1687">
        <v>2021</v>
      </c>
      <c r="F1687" t="s">
        <v>19</v>
      </c>
      <c r="G1687" s="1">
        <v>-2023.35</v>
      </c>
    </row>
    <row r="1688" spans="1:7">
      <c r="A1688" s="2" t="s">
        <v>9</v>
      </c>
      <c r="B1688" t="s">
        <v>69</v>
      </c>
      <c r="C1688" s="2">
        <v>144</v>
      </c>
      <c r="D1688" s="2" t="s">
        <v>30</v>
      </c>
      <c r="E1688">
        <v>2021</v>
      </c>
      <c r="F1688" t="s">
        <v>19</v>
      </c>
      <c r="G1688" s="1">
        <v>138255.71</v>
      </c>
    </row>
    <row r="1689" spans="1:7">
      <c r="A1689" s="2" t="s">
        <v>9</v>
      </c>
      <c r="B1689" t="s">
        <v>69</v>
      </c>
      <c r="C1689" s="2">
        <v>144</v>
      </c>
      <c r="D1689" s="2" t="s">
        <v>30</v>
      </c>
      <c r="E1689">
        <v>2021</v>
      </c>
      <c r="F1689" t="s">
        <v>19</v>
      </c>
      <c r="G1689" s="1">
        <v>166420.96</v>
      </c>
    </row>
    <row r="1690" spans="1:7">
      <c r="A1690" s="2" t="s">
        <v>9</v>
      </c>
      <c r="B1690" t="s">
        <v>69</v>
      </c>
      <c r="C1690" s="2">
        <v>144</v>
      </c>
      <c r="D1690" s="2" t="s">
        <v>30</v>
      </c>
      <c r="E1690">
        <v>2021</v>
      </c>
      <c r="F1690" t="s">
        <v>19</v>
      </c>
      <c r="G1690" s="1">
        <v>125398.08</v>
      </c>
    </row>
    <row r="1691" spans="1:7">
      <c r="A1691" s="2" t="s">
        <v>9</v>
      </c>
      <c r="B1691" t="s">
        <v>69</v>
      </c>
      <c r="C1691" s="2">
        <v>144</v>
      </c>
      <c r="D1691" s="2" t="s">
        <v>30</v>
      </c>
      <c r="E1691">
        <v>2021</v>
      </c>
      <c r="F1691" t="s">
        <v>19</v>
      </c>
      <c r="G1691" s="1">
        <v>131624.20000000001</v>
      </c>
    </row>
    <row r="1692" spans="1:7">
      <c r="A1692" s="2" t="s">
        <v>9</v>
      </c>
      <c r="B1692" t="s">
        <v>69</v>
      </c>
      <c r="C1692" s="2">
        <v>144</v>
      </c>
      <c r="D1692" s="2" t="s">
        <v>30</v>
      </c>
      <c r="E1692">
        <v>2021</v>
      </c>
      <c r="F1692" t="s">
        <v>19</v>
      </c>
      <c r="G1692" s="1">
        <v>123632.57</v>
      </c>
    </row>
    <row r="1693" spans="1:7">
      <c r="A1693" s="2" t="s">
        <v>9</v>
      </c>
      <c r="B1693" t="s">
        <v>69</v>
      </c>
      <c r="C1693" s="2">
        <v>144</v>
      </c>
      <c r="D1693" s="2" t="s">
        <v>30</v>
      </c>
      <c r="E1693">
        <v>2021</v>
      </c>
      <c r="F1693" t="s">
        <v>19</v>
      </c>
      <c r="G1693" s="1">
        <v>111253.6</v>
      </c>
    </row>
    <row r="1694" spans="1:7">
      <c r="A1694" s="2" t="s">
        <v>10</v>
      </c>
      <c r="B1694" t="s">
        <v>69</v>
      </c>
      <c r="C1694" s="2">
        <v>133</v>
      </c>
      <c r="D1694" s="2" t="s">
        <v>30</v>
      </c>
      <c r="E1694">
        <v>2021</v>
      </c>
      <c r="F1694" t="s">
        <v>19</v>
      </c>
      <c r="G1694" s="1">
        <v>1422.64</v>
      </c>
    </row>
    <row r="1695" spans="1:7">
      <c r="A1695" s="2" t="s">
        <v>10</v>
      </c>
      <c r="B1695" t="s">
        <v>69</v>
      </c>
      <c r="C1695" s="2">
        <v>133</v>
      </c>
      <c r="D1695" s="2" t="s">
        <v>30</v>
      </c>
      <c r="E1695">
        <v>2021</v>
      </c>
      <c r="F1695" t="s">
        <v>19</v>
      </c>
      <c r="G1695" s="1">
        <v>9166.66</v>
      </c>
    </row>
    <row r="1696" spans="1:7">
      <c r="A1696" s="2" t="s">
        <v>10</v>
      </c>
      <c r="B1696" t="s">
        <v>69</v>
      </c>
      <c r="C1696" s="2">
        <v>133</v>
      </c>
      <c r="D1696" s="2" t="s">
        <v>30</v>
      </c>
      <c r="E1696">
        <v>2021</v>
      </c>
      <c r="F1696" t="s">
        <v>19</v>
      </c>
      <c r="G1696" s="1">
        <v>3333.34</v>
      </c>
    </row>
    <row r="1697" spans="1:7">
      <c r="A1697" s="2" t="s">
        <v>10</v>
      </c>
      <c r="B1697" t="s">
        <v>69</v>
      </c>
      <c r="C1697" s="2">
        <v>144</v>
      </c>
      <c r="D1697" s="2" t="s">
        <v>30</v>
      </c>
      <c r="E1697">
        <v>2021</v>
      </c>
      <c r="F1697" t="s">
        <v>19</v>
      </c>
      <c r="G1697" s="1">
        <v>14771.37</v>
      </c>
    </row>
    <row r="1698" spans="1:7">
      <c r="A1698" s="2" t="s">
        <v>10</v>
      </c>
      <c r="B1698" t="s">
        <v>69</v>
      </c>
      <c r="C1698" s="2">
        <v>144</v>
      </c>
      <c r="D1698" s="2" t="s">
        <v>30</v>
      </c>
      <c r="E1698">
        <v>2021</v>
      </c>
      <c r="F1698" t="s">
        <v>19</v>
      </c>
      <c r="G1698" s="1">
        <v>17788.79</v>
      </c>
    </row>
    <row r="1699" spans="1:7">
      <c r="A1699" s="2" t="s">
        <v>10</v>
      </c>
      <c r="B1699" t="s">
        <v>69</v>
      </c>
      <c r="C1699" s="2">
        <v>144</v>
      </c>
      <c r="D1699" s="2" t="s">
        <v>30</v>
      </c>
      <c r="E1699">
        <v>2021</v>
      </c>
      <c r="F1699" t="s">
        <v>19</v>
      </c>
      <c r="G1699" s="1">
        <v>33562.17</v>
      </c>
    </row>
    <row r="1700" spans="1:7">
      <c r="A1700" s="2" t="s">
        <v>10</v>
      </c>
      <c r="B1700" t="s">
        <v>69</v>
      </c>
      <c r="C1700" s="2">
        <v>144</v>
      </c>
      <c r="D1700" s="2" t="s">
        <v>30</v>
      </c>
      <c r="E1700">
        <v>2021</v>
      </c>
      <c r="F1700" t="s">
        <v>19</v>
      </c>
      <c r="G1700" s="1">
        <v>17021.900000000001</v>
      </c>
    </row>
    <row r="1701" spans="1:7">
      <c r="A1701" s="2" t="s">
        <v>10</v>
      </c>
      <c r="B1701" t="s">
        <v>69</v>
      </c>
      <c r="C1701" s="2">
        <v>144</v>
      </c>
      <c r="D1701" s="2" t="s">
        <v>30</v>
      </c>
      <c r="E1701">
        <v>2021</v>
      </c>
      <c r="F1701" t="s">
        <v>19</v>
      </c>
      <c r="G1701" s="1">
        <v>16789.830000000002</v>
      </c>
    </row>
    <row r="1702" spans="1:7">
      <c r="A1702" s="2" t="s">
        <v>10</v>
      </c>
      <c r="B1702" t="s">
        <v>69</v>
      </c>
      <c r="C1702" s="2">
        <v>144</v>
      </c>
      <c r="D1702" s="2" t="s">
        <v>30</v>
      </c>
      <c r="E1702">
        <v>2021</v>
      </c>
      <c r="F1702" t="s">
        <v>19</v>
      </c>
      <c r="G1702" s="1">
        <v>16743.82</v>
      </c>
    </row>
    <row r="1703" spans="1:7">
      <c r="A1703" s="2" t="s">
        <v>11</v>
      </c>
      <c r="B1703" t="s">
        <v>69</v>
      </c>
      <c r="C1703" s="2">
        <v>133</v>
      </c>
      <c r="D1703" s="2" t="s">
        <v>30</v>
      </c>
      <c r="E1703">
        <v>2021</v>
      </c>
      <c r="F1703" t="s">
        <v>19</v>
      </c>
      <c r="G1703" s="1">
        <v>4118</v>
      </c>
    </row>
    <row r="1704" spans="1:7">
      <c r="A1704" s="2" t="s">
        <v>11</v>
      </c>
      <c r="B1704" t="s">
        <v>69</v>
      </c>
      <c r="C1704" s="2">
        <v>133</v>
      </c>
      <c r="D1704" s="2" t="s">
        <v>30</v>
      </c>
      <c r="E1704">
        <v>2021</v>
      </c>
      <c r="F1704" t="s">
        <v>19</v>
      </c>
      <c r="G1704" s="1">
        <v>5218</v>
      </c>
    </row>
    <row r="1705" spans="1:7">
      <c r="A1705" s="2" t="s">
        <v>11</v>
      </c>
      <c r="B1705" t="s">
        <v>69</v>
      </c>
      <c r="C1705" s="2">
        <v>144</v>
      </c>
      <c r="D1705" s="2" t="s">
        <v>30</v>
      </c>
      <c r="E1705">
        <v>2021</v>
      </c>
      <c r="F1705" t="s">
        <v>19</v>
      </c>
      <c r="G1705" s="1">
        <v>24065.11</v>
      </c>
    </row>
    <row r="1706" spans="1:7">
      <c r="A1706" s="2" t="s">
        <v>11</v>
      </c>
      <c r="B1706" t="s">
        <v>69</v>
      </c>
      <c r="C1706" s="2">
        <v>144</v>
      </c>
      <c r="D1706" s="2" t="s">
        <v>30</v>
      </c>
      <c r="E1706">
        <v>2021</v>
      </c>
      <c r="F1706" t="s">
        <v>19</v>
      </c>
      <c r="G1706" s="1">
        <v>23041.47</v>
      </c>
    </row>
    <row r="1707" spans="1:7">
      <c r="A1707" s="2" t="s">
        <v>11</v>
      </c>
      <c r="B1707" t="s">
        <v>69</v>
      </c>
      <c r="C1707" s="2">
        <v>144</v>
      </c>
      <c r="D1707" s="2" t="s">
        <v>30</v>
      </c>
      <c r="E1707">
        <v>2021</v>
      </c>
      <c r="F1707" t="s">
        <v>19</v>
      </c>
      <c r="G1707" s="1">
        <v>19291.47</v>
      </c>
    </row>
    <row r="1708" spans="1:7">
      <c r="A1708" s="2" t="s">
        <v>11</v>
      </c>
      <c r="B1708" t="s">
        <v>69</v>
      </c>
      <c r="C1708" s="2">
        <v>144</v>
      </c>
      <c r="D1708" s="2" t="s">
        <v>30</v>
      </c>
      <c r="E1708">
        <v>2021</v>
      </c>
      <c r="F1708" t="s">
        <v>19</v>
      </c>
      <c r="G1708" s="1">
        <v>13483.21</v>
      </c>
    </row>
    <row r="1709" spans="1:7">
      <c r="A1709" s="2" t="s">
        <v>11</v>
      </c>
      <c r="B1709" t="s">
        <v>69</v>
      </c>
      <c r="C1709" s="2">
        <v>144</v>
      </c>
      <c r="D1709" s="2" t="s">
        <v>30</v>
      </c>
      <c r="E1709">
        <v>2021</v>
      </c>
      <c r="F1709" t="s">
        <v>19</v>
      </c>
      <c r="G1709" s="1">
        <v>22870.37</v>
      </c>
    </row>
    <row r="1710" spans="1:7">
      <c r="A1710" s="2" t="s">
        <v>11</v>
      </c>
      <c r="B1710" t="s">
        <v>69</v>
      </c>
      <c r="C1710" s="2">
        <v>144</v>
      </c>
      <c r="D1710" s="2" t="s">
        <v>30</v>
      </c>
      <c r="E1710">
        <v>2021</v>
      </c>
      <c r="F1710" t="s">
        <v>19</v>
      </c>
      <c r="G1710" s="1">
        <v>27825.96</v>
      </c>
    </row>
    <row r="1711" spans="1:7">
      <c r="A1711" s="2" t="s">
        <v>12</v>
      </c>
      <c r="B1711" t="s">
        <v>69</v>
      </c>
      <c r="C1711" s="2">
        <v>144</v>
      </c>
      <c r="D1711" s="2" t="s">
        <v>30</v>
      </c>
      <c r="E1711">
        <v>2021</v>
      </c>
      <c r="F1711" t="s">
        <v>19</v>
      </c>
      <c r="G1711" s="1">
        <v>40259.17</v>
      </c>
    </row>
    <row r="1712" spans="1:7">
      <c r="A1712" s="2" t="s">
        <v>12</v>
      </c>
      <c r="B1712" t="s">
        <v>69</v>
      </c>
      <c r="C1712" s="2">
        <v>144</v>
      </c>
      <c r="D1712" s="2" t="s">
        <v>30</v>
      </c>
      <c r="E1712">
        <v>2021</v>
      </c>
      <c r="F1712" t="s">
        <v>19</v>
      </c>
      <c r="G1712" s="1">
        <v>59164.09</v>
      </c>
    </row>
    <row r="1713" spans="1:7">
      <c r="A1713" s="2" t="s">
        <v>12</v>
      </c>
      <c r="B1713" t="s">
        <v>69</v>
      </c>
      <c r="C1713" s="2">
        <v>144</v>
      </c>
      <c r="D1713" s="2" t="s">
        <v>30</v>
      </c>
      <c r="E1713">
        <v>2021</v>
      </c>
      <c r="F1713" t="s">
        <v>19</v>
      </c>
      <c r="G1713" s="1">
        <v>36037.360000000001</v>
      </c>
    </row>
    <row r="1714" spans="1:7">
      <c r="A1714" s="2" t="s">
        <v>12</v>
      </c>
      <c r="B1714" t="s">
        <v>69</v>
      </c>
      <c r="C1714" s="2">
        <v>144</v>
      </c>
      <c r="D1714" s="2" t="s">
        <v>30</v>
      </c>
      <c r="E1714">
        <v>2021</v>
      </c>
      <c r="F1714" t="s">
        <v>19</v>
      </c>
      <c r="G1714" s="1">
        <v>50962.87</v>
      </c>
    </row>
    <row r="1715" spans="1:7">
      <c r="A1715" s="2" t="s">
        <v>12</v>
      </c>
      <c r="B1715" t="s">
        <v>69</v>
      </c>
      <c r="C1715" s="2">
        <v>144</v>
      </c>
      <c r="D1715" s="2" t="s">
        <v>30</v>
      </c>
      <c r="E1715">
        <v>2021</v>
      </c>
      <c r="F1715" t="s">
        <v>19</v>
      </c>
      <c r="G1715" s="1">
        <v>34285.879999999997</v>
      </c>
    </row>
    <row r="1716" spans="1:7">
      <c r="A1716" s="2" t="s">
        <v>12</v>
      </c>
      <c r="B1716" t="s">
        <v>69</v>
      </c>
      <c r="C1716" s="2">
        <v>144</v>
      </c>
      <c r="D1716" s="2" t="s">
        <v>30</v>
      </c>
      <c r="E1716">
        <v>2021</v>
      </c>
      <c r="F1716" t="s">
        <v>19</v>
      </c>
      <c r="G1716" s="1">
        <v>62490.61</v>
      </c>
    </row>
    <row r="1717" spans="1:7">
      <c r="A1717" s="2" t="s">
        <v>13</v>
      </c>
      <c r="B1717" t="s">
        <v>69</v>
      </c>
      <c r="C1717" s="2">
        <v>133</v>
      </c>
      <c r="D1717" s="2" t="s">
        <v>30</v>
      </c>
      <c r="E1717">
        <v>2021</v>
      </c>
      <c r="F1717" t="s">
        <v>19</v>
      </c>
      <c r="G1717" s="1">
        <v>5897.79</v>
      </c>
    </row>
    <row r="1718" spans="1:7">
      <c r="A1718" s="2" t="s">
        <v>13</v>
      </c>
      <c r="B1718" t="s">
        <v>69</v>
      </c>
      <c r="C1718" s="2">
        <v>133</v>
      </c>
      <c r="D1718" s="2" t="s">
        <v>30</v>
      </c>
      <c r="E1718">
        <v>2021</v>
      </c>
      <c r="F1718" t="s">
        <v>19</v>
      </c>
      <c r="G1718" s="1">
        <v>6277</v>
      </c>
    </row>
    <row r="1719" spans="1:7">
      <c r="A1719" s="2" t="s">
        <v>13</v>
      </c>
      <c r="B1719" t="s">
        <v>69</v>
      </c>
      <c r="C1719" s="2">
        <v>133</v>
      </c>
      <c r="D1719" s="2" t="s">
        <v>30</v>
      </c>
      <c r="E1719">
        <v>2021</v>
      </c>
      <c r="F1719" t="s">
        <v>19</v>
      </c>
      <c r="G1719" s="1">
        <v>8610.92</v>
      </c>
    </row>
    <row r="1720" spans="1:7">
      <c r="A1720" s="2" t="s">
        <v>13</v>
      </c>
      <c r="B1720" t="s">
        <v>69</v>
      </c>
      <c r="C1720" s="2">
        <v>133</v>
      </c>
      <c r="D1720" s="2" t="s">
        <v>30</v>
      </c>
      <c r="E1720">
        <v>2021</v>
      </c>
      <c r="F1720" t="s">
        <v>19</v>
      </c>
      <c r="G1720" s="1">
        <v>8024.12</v>
      </c>
    </row>
    <row r="1721" spans="1:7">
      <c r="A1721" s="2" t="s">
        <v>13</v>
      </c>
      <c r="B1721" t="s">
        <v>69</v>
      </c>
      <c r="C1721" s="2">
        <v>133</v>
      </c>
      <c r="D1721" s="2" t="s">
        <v>30</v>
      </c>
      <c r="E1721">
        <v>2021</v>
      </c>
      <c r="F1721" t="s">
        <v>19</v>
      </c>
      <c r="G1721" s="1">
        <v>5763.38</v>
      </c>
    </row>
    <row r="1722" spans="1:7">
      <c r="A1722" s="2" t="s">
        <v>13</v>
      </c>
      <c r="B1722" t="s">
        <v>69</v>
      </c>
      <c r="C1722" s="2">
        <v>133</v>
      </c>
      <c r="D1722" s="2" t="s">
        <v>30</v>
      </c>
      <c r="E1722">
        <v>2021</v>
      </c>
      <c r="F1722" t="s">
        <v>19</v>
      </c>
      <c r="G1722" s="1">
        <v>6405.54</v>
      </c>
    </row>
    <row r="1723" spans="1:7">
      <c r="A1723" s="2" t="s">
        <v>13</v>
      </c>
      <c r="B1723" t="s">
        <v>69</v>
      </c>
      <c r="C1723" s="2">
        <v>144</v>
      </c>
      <c r="D1723" s="2" t="s">
        <v>30</v>
      </c>
      <c r="E1723">
        <v>2021</v>
      </c>
      <c r="F1723" t="s">
        <v>19</v>
      </c>
      <c r="G1723" s="1">
        <v>118529.1</v>
      </c>
    </row>
    <row r="1724" spans="1:7">
      <c r="A1724" s="2" t="s">
        <v>13</v>
      </c>
      <c r="B1724" t="s">
        <v>69</v>
      </c>
      <c r="C1724" s="2">
        <v>144</v>
      </c>
      <c r="D1724" s="2" t="s">
        <v>30</v>
      </c>
      <c r="E1724">
        <v>2021</v>
      </c>
      <c r="F1724" t="s">
        <v>19</v>
      </c>
      <c r="G1724" s="1">
        <v>119918.86</v>
      </c>
    </row>
    <row r="1725" spans="1:7">
      <c r="A1725" s="2" t="s">
        <v>13</v>
      </c>
      <c r="B1725" t="s">
        <v>69</v>
      </c>
      <c r="C1725" s="2">
        <v>144</v>
      </c>
      <c r="D1725" s="2" t="s">
        <v>30</v>
      </c>
      <c r="E1725">
        <v>2021</v>
      </c>
      <c r="F1725" t="s">
        <v>19</v>
      </c>
      <c r="G1725" s="1">
        <v>122135.87</v>
      </c>
    </row>
    <row r="1726" spans="1:7">
      <c r="A1726" s="2" t="s">
        <v>13</v>
      </c>
      <c r="B1726" t="s">
        <v>69</v>
      </c>
      <c r="C1726" s="2">
        <v>144</v>
      </c>
      <c r="D1726" s="2" t="s">
        <v>30</v>
      </c>
      <c r="E1726">
        <v>2021</v>
      </c>
      <c r="F1726" t="s">
        <v>19</v>
      </c>
      <c r="G1726" s="1">
        <v>116125.69</v>
      </c>
    </row>
    <row r="1727" spans="1:7">
      <c r="A1727" s="2" t="s">
        <v>13</v>
      </c>
      <c r="B1727" t="s">
        <v>69</v>
      </c>
      <c r="C1727" s="2">
        <v>144</v>
      </c>
      <c r="D1727" s="2" t="s">
        <v>30</v>
      </c>
      <c r="E1727">
        <v>2021</v>
      </c>
      <c r="F1727" t="s">
        <v>19</v>
      </c>
      <c r="G1727" s="1">
        <v>126689.22</v>
      </c>
    </row>
    <row r="1728" spans="1:7">
      <c r="A1728" s="2" t="s">
        <v>13</v>
      </c>
      <c r="B1728" t="s">
        <v>69</v>
      </c>
      <c r="C1728" s="2">
        <v>144</v>
      </c>
      <c r="D1728" s="2" t="s">
        <v>30</v>
      </c>
      <c r="E1728">
        <v>2021</v>
      </c>
      <c r="F1728" t="s">
        <v>19</v>
      </c>
      <c r="G1728" s="1">
        <v>113082.39</v>
      </c>
    </row>
    <row r="1729" spans="1:7">
      <c r="A1729" s="2" t="s">
        <v>14</v>
      </c>
      <c r="B1729" t="s">
        <v>69</v>
      </c>
      <c r="C1729" s="2">
        <v>133</v>
      </c>
      <c r="D1729" s="2" t="s">
        <v>30</v>
      </c>
      <c r="E1729">
        <v>2021</v>
      </c>
      <c r="F1729" t="s">
        <v>19</v>
      </c>
      <c r="G1729" s="1">
        <v>89356.65</v>
      </c>
    </row>
    <row r="1730" spans="1:7">
      <c r="A1730" s="2" t="s">
        <v>14</v>
      </c>
      <c r="B1730" t="s">
        <v>69</v>
      </c>
      <c r="C1730" s="2">
        <v>133</v>
      </c>
      <c r="D1730" s="2" t="s">
        <v>30</v>
      </c>
      <c r="E1730">
        <v>2021</v>
      </c>
      <c r="F1730" t="s">
        <v>19</v>
      </c>
      <c r="G1730" s="1">
        <v>91741.1</v>
      </c>
    </row>
    <row r="1731" spans="1:7">
      <c r="A1731" s="2" t="s">
        <v>14</v>
      </c>
      <c r="B1731" t="s">
        <v>69</v>
      </c>
      <c r="C1731" s="2">
        <v>133</v>
      </c>
      <c r="D1731" s="2" t="s">
        <v>30</v>
      </c>
      <c r="E1731">
        <v>2021</v>
      </c>
      <c r="F1731" t="s">
        <v>19</v>
      </c>
      <c r="G1731" s="1">
        <v>91239.23</v>
      </c>
    </row>
    <row r="1732" spans="1:7">
      <c r="A1732" s="2" t="s">
        <v>14</v>
      </c>
      <c r="B1732" t="s">
        <v>69</v>
      </c>
      <c r="C1732" s="2">
        <v>133</v>
      </c>
      <c r="D1732" s="2" t="s">
        <v>30</v>
      </c>
      <c r="E1732">
        <v>2021</v>
      </c>
      <c r="F1732" t="s">
        <v>19</v>
      </c>
      <c r="G1732" s="1">
        <v>95045.23</v>
      </c>
    </row>
    <row r="1733" spans="1:7">
      <c r="A1733" s="2" t="s">
        <v>14</v>
      </c>
      <c r="B1733" t="s">
        <v>69</v>
      </c>
      <c r="C1733" s="2">
        <v>133</v>
      </c>
      <c r="D1733" s="2" t="s">
        <v>30</v>
      </c>
      <c r="E1733">
        <v>2021</v>
      </c>
      <c r="F1733" t="s">
        <v>19</v>
      </c>
      <c r="G1733" s="1">
        <v>83404.56</v>
      </c>
    </row>
    <row r="1734" spans="1:7">
      <c r="A1734" s="2" t="s">
        <v>14</v>
      </c>
      <c r="B1734" t="s">
        <v>69</v>
      </c>
      <c r="C1734" s="2">
        <v>133</v>
      </c>
      <c r="D1734" s="2" t="s">
        <v>30</v>
      </c>
      <c r="E1734">
        <v>2021</v>
      </c>
      <c r="F1734" t="s">
        <v>19</v>
      </c>
      <c r="G1734" s="1">
        <v>90796.78</v>
      </c>
    </row>
    <row r="1735" spans="1:7">
      <c r="A1735" s="2" t="s">
        <v>14</v>
      </c>
      <c r="B1735" t="s">
        <v>69</v>
      </c>
      <c r="C1735" s="2">
        <v>144</v>
      </c>
      <c r="D1735" s="2" t="s">
        <v>30</v>
      </c>
      <c r="E1735">
        <v>2021</v>
      </c>
      <c r="F1735" t="s">
        <v>19</v>
      </c>
      <c r="G1735" s="1">
        <v>65382.81</v>
      </c>
    </row>
    <row r="1736" spans="1:7">
      <c r="A1736" s="2" t="s">
        <v>14</v>
      </c>
      <c r="B1736" t="s">
        <v>69</v>
      </c>
      <c r="C1736" s="2">
        <v>144</v>
      </c>
      <c r="D1736" s="2" t="s">
        <v>30</v>
      </c>
      <c r="E1736">
        <v>2021</v>
      </c>
      <c r="F1736" t="s">
        <v>19</v>
      </c>
      <c r="G1736" s="1">
        <v>64572.54</v>
      </c>
    </row>
    <row r="1737" spans="1:7">
      <c r="A1737" s="2" t="s">
        <v>14</v>
      </c>
      <c r="B1737" t="s">
        <v>69</v>
      </c>
      <c r="C1737" s="2">
        <v>144</v>
      </c>
      <c r="D1737" s="2" t="s">
        <v>30</v>
      </c>
      <c r="E1737">
        <v>2021</v>
      </c>
      <c r="F1737" t="s">
        <v>19</v>
      </c>
      <c r="G1737" s="1">
        <v>53397.919999999998</v>
      </c>
    </row>
    <row r="1738" spans="1:7">
      <c r="A1738" s="2" t="s">
        <v>14</v>
      </c>
      <c r="B1738" t="s">
        <v>69</v>
      </c>
      <c r="C1738" s="2">
        <v>144</v>
      </c>
      <c r="D1738" s="2" t="s">
        <v>30</v>
      </c>
      <c r="E1738">
        <v>2021</v>
      </c>
      <c r="F1738" t="s">
        <v>19</v>
      </c>
      <c r="G1738" s="1">
        <v>43226.46</v>
      </c>
    </row>
    <row r="1739" spans="1:7">
      <c r="A1739" s="2" t="s">
        <v>14</v>
      </c>
      <c r="B1739" t="s">
        <v>69</v>
      </c>
      <c r="C1739" s="2">
        <v>144</v>
      </c>
      <c r="D1739" s="2" t="s">
        <v>30</v>
      </c>
      <c r="E1739">
        <v>2021</v>
      </c>
      <c r="F1739" t="s">
        <v>19</v>
      </c>
      <c r="G1739" s="1">
        <v>57508.72</v>
      </c>
    </row>
    <row r="1740" spans="1:7">
      <c r="A1740" s="2" t="s">
        <v>14</v>
      </c>
      <c r="B1740" t="s">
        <v>69</v>
      </c>
      <c r="C1740" s="2">
        <v>144</v>
      </c>
      <c r="D1740" s="2" t="s">
        <v>30</v>
      </c>
      <c r="E1740">
        <v>2021</v>
      </c>
      <c r="F1740" t="s">
        <v>19</v>
      </c>
      <c r="G1740" s="1">
        <v>52706.46</v>
      </c>
    </row>
    <row r="1741" spans="1:7">
      <c r="A1741" s="2" t="s">
        <v>15</v>
      </c>
      <c r="B1741" t="s">
        <v>69</v>
      </c>
      <c r="C1741" s="2">
        <v>133</v>
      </c>
      <c r="D1741" s="2" t="s">
        <v>30</v>
      </c>
      <c r="E1741">
        <v>2021</v>
      </c>
      <c r="F1741" t="s">
        <v>19</v>
      </c>
      <c r="G1741" s="1">
        <v>6890.02</v>
      </c>
    </row>
    <row r="1742" spans="1:7">
      <c r="A1742" s="2" t="s">
        <v>15</v>
      </c>
      <c r="B1742" t="s">
        <v>69</v>
      </c>
      <c r="C1742" s="2">
        <v>133</v>
      </c>
      <c r="D1742" s="2" t="s">
        <v>30</v>
      </c>
      <c r="E1742">
        <v>2021</v>
      </c>
      <c r="F1742" t="s">
        <v>19</v>
      </c>
      <c r="G1742" s="1">
        <v>3703.22</v>
      </c>
    </row>
    <row r="1743" spans="1:7">
      <c r="A1743" s="2" t="s">
        <v>15</v>
      </c>
      <c r="B1743" t="s">
        <v>69</v>
      </c>
      <c r="C1743" s="2">
        <v>133</v>
      </c>
      <c r="D1743" s="2" t="s">
        <v>30</v>
      </c>
      <c r="E1743">
        <v>2021</v>
      </c>
      <c r="F1743" t="s">
        <v>19</v>
      </c>
      <c r="G1743" s="1">
        <v>6823.73</v>
      </c>
    </row>
    <row r="1744" spans="1:7">
      <c r="A1744" s="2" t="s">
        <v>15</v>
      </c>
      <c r="B1744" t="s">
        <v>69</v>
      </c>
      <c r="C1744" s="2">
        <v>133</v>
      </c>
      <c r="D1744" s="2" t="s">
        <v>30</v>
      </c>
      <c r="E1744">
        <v>2021</v>
      </c>
      <c r="F1744" t="s">
        <v>19</v>
      </c>
      <c r="G1744" s="1">
        <v>3742.55</v>
      </c>
    </row>
    <row r="1745" spans="1:7">
      <c r="A1745" s="2" t="s">
        <v>15</v>
      </c>
      <c r="B1745" t="s">
        <v>69</v>
      </c>
      <c r="C1745" s="2">
        <v>133</v>
      </c>
      <c r="D1745" s="2" t="s">
        <v>30</v>
      </c>
      <c r="E1745">
        <v>2021</v>
      </c>
      <c r="F1745" t="s">
        <v>19</v>
      </c>
      <c r="G1745" s="1">
        <v>5132.38</v>
      </c>
    </row>
    <row r="1746" spans="1:7">
      <c r="A1746" s="2" t="s">
        <v>15</v>
      </c>
      <c r="B1746" t="s">
        <v>69</v>
      </c>
      <c r="C1746" s="2">
        <v>133</v>
      </c>
      <c r="D1746" s="2" t="s">
        <v>30</v>
      </c>
      <c r="E1746">
        <v>2021</v>
      </c>
      <c r="F1746" t="s">
        <v>19</v>
      </c>
      <c r="G1746" s="1">
        <v>13346.45</v>
      </c>
    </row>
    <row r="1747" spans="1:7">
      <c r="A1747" s="2" t="s">
        <v>15</v>
      </c>
      <c r="B1747" t="s">
        <v>69</v>
      </c>
      <c r="C1747" s="2">
        <v>144</v>
      </c>
      <c r="D1747" s="2" t="s">
        <v>30</v>
      </c>
      <c r="E1747">
        <v>2021</v>
      </c>
      <c r="F1747" t="s">
        <v>19</v>
      </c>
      <c r="G1747" s="1">
        <v>69817.119999999995</v>
      </c>
    </row>
    <row r="1748" spans="1:7">
      <c r="A1748" s="2" t="s">
        <v>15</v>
      </c>
      <c r="B1748" t="s">
        <v>69</v>
      </c>
      <c r="C1748" s="2">
        <v>144</v>
      </c>
      <c r="D1748" s="2" t="s">
        <v>30</v>
      </c>
      <c r="E1748">
        <v>2021</v>
      </c>
      <c r="F1748" t="s">
        <v>19</v>
      </c>
      <c r="G1748" s="1">
        <v>84446.07</v>
      </c>
    </row>
    <row r="1749" spans="1:7">
      <c r="A1749" s="2" t="s">
        <v>15</v>
      </c>
      <c r="B1749" t="s">
        <v>69</v>
      </c>
      <c r="C1749" s="2">
        <v>144</v>
      </c>
      <c r="D1749" s="2" t="s">
        <v>30</v>
      </c>
      <c r="E1749">
        <v>2021</v>
      </c>
      <c r="F1749" t="s">
        <v>19</v>
      </c>
      <c r="G1749" s="1">
        <v>87508.08</v>
      </c>
    </row>
    <row r="1750" spans="1:7">
      <c r="A1750" s="2" t="s">
        <v>15</v>
      </c>
      <c r="B1750" t="s">
        <v>69</v>
      </c>
      <c r="C1750" s="2">
        <v>144</v>
      </c>
      <c r="D1750" s="2" t="s">
        <v>30</v>
      </c>
      <c r="E1750">
        <v>2021</v>
      </c>
      <c r="F1750" t="s">
        <v>19</v>
      </c>
      <c r="G1750" s="1">
        <v>75201.55</v>
      </c>
    </row>
    <row r="1751" spans="1:7">
      <c r="A1751" s="2" t="s">
        <v>15</v>
      </c>
      <c r="B1751" t="s">
        <v>69</v>
      </c>
      <c r="C1751" s="2">
        <v>144</v>
      </c>
      <c r="D1751" s="2" t="s">
        <v>30</v>
      </c>
      <c r="E1751">
        <v>2021</v>
      </c>
      <c r="F1751" t="s">
        <v>19</v>
      </c>
      <c r="G1751" s="1">
        <v>69176.429999999993</v>
      </c>
    </row>
    <row r="1752" spans="1:7">
      <c r="A1752" s="2" t="s">
        <v>15</v>
      </c>
      <c r="B1752" t="s">
        <v>69</v>
      </c>
      <c r="C1752" s="2">
        <v>144</v>
      </c>
      <c r="D1752" s="2" t="s">
        <v>30</v>
      </c>
      <c r="E1752">
        <v>2021</v>
      </c>
      <c r="F1752" t="s">
        <v>19</v>
      </c>
      <c r="G1752" s="1">
        <v>80149.66</v>
      </c>
    </row>
    <row r="1753" spans="1:7">
      <c r="A1753" s="2" t="s">
        <v>16</v>
      </c>
      <c r="B1753" t="s">
        <v>69</v>
      </c>
      <c r="C1753" s="2">
        <v>133</v>
      </c>
      <c r="D1753" s="2" t="s">
        <v>30</v>
      </c>
      <c r="E1753">
        <v>2021</v>
      </c>
      <c r="F1753" t="s">
        <v>19</v>
      </c>
      <c r="G1753" s="1">
        <v>27912.89</v>
      </c>
    </row>
    <row r="1754" spans="1:7">
      <c r="A1754" s="2" t="s">
        <v>16</v>
      </c>
      <c r="B1754" t="s">
        <v>69</v>
      </c>
      <c r="C1754" s="2">
        <v>133</v>
      </c>
      <c r="D1754" s="2" t="s">
        <v>30</v>
      </c>
      <c r="E1754">
        <v>2021</v>
      </c>
      <c r="F1754" t="s">
        <v>19</v>
      </c>
      <c r="G1754" s="1">
        <v>25562.86</v>
      </c>
    </row>
    <row r="1755" spans="1:7">
      <c r="A1755" s="2" t="s">
        <v>16</v>
      </c>
      <c r="B1755" t="s">
        <v>69</v>
      </c>
      <c r="C1755" s="2">
        <v>133</v>
      </c>
      <c r="D1755" s="2" t="s">
        <v>30</v>
      </c>
      <c r="E1755">
        <v>2021</v>
      </c>
      <c r="F1755" t="s">
        <v>19</v>
      </c>
      <c r="G1755" s="1">
        <v>25156.36</v>
      </c>
    </row>
    <row r="1756" spans="1:7">
      <c r="A1756" s="2" t="s">
        <v>16</v>
      </c>
      <c r="B1756" t="s">
        <v>69</v>
      </c>
      <c r="C1756" s="2">
        <v>133</v>
      </c>
      <c r="D1756" s="2" t="s">
        <v>30</v>
      </c>
      <c r="E1756">
        <v>2021</v>
      </c>
      <c r="F1756" t="s">
        <v>19</v>
      </c>
      <c r="G1756" s="1">
        <v>25734.77</v>
      </c>
    </row>
    <row r="1757" spans="1:7">
      <c r="A1757" s="2" t="s">
        <v>16</v>
      </c>
      <c r="B1757" t="s">
        <v>69</v>
      </c>
      <c r="C1757" s="2">
        <v>133</v>
      </c>
      <c r="D1757" s="2" t="s">
        <v>30</v>
      </c>
      <c r="E1757">
        <v>2021</v>
      </c>
      <c r="F1757" t="s">
        <v>19</v>
      </c>
      <c r="G1757" s="1">
        <v>27347.74</v>
      </c>
    </row>
    <row r="1758" spans="1:7">
      <c r="A1758" s="2" t="s">
        <v>16</v>
      </c>
      <c r="B1758" t="s">
        <v>69</v>
      </c>
      <c r="C1758" s="2">
        <v>133</v>
      </c>
      <c r="D1758" s="2" t="s">
        <v>30</v>
      </c>
      <c r="E1758">
        <v>2021</v>
      </c>
      <c r="F1758" t="s">
        <v>19</v>
      </c>
      <c r="G1758" s="1">
        <v>38426.76</v>
      </c>
    </row>
    <row r="1759" spans="1:7">
      <c r="A1759" s="2" t="s">
        <v>16</v>
      </c>
      <c r="B1759" t="s">
        <v>69</v>
      </c>
      <c r="C1759" s="2">
        <v>144</v>
      </c>
      <c r="D1759" s="2" t="s">
        <v>30</v>
      </c>
      <c r="E1759">
        <v>2021</v>
      </c>
      <c r="F1759" t="s">
        <v>19</v>
      </c>
      <c r="G1759" s="1">
        <v>111074.8</v>
      </c>
    </row>
    <row r="1760" spans="1:7">
      <c r="A1760" s="2" t="s">
        <v>16</v>
      </c>
      <c r="B1760" t="s">
        <v>69</v>
      </c>
      <c r="C1760" s="2">
        <v>144</v>
      </c>
      <c r="D1760" s="2" t="s">
        <v>30</v>
      </c>
      <c r="E1760">
        <v>2021</v>
      </c>
      <c r="F1760" t="s">
        <v>19</v>
      </c>
      <c r="G1760" s="1">
        <v>110505.09</v>
      </c>
    </row>
    <row r="1761" spans="1:7">
      <c r="A1761" s="2" t="s">
        <v>16</v>
      </c>
      <c r="B1761" t="s">
        <v>69</v>
      </c>
      <c r="C1761" s="2">
        <v>144</v>
      </c>
      <c r="D1761" s="2" t="s">
        <v>30</v>
      </c>
      <c r="E1761">
        <v>2021</v>
      </c>
      <c r="F1761" t="s">
        <v>19</v>
      </c>
      <c r="G1761" s="1">
        <v>89092.33</v>
      </c>
    </row>
    <row r="1762" spans="1:7">
      <c r="A1762" s="2" t="s">
        <v>16</v>
      </c>
      <c r="B1762" t="s">
        <v>69</v>
      </c>
      <c r="C1762" s="2">
        <v>144</v>
      </c>
      <c r="D1762" s="2" t="s">
        <v>30</v>
      </c>
      <c r="E1762">
        <v>2021</v>
      </c>
      <c r="F1762" t="s">
        <v>19</v>
      </c>
      <c r="G1762" s="1">
        <v>107163.74</v>
      </c>
    </row>
    <row r="1763" spans="1:7">
      <c r="A1763" s="2" t="s">
        <v>16</v>
      </c>
      <c r="B1763" t="s">
        <v>69</v>
      </c>
      <c r="C1763" s="2">
        <v>144</v>
      </c>
      <c r="D1763" s="2" t="s">
        <v>30</v>
      </c>
      <c r="E1763">
        <v>2021</v>
      </c>
      <c r="F1763" t="s">
        <v>19</v>
      </c>
      <c r="G1763" s="1">
        <v>105440.5</v>
      </c>
    </row>
    <row r="1764" spans="1:7">
      <c r="A1764" s="2" t="s">
        <v>16</v>
      </c>
      <c r="B1764" t="s">
        <v>69</v>
      </c>
      <c r="C1764" s="2">
        <v>144</v>
      </c>
      <c r="D1764" s="2" t="s">
        <v>30</v>
      </c>
      <c r="E1764">
        <v>2021</v>
      </c>
      <c r="F1764" t="s">
        <v>19</v>
      </c>
      <c r="G1764" s="1">
        <v>96330.37</v>
      </c>
    </row>
    <row r="1765" spans="1:7">
      <c r="A1765" s="2" t="s">
        <v>17</v>
      </c>
      <c r="B1765" t="s">
        <v>69</v>
      </c>
      <c r="C1765" s="2">
        <v>133</v>
      </c>
      <c r="D1765" s="2" t="s">
        <v>30</v>
      </c>
      <c r="E1765">
        <v>2021</v>
      </c>
      <c r="F1765" t="s">
        <v>19</v>
      </c>
      <c r="G1765" s="1">
        <v>46979.17</v>
      </c>
    </row>
    <row r="1766" spans="1:7">
      <c r="A1766" s="2" t="s">
        <v>17</v>
      </c>
      <c r="B1766" t="s">
        <v>69</v>
      </c>
      <c r="C1766" s="2">
        <v>133</v>
      </c>
      <c r="D1766" s="2" t="s">
        <v>30</v>
      </c>
      <c r="E1766">
        <v>2021</v>
      </c>
      <c r="F1766" t="s">
        <v>19</v>
      </c>
      <c r="G1766" s="1">
        <v>37872.89</v>
      </c>
    </row>
    <row r="1767" spans="1:7">
      <c r="A1767" s="2" t="s">
        <v>17</v>
      </c>
      <c r="B1767" t="s">
        <v>69</v>
      </c>
      <c r="C1767" s="2">
        <v>133</v>
      </c>
      <c r="D1767" s="2" t="s">
        <v>30</v>
      </c>
      <c r="E1767">
        <v>2021</v>
      </c>
      <c r="F1767" t="s">
        <v>19</v>
      </c>
      <c r="G1767" s="1">
        <v>46172.08</v>
      </c>
    </row>
    <row r="1768" spans="1:7">
      <c r="A1768" s="2" t="s">
        <v>17</v>
      </c>
      <c r="B1768" t="s">
        <v>69</v>
      </c>
      <c r="C1768" s="2">
        <v>133</v>
      </c>
      <c r="D1768" s="2" t="s">
        <v>30</v>
      </c>
      <c r="E1768">
        <v>2021</v>
      </c>
      <c r="F1768" t="s">
        <v>19</v>
      </c>
      <c r="G1768" s="1">
        <v>46172.08</v>
      </c>
    </row>
    <row r="1769" spans="1:7">
      <c r="A1769" s="2" t="s">
        <v>17</v>
      </c>
      <c r="B1769" t="s">
        <v>69</v>
      </c>
      <c r="C1769" s="2">
        <v>133</v>
      </c>
      <c r="D1769" s="2" t="s">
        <v>30</v>
      </c>
      <c r="E1769">
        <v>2021</v>
      </c>
      <c r="F1769" t="s">
        <v>19</v>
      </c>
      <c r="G1769" s="1">
        <v>39247.53</v>
      </c>
    </row>
    <row r="1770" spans="1:7">
      <c r="A1770" s="2" t="s">
        <v>17</v>
      </c>
      <c r="B1770" t="s">
        <v>69</v>
      </c>
      <c r="C1770" s="2">
        <v>133</v>
      </c>
      <c r="D1770" s="2" t="s">
        <v>30</v>
      </c>
      <c r="E1770">
        <v>2021</v>
      </c>
      <c r="F1770" t="s">
        <v>19</v>
      </c>
      <c r="G1770" s="1">
        <v>41129.550000000003</v>
      </c>
    </row>
    <row r="1771" spans="1:7">
      <c r="A1771" s="2" t="s">
        <v>17</v>
      </c>
      <c r="B1771" t="s">
        <v>69</v>
      </c>
      <c r="C1771" s="2">
        <v>144</v>
      </c>
      <c r="D1771" s="2" t="s">
        <v>30</v>
      </c>
      <c r="E1771">
        <v>2021</v>
      </c>
      <c r="F1771" t="s">
        <v>19</v>
      </c>
      <c r="G1771" s="1">
        <v>65599.02</v>
      </c>
    </row>
    <row r="1772" spans="1:7">
      <c r="A1772" s="2" t="s">
        <v>17</v>
      </c>
      <c r="B1772" t="s">
        <v>69</v>
      </c>
      <c r="C1772" s="2">
        <v>144</v>
      </c>
      <c r="D1772" s="2" t="s">
        <v>30</v>
      </c>
      <c r="E1772">
        <v>2021</v>
      </c>
      <c r="F1772" t="s">
        <v>19</v>
      </c>
      <c r="G1772" s="1">
        <v>48564.72</v>
      </c>
    </row>
    <row r="1773" spans="1:7">
      <c r="A1773" s="2" t="s">
        <v>17</v>
      </c>
      <c r="B1773" t="s">
        <v>69</v>
      </c>
      <c r="C1773" s="2">
        <v>144</v>
      </c>
      <c r="D1773" s="2" t="s">
        <v>30</v>
      </c>
      <c r="E1773">
        <v>2021</v>
      </c>
      <c r="F1773" t="s">
        <v>19</v>
      </c>
      <c r="G1773" s="1">
        <v>87729.08</v>
      </c>
    </row>
    <row r="1774" spans="1:7">
      <c r="A1774" s="2" t="s">
        <v>17</v>
      </c>
      <c r="B1774" t="s">
        <v>69</v>
      </c>
      <c r="C1774" s="2">
        <v>144</v>
      </c>
      <c r="D1774" s="2" t="s">
        <v>30</v>
      </c>
      <c r="E1774">
        <v>2021</v>
      </c>
      <c r="F1774" t="s">
        <v>19</v>
      </c>
      <c r="G1774" s="1">
        <v>51660.56</v>
      </c>
    </row>
    <row r="1775" spans="1:7">
      <c r="A1775" s="2" t="s">
        <v>17</v>
      </c>
      <c r="B1775" t="s">
        <v>69</v>
      </c>
      <c r="C1775" s="2">
        <v>144</v>
      </c>
      <c r="D1775" s="2" t="s">
        <v>30</v>
      </c>
      <c r="E1775">
        <v>2021</v>
      </c>
      <c r="F1775" t="s">
        <v>19</v>
      </c>
      <c r="G1775" s="1">
        <v>71140.3</v>
      </c>
    </row>
    <row r="1776" spans="1:7">
      <c r="A1776" s="2" t="s">
        <v>17</v>
      </c>
      <c r="B1776" t="s">
        <v>69</v>
      </c>
      <c r="C1776" s="2">
        <v>144</v>
      </c>
      <c r="D1776" s="2" t="s">
        <v>30</v>
      </c>
      <c r="E1776">
        <v>2021</v>
      </c>
      <c r="F1776" t="s">
        <v>19</v>
      </c>
      <c r="G1776" s="1">
        <v>47943.88</v>
      </c>
    </row>
    <row r="1777" spans="1:7">
      <c r="A1777" s="2" t="s">
        <v>6</v>
      </c>
      <c r="B1777" t="s">
        <v>75</v>
      </c>
      <c r="C1777" s="2">
        <v>144</v>
      </c>
      <c r="D1777" s="2" t="s">
        <v>31</v>
      </c>
      <c r="E1777">
        <v>2021</v>
      </c>
      <c r="F1777" t="s">
        <v>19</v>
      </c>
      <c r="G1777" s="1">
        <v>3989.77</v>
      </c>
    </row>
    <row r="1778" spans="1:7">
      <c r="A1778" s="2" t="s">
        <v>6</v>
      </c>
      <c r="B1778" t="s">
        <v>75</v>
      </c>
      <c r="C1778" s="2">
        <v>144</v>
      </c>
      <c r="D1778" s="2" t="s">
        <v>31</v>
      </c>
      <c r="E1778">
        <v>2021</v>
      </c>
      <c r="F1778" t="s">
        <v>19</v>
      </c>
      <c r="G1778" s="1">
        <v>2912.88</v>
      </c>
    </row>
    <row r="1779" spans="1:7">
      <c r="A1779" s="2" t="s">
        <v>6</v>
      </c>
      <c r="B1779" t="s">
        <v>75</v>
      </c>
      <c r="C1779" s="2">
        <v>144</v>
      </c>
      <c r="D1779" s="2" t="s">
        <v>31</v>
      </c>
      <c r="E1779">
        <v>2021</v>
      </c>
      <c r="F1779" t="s">
        <v>19</v>
      </c>
      <c r="G1779" s="1">
        <v>1076.8900000000001</v>
      </c>
    </row>
    <row r="1780" spans="1:7">
      <c r="A1780" s="2" t="s">
        <v>6</v>
      </c>
      <c r="B1780" t="s">
        <v>75</v>
      </c>
      <c r="C1780" s="2">
        <v>144</v>
      </c>
      <c r="D1780" s="2" t="s">
        <v>31</v>
      </c>
      <c r="E1780">
        <v>2021</v>
      </c>
      <c r="F1780" t="s">
        <v>19</v>
      </c>
      <c r="G1780" s="1">
        <v>5066.67</v>
      </c>
    </row>
    <row r="1781" spans="1:7">
      <c r="A1781" s="2" t="s">
        <v>7</v>
      </c>
      <c r="B1781" t="s">
        <v>75</v>
      </c>
      <c r="C1781" s="2">
        <v>133</v>
      </c>
      <c r="D1781" s="2" t="s">
        <v>31</v>
      </c>
      <c r="E1781">
        <v>2021</v>
      </c>
      <c r="F1781" t="s">
        <v>19</v>
      </c>
      <c r="G1781" s="1">
        <v>9579.1299999999992</v>
      </c>
    </row>
    <row r="1782" spans="1:7">
      <c r="A1782" s="2" t="s">
        <v>7</v>
      </c>
      <c r="B1782" t="s">
        <v>75</v>
      </c>
      <c r="C1782" s="2">
        <v>133</v>
      </c>
      <c r="D1782" s="2" t="s">
        <v>31</v>
      </c>
      <c r="E1782">
        <v>2021</v>
      </c>
      <c r="F1782" t="s">
        <v>19</v>
      </c>
      <c r="G1782" s="1">
        <v>9316.49</v>
      </c>
    </row>
    <row r="1783" spans="1:7">
      <c r="A1783" s="2" t="s">
        <v>7</v>
      </c>
      <c r="B1783" t="s">
        <v>75</v>
      </c>
      <c r="C1783" s="2">
        <v>133</v>
      </c>
      <c r="D1783" s="2" t="s">
        <v>31</v>
      </c>
      <c r="E1783">
        <v>2021</v>
      </c>
      <c r="F1783" t="s">
        <v>19</v>
      </c>
      <c r="G1783" s="1">
        <v>9579.15</v>
      </c>
    </row>
    <row r="1784" spans="1:7">
      <c r="A1784" s="2" t="s">
        <v>7</v>
      </c>
      <c r="B1784" t="s">
        <v>75</v>
      </c>
      <c r="C1784" s="2">
        <v>133</v>
      </c>
      <c r="D1784" s="2" t="s">
        <v>31</v>
      </c>
      <c r="E1784">
        <v>2021</v>
      </c>
      <c r="F1784" t="s">
        <v>19</v>
      </c>
      <c r="G1784" s="1">
        <v>9072.36</v>
      </c>
    </row>
    <row r="1785" spans="1:7">
      <c r="A1785" s="2" t="s">
        <v>7</v>
      </c>
      <c r="B1785" t="s">
        <v>75</v>
      </c>
      <c r="C1785" s="2">
        <v>144</v>
      </c>
      <c r="D1785" s="2" t="s">
        <v>31</v>
      </c>
      <c r="E1785">
        <v>2021</v>
      </c>
      <c r="F1785" t="s">
        <v>19</v>
      </c>
      <c r="G1785" s="1">
        <v>1138.8900000000001</v>
      </c>
    </row>
    <row r="1786" spans="1:7">
      <c r="A1786" s="2" t="s">
        <v>7</v>
      </c>
      <c r="B1786" t="s">
        <v>75</v>
      </c>
      <c r="C1786" s="2">
        <v>144</v>
      </c>
      <c r="D1786" s="2" t="s">
        <v>31</v>
      </c>
      <c r="E1786">
        <v>2021</v>
      </c>
      <c r="F1786" t="s">
        <v>19</v>
      </c>
      <c r="G1786" s="1">
        <v>1138.8900000000001</v>
      </c>
    </row>
    <row r="1787" spans="1:7">
      <c r="A1787" s="2" t="s">
        <v>7</v>
      </c>
      <c r="B1787" t="s">
        <v>75</v>
      </c>
      <c r="C1787" s="2">
        <v>144</v>
      </c>
      <c r="D1787" s="2" t="s">
        <v>31</v>
      </c>
      <c r="E1787">
        <v>2021</v>
      </c>
      <c r="F1787" t="s">
        <v>19</v>
      </c>
      <c r="G1787" s="1">
        <v>1388.89</v>
      </c>
    </row>
    <row r="1788" spans="1:7">
      <c r="A1788" s="2" t="s">
        <v>7</v>
      </c>
      <c r="B1788" t="s">
        <v>75</v>
      </c>
      <c r="C1788" s="2">
        <v>144</v>
      </c>
      <c r="D1788" s="2" t="s">
        <v>31</v>
      </c>
      <c r="E1788">
        <v>2021</v>
      </c>
      <c r="F1788" t="s">
        <v>19</v>
      </c>
      <c r="G1788" s="1">
        <v>1388.89</v>
      </c>
    </row>
    <row r="1789" spans="1:7">
      <c r="A1789" s="2" t="s">
        <v>8</v>
      </c>
      <c r="B1789" t="s">
        <v>75</v>
      </c>
      <c r="C1789" s="2">
        <v>133</v>
      </c>
      <c r="D1789" s="2" t="s">
        <v>31</v>
      </c>
      <c r="E1789">
        <v>2021</v>
      </c>
      <c r="F1789" t="s">
        <v>19</v>
      </c>
      <c r="G1789" s="1">
        <v>-301.5</v>
      </c>
    </row>
    <row r="1790" spans="1:7">
      <c r="A1790" s="2" t="s">
        <v>8</v>
      </c>
      <c r="B1790" t="s">
        <v>75</v>
      </c>
      <c r="C1790" s="2">
        <v>133</v>
      </c>
      <c r="D1790" s="2" t="s">
        <v>31</v>
      </c>
      <c r="E1790">
        <v>2021</v>
      </c>
      <c r="F1790" t="s">
        <v>19</v>
      </c>
      <c r="G1790" s="1">
        <v>301.5</v>
      </c>
    </row>
    <row r="1791" spans="1:7">
      <c r="A1791" s="2" t="s">
        <v>8</v>
      </c>
      <c r="B1791" t="s">
        <v>75</v>
      </c>
      <c r="C1791" s="2">
        <v>144</v>
      </c>
      <c r="D1791" s="2" t="s">
        <v>31</v>
      </c>
      <c r="E1791">
        <v>2021</v>
      </c>
      <c r="F1791" t="s">
        <v>19</v>
      </c>
      <c r="G1791" s="1">
        <v>11856.03</v>
      </c>
    </row>
    <row r="1792" spans="1:7">
      <c r="A1792" s="2" t="s">
        <v>8</v>
      </c>
      <c r="B1792" t="s">
        <v>75</v>
      </c>
      <c r="C1792" s="2">
        <v>144</v>
      </c>
      <c r="D1792" s="2" t="s">
        <v>31</v>
      </c>
      <c r="E1792">
        <v>2021</v>
      </c>
      <c r="F1792" t="s">
        <v>19</v>
      </c>
      <c r="G1792" s="1">
        <v>3199.02</v>
      </c>
    </row>
    <row r="1793" spans="1:7">
      <c r="A1793" s="2" t="s">
        <v>8</v>
      </c>
      <c r="B1793" t="s">
        <v>75</v>
      </c>
      <c r="C1793" s="2">
        <v>144</v>
      </c>
      <c r="D1793" s="2" t="s">
        <v>31</v>
      </c>
      <c r="E1793">
        <v>2021</v>
      </c>
      <c r="F1793" t="s">
        <v>19</v>
      </c>
      <c r="G1793" s="1">
        <v>8976.59</v>
      </c>
    </row>
    <row r="1794" spans="1:7">
      <c r="A1794" s="2" t="s">
        <v>8</v>
      </c>
      <c r="B1794" t="s">
        <v>75</v>
      </c>
      <c r="C1794" s="2">
        <v>144</v>
      </c>
      <c r="D1794" s="2" t="s">
        <v>31</v>
      </c>
      <c r="E1794">
        <v>2021</v>
      </c>
      <c r="F1794" t="s">
        <v>19</v>
      </c>
      <c r="G1794" s="1">
        <v>9503.5300000000007</v>
      </c>
    </row>
    <row r="1795" spans="1:7">
      <c r="A1795" s="2" t="s">
        <v>9</v>
      </c>
      <c r="B1795" t="s">
        <v>75</v>
      </c>
      <c r="C1795" s="2">
        <v>133</v>
      </c>
      <c r="D1795" s="2" t="s">
        <v>31</v>
      </c>
      <c r="E1795">
        <v>2021</v>
      </c>
      <c r="F1795" t="s">
        <v>19</v>
      </c>
      <c r="G1795" s="1">
        <v>8751.09</v>
      </c>
    </row>
    <row r="1796" spans="1:7">
      <c r="A1796" s="2" t="s">
        <v>9</v>
      </c>
      <c r="B1796" t="s">
        <v>75</v>
      </c>
      <c r="C1796" s="2">
        <v>133</v>
      </c>
      <c r="D1796" s="2" t="s">
        <v>31</v>
      </c>
      <c r="E1796">
        <v>2021</v>
      </c>
      <c r="F1796" t="s">
        <v>19</v>
      </c>
      <c r="G1796" s="1">
        <v>11336.01</v>
      </c>
    </row>
    <row r="1797" spans="1:7">
      <c r="A1797" s="2" t="s">
        <v>9</v>
      </c>
      <c r="B1797" t="s">
        <v>75</v>
      </c>
      <c r="C1797" s="2">
        <v>133</v>
      </c>
      <c r="D1797" s="2" t="s">
        <v>31</v>
      </c>
      <c r="E1797">
        <v>2021</v>
      </c>
      <c r="F1797" t="s">
        <v>19</v>
      </c>
      <c r="G1797" s="1">
        <v>11336.01</v>
      </c>
    </row>
    <row r="1798" spans="1:7">
      <c r="A1798" s="2" t="s">
        <v>9</v>
      </c>
      <c r="B1798" t="s">
        <v>75</v>
      </c>
      <c r="C1798" s="2">
        <v>133</v>
      </c>
      <c r="D1798" s="2" t="s">
        <v>31</v>
      </c>
      <c r="E1798">
        <v>2021</v>
      </c>
      <c r="F1798" t="s">
        <v>19</v>
      </c>
      <c r="G1798" s="1">
        <v>8751.09</v>
      </c>
    </row>
    <row r="1799" spans="1:7">
      <c r="A1799" s="2" t="s">
        <v>9</v>
      </c>
      <c r="B1799" t="s">
        <v>75</v>
      </c>
      <c r="C1799" s="2">
        <v>144</v>
      </c>
      <c r="D1799" s="2" t="s">
        <v>31</v>
      </c>
      <c r="E1799">
        <v>2021</v>
      </c>
      <c r="F1799" t="s">
        <v>19</v>
      </c>
      <c r="G1799" s="1">
        <v>230941.6</v>
      </c>
    </row>
    <row r="1800" spans="1:7">
      <c r="A1800" s="2" t="s">
        <v>9</v>
      </c>
      <c r="B1800" t="s">
        <v>75</v>
      </c>
      <c r="C1800" s="2">
        <v>144</v>
      </c>
      <c r="D1800" s="2" t="s">
        <v>31</v>
      </c>
      <c r="E1800">
        <v>2021</v>
      </c>
      <c r="F1800" t="s">
        <v>19</v>
      </c>
      <c r="G1800" s="1">
        <v>203338.49</v>
      </c>
    </row>
    <row r="1801" spans="1:7">
      <c r="A1801" s="2" t="s">
        <v>9</v>
      </c>
      <c r="B1801" t="s">
        <v>75</v>
      </c>
      <c r="C1801" s="2">
        <v>144</v>
      </c>
      <c r="D1801" s="2" t="s">
        <v>31</v>
      </c>
      <c r="E1801">
        <v>2021</v>
      </c>
      <c r="F1801" t="s">
        <v>19</v>
      </c>
      <c r="G1801" s="1">
        <v>211860.51</v>
      </c>
    </row>
    <row r="1802" spans="1:7">
      <c r="A1802" s="2" t="s">
        <v>9</v>
      </c>
      <c r="B1802" t="s">
        <v>75</v>
      </c>
      <c r="C1802" s="2">
        <v>144</v>
      </c>
      <c r="D1802" s="2" t="s">
        <v>31</v>
      </c>
      <c r="E1802">
        <v>2021</v>
      </c>
      <c r="F1802" t="s">
        <v>19</v>
      </c>
      <c r="G1802" s="1">
        <v>208919.09</v>
      </c>
    </row>
    <row r="1803" spans="1:7">
      <c r="A1803" s="2" t="s">
        <v>10</v>
      </c>
      <c r="B1803" t="s">
        <v>75</v>
      </c>
      <c r="C1803" s="2">
        <v>133</v>
      </c>
      <c r="D1803" s="2" t="s">
        <v>31</v>
      </c>
      <c r="E1803">
        <v>2021</v>
      </c>
      <c r="F1803" t="s">
        <v>19</v>
      </c>
      <c r="G1803" s="1">
        <v>5472.22</v>
      </c>
    </row>
    <row r="1804" spans="1:7">
      <c r="A1804" s="2" t="s">
        <v>10</v>
      </c>
      <c r="B1804" t="s">
        <v>75</v>
      </c>
      <c r="C1804" s="2">
        <v>133</v>
      </c>
      <c r="D1804" s="2" t="s">
        <v>31</v>
      </c>
      <c r="E1804">
        <v>2021</v>
      </c>
      <c r="F1804" t="s">
        <v>19</v>
      </c>
      <c r="G1804" s="1">
        <v>4060.03</v>
      </c>
    </row>
    <row r="1805" spans="1:7">
      <c r="A1805" s="2" t="s">
        <v>10</v>
      </c>
      <c r="B1805" t="s">
        <v>75</v>
      </c>
      <c r="C1805" s="2">
        <v>133</v>
      </c>
      <c r="D1805" s="2" t="s">
        <v>31</v>
      </c>
      <c r="E1805">
        <v>2021</v>
      </c>
      <c r="F1805" t="s">
        <v>19</v>
      </c>
      <c r="G1805" s="1">
        <v>5472.22</v>
      </c>
    </row>
    <row r="1806" spans="1:7">
      <c r="A1806" s="2" t="s">
        <v>10</v>
      </c>
      <c r="B1806" t="s">
        <v>75</v>
      </c>
      <c r="C1806" s="2">
        <v>133</v>
      </c>
      <c r="D1806" s="2" t="s">
        <v>31</v>
      </c>
      <c r="E1806">
        <v>2021</v>
      </c>
      <c r="F1806" t="s">
        <v>19</v>
      </c>
      <c r="G1806" s="1">
        <v>5472.22</v>
      </c>
    </row>
    <row r="1807" spans="1:7">
      <c r="A1807" s="2" t="s">
        <v>11</v>
      </c>
      <c r="B1807" t="s">
        <v>75</v>
      </c>
      <c r="C1807" s="2">
        <v>144</v>
      </c>
      <c r="D1807" s="2" t="s">
        <v>31</v>
      </c>
      <c r="E1807">
        <v>2021</v>
      </c>
      <c r="F1807" t="s">
        <v>19</v>
      </c>
      <c r="G1807" s="1">
        <v>15219.56</v>
      </c>
    </row>
    <row r="1808" spans="1:7">
      <c r="A1808" s="2" t="s">
        <v>11</v>
      </c>
      <c r="B1808" t="s">
        <v>75</v>
      </c>
      <c r="C1808" s="2">
        <v>144</v>
      </c>
      <c r="D1808" s="2" t="s">
        <v>31</v>
      </c>
      <c r="E1808">
        <v>2021</v>
      </c>
      <c r="F1808" t="s">
        <v>19</v>
      </c>
      <c r="G1808" s="1">
        <v>20019.560000000001</v>
      </c>
    </row>
    <row r="1809" spans="1:7">
      <c r="A1809" s="2" t="s">
        <v>11</v>
      </c>
      <c r="B1809" t="s">
        <v>75</v>
      </c>
      <c r="C1809" s="2">
        <v>144</v>
      </c>
      <c r="D1809" s="2" t="s">
        <v>31</v>
      </c>
      <c r="E1809">
        <v>2021</v>
      </c>
      <c r="F1809" t="s">
        <v>19</v>
      </c>
      <c r="G1809" s="1">
        <v>15219.56</v>
      </c>
    </row>
    <row r="1810" spans="1:7">
      <c r="A1810" s="2" t="s">
        <v>11</v>
      </c>
      <c r="B1810" t="s">
        <v>75</v>
      </c>
      <c r="C1810" s="2">
        <v>144</v>
      </c>
      <c r="D1810" s="2" t="s">
        <v>31</v>
      </c>
      <c r="E1810">
        <v>2021</v>
      </c>
      <c r="F1810" t="s">
        <v>19</v>
      </c>
      <c r="G1810" s="1">
        <v>15219.56</v>
      </c>
    </row>
    <row r="1811" spans="1:7">
      <c r="A1811" s="2" t="s">
        <v>12</v>
      </c>
      <c r="B1811" t="s">
        <v>75</v>
      </c>
      <c r="C1811" s="2">
        <v>144</v>
      </c>
      <c r="D1811" s="2" t="s">
        <v>31</v>
      </c>
      <c r="E1811">
        <v>2021</v>
      </c>
      <c r="F1811" t="s">
        <v>19</v>
      </c>
      <c r="G1811" s="1">
        <v>2599.59</v>
      </c>
    </row>
    <row r="1812" spans="1:7">
      <c r="A1812" s="2" t="s">
        <v>12</v>
      </c>
      <c r="B1812" t="s">
        <v>75</v>
      </c>
      <c r="C1812" s="2">
        <v>144</v>
      </c>
      <c r="D1812" s="2" t="s">
        <v>31</v>
      </c>
      <c r="E1812">
        <v>2021</v>
      </c>
      <c r="F1812" t="s">
        <v>19</v>
      </c>
      <c r="G1812" s="1">
        <v>2212.9499999999998</v>
      </c>
    </row>
    <row r="1813" spans="1:7">
      <c r="A1813" s="2" t="s">
        <v>12</v>
      </c>
      <c r="B1813" t="s">
        <v>75</v>
      </c>
      <c r="C1813" s="2">
        <v>144</v>
      </c>
      <c r="D1813" s="2" t="s">
        <v>31</v>
      </c>
      <c r="E1813">
        <v>2021</v>
      </c>
      <c r="F1813" t="s">
        <v>19</v>
      </c>
      <c r="G1813" s="1">
        <v>2792.91</v>
      </c>
    </row>
    <row r="1814" spans="1:7">
      <c r="A1814" s="2" t="s">
        <v>12</v>
      </c>
      <c r="B1814" t="s">
        <v>75</v>
      </c>
      <c r="C1814" s="2">
        <v>144</v>
      </c>
      <c r="D1814" s="2" t="s">
        <v>31</v>
      </c>
      <c r="E1814">
        <v>2021</v>
      </c>
      <c r="F1814" t="s">
        <v>19</v>
      </c>
      <c r="G1814" s="1">
        <v>2792.91</v>
      </c>
    </row>
    <row r="1815" spans="1:7">
      <c r="A1815" s="2" t="s">
        <v>13</v>
      </c>
      <c r="B1815" t="s">
        <v>75</v>
      </c>
      <c r="C1815" s="2">
        <v>133</v>
      </c>
      <c r="D1815" s="2" t="s">
        <v>31</v>
      </c>
      <c r="E1815">
        <v>2021</v>
      </c>
      <c r="F1815" t="s">
        <v>19</v>
      </c>
      <c r="G1815" s="1">
        <v>2646.82</v>
      </c>
    </row>
    <row r="1816" spans="1:7">
      <c r="A1816" s="2" t="s">
        <v>13</v>
      </c>
      <c r="B1816" t="s">
        <v>75</v>
      </c>
      <c r="C1816" s="2">
        <v>133</v>
      </c>
      <c r="D1816" s="2" t="s">
        <v>31</v>
      </c>
      <c r="E1816">
        <v>2021</v>
      </c>
      <c r="F1816" t="s">
        <v>19</v>
      </c>
      <c r="G1816" s="1">
        <v>2646.82</v>
      </c>
    </row>
    <row r="1817" spans="1:7">
      <c r="A1817" s="2" t="s">
        <v>13</v>
      </c>
      <c r="B1817" t="s">
        <v>75</v>
      </c>
      <c r="C1817" s="2">
        <v>133</v>
      </c>
      <c r="D1817" s="2" t="s">
        <v>31</v>
      </c>
      <c r="E1817">
        <v>2021</v>
      </c>
      <c r="F1817" t="s">
        <v>19</v>
      </c>
      <c r="G1817" s="1">
        <v>2646.82</v>
      </c>
    </row>
    <row r="1818" spans="1:7">
      <c r="A1818" s="2" t="s">
        <v>13</v>
      </c>
      <c r="B1818" t="s">
        <v>75</v>
      </c>
      <c r="C1818" s="2">
        <v>133</v>
      </c>
      <c r="D1818" s="2" t="s">
        <v>31</v>
      </c>
      <c r="E1818">
        <v>2021</v>
      </c>
      <c r="F1818" t="s">
        <v>19</v>
      </c>
      <c r="G1818" s="1">
        <v>2646.82</v>
      </c>
    </row>
    <row r="1819" spans="1:7">
      <c r="A1819" s="2" t="s">
        <v>13</v>
      </c>
      <c r="B1819" t="s">
        <v>75</v>
      </c>
      <c r="C1819" s="2">
        <v>144</v>
      </c>
      <c r="D1819" s="2" t="s">
        <v>31</v>
      </c>
      <c r="E1819">
        <v>2021</v>
      </c>
      <c r="F1819" t="s">
        <v>19</v>
      </c>
      <c r="G1819" s="1">
        <v>2098.2399999999998</v>
      </c>
    </row>
    <row r="1820" spans="1:7">
      <c r="A1820" s="2" t="s">
        <v>13</v>
      </c>
      <c r="B1820" t="s">
        <v>75</v>
      </c>
      <c r="C1820" s="2">
        <v>144</v>
      </c>
      <c r="D1820" s="2" t="s">
        <v>31</v>
      </c>
      <c r="E1820">
        <v>2021</v>
      </c>
      <c r="F1820" t="s">
        <v>19</v>
      </c>
      <c r="G1820" s="1">
        <v>1393.35</v>
      </c>
    </row>
    <row r="1821" spans="1:7">
      <c r="A1821" s="2" t="s">
        <v>14</v>
      </c>
      <c r="B1821" t="s">
        <v>75</v>
      </c>
      <c r="C1821" s="2">
        <v>144</v>
      </c>
      <c r="D1821" s="2" t="s">
        <v>31</v>
      </c>
      <c r="E1821">
        <v>2021</v>
      </c>
      <c r="F1821" t="s">
        <v>19</v>
      </c>
      <c r="G1821" s="1">
        <v>4905.7700000000004</v>
      </c>
    </row>
    <row r="1822" spans="1:7">
      <c r="A1822" s="2" t="s">
        <v>17</v>
      </c>
      <c r="B1822" t="s">
        <v>75</v>
      </c>
      <c r="C1822" s="2">
        <v>133</v>
      </c>
      <c r="D1822" s="2" t="s">
        <v>31</v>
      </c>
      <c r="E1822">
        <v>2021</v>
      </c>
      <c r="F1822" t="s">
        <v>19</v>
      </c>
      <c r="G1822" s="1">
        <v>146.18</v>
      </c>
    </row>
    <row r="1823" spans="1:7">
      <c r="A1823" s="2" t="s">
        <v>17</v>
      </c>
      <c r="B1823" t="s">
        <v>75</v>
      </c>
      <c r="C1823" s="2">
        <v>144</v>
      </c>
      <c r="D1823" s="2" t="s">
        <v>31</v>
      </c>
      <c r="E1823">
        <v>2021</v>
      </c>
      <c r="F1823" t="s">
        <v>19</v>
      </c>
      <c r="G1823" s="1">
        <v>7687.24</v>
      </c>
    </row>
    <row r="1824" spans="1:7">
      <c r="A1824" s="2" t="s">
        <v>17</v>
      </c>
      <c r="B1824" t="s">
        <v>75</v>
      </c>
      <c r="C1824" s="2">
        <v>144</v>
      </c>
      <c r="D1824" s="2" t="s">
        <v>31</v>
      </c>
      <c r="E1824">
        <v>2021</v>
      </c>
      <c r="F1824" t="s">
        <v>19</v>
      </c>
      <c r="G1824" s="1">
        <v>8037.74</v>
      </c>
    </row>
    <row r="1825" spans="1:7">
      <c r="A1825" s="2" t="s">
        <v>17</v>
      </c>
      <c r="B1825" t="s">
        <v>75</v>
      </c>
      <c r="C1825" s="2">
        <v>144</v>
      </c>
      <c r="D1825" s="2" t="s">
        <v>31</v>
      </c>
      <c r="E1825">
        <v>2021</v>
      </c>
      <c r="F1825" t="s">
        <v>19</v>
      </c>
      <c r="G1825" s="1">
        <v>6814.58</v>
      </c>
    </row>
    <row r="1826" spans="1:7">
      <c r="A1826" s="2" t="s">
        <v>17</v>
      </c>
      <c r="B1826" t="s">
        <v>75</v>
      </c>
      <c r="C1826" s="2">
        <v>144</v>
      </c>
      <c r="D1826" s="2" t="s">
        <v>31</v>
      </c>
      <c r="E1826">
        <v>2021</v>
      </c>
      <c r="F1826" t="s">
        <v>19</v>
      </c>
      <c r="G1826" s="1">
        <v>4288.63</v>
      </c>
    </row>
    <row r="1827" spans="1:7">
      <c r="A1827" s="2" t="s">
        <v>6</v>
      </c>
      <c r="B1827" t="s">
        <v>85</v>
      </c>
      <c r="C1827" s="2">
        <v>144</v>
      </c>
      <c r="D1827" s="2" t="s">
        <v>32</v>
      </c>
      <c r="E1827">
        <v>2021</v>
      </c>
      <c r="F1827" t="s">
        <v>19</v>
      </c>
      <c r="G1827" s="1">
        <v>814.66</v>
      </c>
    </row>
    <row r="1828" spans="1:7">
      <c r="A1828" s="2" t="s">
        <v>6</v>
      </c>
      <c r="B1828" t="s">
        <v>85</v>
      </c>
      <c r="C1828" s="2">
        <v>144</v>
      </c>
      <c r="D1828" s="2" t="s">
        <v>32</v>
      </c>
      <c r="E1828">
        <v>2021</v>
      </c>
      <c r="F1828" t="s">
        <v>19</v>
      </c>
      <c r="G1828" s="1">
        <v>4130</v>
      </c>
    </row>
    <row r="1829" spans="1:7">
      <c r="A1829" s="2" t="s">
        <v>6</v>
      </c>
      <c r="B1829" t="s">
        <v>85</v>
      </c>
      <c r="C1829" s="2">
        <v>144</v>
      </c>
      <c r="D1829" s="2" t="s">
        <v>32</v>
      </c>
      <c r="E1829">
        <v>2021</v>
      </c>
      <c r="F1829" t="s">
        <v>19</v>
      </c>
      <c r="G1829" s="1">
        <v>814.67</v>
      </c>
    </row>
    <row r="1830" spans="1:7">
      <c r="A1830" s="2" t="s">
        <v>6</v>
      </c>
      <c r="B1830" t="s">
        <v>85</v>
      </c>
      <c r="C1830" s="2">
        <v>144</v>
      </c>
      <c r="D1830" s="2" t="s">
        <v>32</v>
      </c>
      <c r="E1830">
        <v>2021</v>
      </c>
      <c r="F1830" t="s">
        <v>19</v>
      </c>
      <c r="G1830" s="1">
        <v>2000</v>
      </c>
    </row>
    <row r="1831" spans="1:7">
      <c r="A1831" s="2" t="s">
        <v>7</v>
      </c>
      <c r="B1831" t="s">
        <v>85</v>
      </c>
      <c r="C1831" s="2">
        <v>133</v>
      </c>
      <c r="D1831" s="2" t="s">
        <v>32</v>
      </c>
      <c r="E1831">
        <v>2021</v>
      </c>
      <c r="F1831" t="s">
        <v>19</v>
      </c>
      <c r="G1831" s="1">
        <v>6946.87</v>
      </c>
    </row>
    <row r="1832" spans="1:7">
      <c r="A1832" s="2" t="s">
        <v>7</v>
      </c>
      <c r="B1832" t="s">
        <v>85</v>
      </c>
      <c r="C1832" s="2">
        <v>133</v>
      </c>
      <c r="D1832" s="2" t="s">
        <v>32</v>
      </c>
      <c r="E1832">
        <v>2021</v>
      </c>
      <c r="F1832" t="s">
        <v>19</v>
      </c>
      <c r="G1832" s="1">
        <v>5796.88</v>
      </c>
    </row>
    <row r="1833" spans="1:7">
      <c r="A1833" s="2" t="s">
        <v>7</v>
      </c>
      <c r="B1833" t="s">
        <v>85</v>
      </c>
      <c r="C1833" s="2">
        <v>144</v>
      </c>
      <c r="D1833" s="2" t="s">
        <v>32</v>
      </c>
      <c r="E1833">
        <v>2021</v>
      </c>
      <c r="F1833" t="s">
        <v>19</v>
      </c>
      <c r="G1833" s="1">
        <v>4055.55</v>
      </c>
    </row>
    <row r="1834" spans="1:7">
      <c r="A1834" s="2" t="s">
        <v>7</v>
      </c>
      <c r="B1834" t="s">
        <v>85</v>
      </c>
      <c r="C1834" s="2">
        <v>144</v>
      </c>
      <c r="D1834" s="2" t="s">
        <v>32</v>
      </c>
      <c r="E1834">
        <v>2021</v>
      </c>
      <c r="F1834" t="s">
        <v>19</v>
      </c>
      <c r="G1834" s="1">
        <v>4055.56</v>
      </c>
    </row>
    <row r="1835" spans="1:7">
      <c r="A1835" s="2" t="s">
        <v>8</v>
      </c>
      <c r="B1835" t="s">
        <v>85</v>
      </c>
      <c r="C1835" s="2">
        <v>133</v>
      </c>
      <c r="D1835" s="2" t="s">
        <v>32</v>
      </c>
      <c r="E1835">
        <v>2021</v>
      </c>
      <c r="F1835" t="s">
        <v>19</v>
      </c>
      <c r="G1835" s="1">
        <v>301.5</v>
      </c>
    </row>
    <row r="1836" spans="1:7">
      <c r="A1836" s="2" t="s">
        <v>8</v>
      </c>
      <c r="B1836" t="s">
        <v>85</v>
      </c>
      <c r="C1836" s="2">
        <v>144</v>
      </c>
      <c r="D1836" s="2" t="s">
        <v>32</v>
      </c>
      <c r="E1836">
        <v>2021</v>
      </c>
      <c r="F1836" t="s">
        <v>19</v>
      </c>
      <c r="G1836" s="1">
        <v>12707.01</v>
      </c>
    </row>
    <row r="1837" spans="1:7">
      <c r="A1837" s="2" t="s">
        <v>8</v>
      </c>
      <c r="B1837" t="s">
        <v>85</v>
      </c>
      <c r="C1837" s="2">
        <v>144</v>
      </c>
      <c r="D1837" s="2" t="s">
        <v>32</v>
      </c>
      <c r="E1837">
        <v>2021</v>
      </c>
      <c r="F1837" t="s">
        <v>19</v>
      </c>
      <c r="G1837" s="1">
        <v>3707</v>
      </c>
    </row>
    <row r="1838" spans="1:7">
      <c r="A1838" s="2" t="s">
        <v>8</v>
      </c>
      <c r="B1838" t="s">
        <v>85</v>
      </c>
      <c r="C1838" s="2">
        <v>144</v>
      </c>
      <c r="D1838" s="2" t="s">
        <v>32</v>
      </c>
      <c r="E1838">
        <v>2021</v>
      </c>
      <c r="F1838" t="s">
        <v>19</v>
      </c>
      <c r="G1838" s="1">
        <v>500</v>
      </c>
    </row>
    <row r="1839" spans="1:7">
      <c r="A1839" s="2" t="s">
        <v>9</v>
      </c>
      <c r="B1839" t="s">
        <v>85</v>
      </c>
      <c r="C1839" s="2">
        <v>133</v>
      </c>
      <c r="D1839" s="2" t="s">
        <v>32</v>
      </c>
      <c r="E1839">
        <v>2021</v>
      </c>
      <c r="F1839" t="s">
        <v>19</v>
      </c>
      <c r="G1839" s="1">
        <v>-400</v>
      </c>
    </row>
    <row r="1840" spans="1:7">
      <c r="A1840" s="2" t="s">
        <v>9</v>
      </c>
      <c r="B1840" t="s">
        <v>85</v>
      </c>
      <c r="C1840" s="2">
        <v>133</v>
      </c>
      <c r="D1840" s="2" t="s">
        <v>32</v>
      </c>
      <c r="E1840">
        <v>2021</v>
      </c>
      <c r="F1840" t="s">
        <v>19</v>
      </c>
      <c r="G1840" s="1">
        <v>5925</v>
      </c>
    </row>
    <row r="1841" spans="1:7">
      <c r="A1841" s="2" t="s">
        <v>9</v>
      </c>
      <c r="B1841" t="s">
        <v>85</v>
      </c>
      <c r="C1841" s="2">
        <v>133</v>
      </c>
      <c r="D1841" s="2" t="s">
        <v>32</v>
      </c>
      <c r="E1841">
        <v>2021</v>
      </c>
      <c r="F1841" t="s">
        <v>19</v>
      </c>
      <c r="G1841" s="1">
        <v>9451.4</v>
      </c>
    </row>
    <row r="1842" spans="1:7">
      <c r="A1842" s="2" t="s">
        <v>9</v>
      </c>
      <c r="B1842" t="s">
        <v>85</v>
      </c>
      <c r="C1842" s="2">
        <v>144</v>
      </c>
      <c r="D1842" s="2" t="s">
        <v>32</v>
      </c>
      <c r="E1842">
        <v>2021</v>
      </c>
      <c r="F1842" t="s">
        <v>19</v>
      </c>
      <c r="G1842" s="1">
        <v>7361.12</v>
      </c>
    </row>
    <row r="1843" spans="1:7">
      <c r="A1843" s="2" t="s">
        <v>9</v>
      </c>
      <c r="B1843" t="s">
        <v>85</v>
      </c>
      <c r="C1843" s="2">
        <v>144</v>
      </c>
      <c r="D1843" s="2" t="s">
        <v>32</v>
      </c>
      <c r="E1843">
        <v>2021</v>
      </c>
      <c r="F1843" t="s">
        <v>19</v>
      </c>
      <c r="G1843" s="1">
        <v>228975.13</v>
      </c>
    </row>
    <row r="1844" spans="1:7">
      <c r="A1844" s="2" t="s">
        <v>9</v>
      </c>
      <c r="B1844" t="s">
        <v>85</v>
      </c>
      <c r="C1844" s="2">
        <v>144</v>
      </c>
      <c r="D1844" s="2" t="s">
        <v>32</v>
      </c>
      <c r="E1844">
        <v>2021</v>
      </c>
      <c r="F1844" t="s">
        <v>19</v>
      </c>
      <c r="G1844" s="1">
        <v>20843.38</v>
      </c>
    </row>
    <row r="1845" spans="1:7">
      <c r="A1845" s="2" t="s">
        <v>11</v>
      </c>
      <c r="B1845" t="s">
        <v>85</v>
      </c>
      <c r="C1845" s="2">
        <v>133</v>
      </c>
      <c r="D1845" s="2" t="s">
        <v>32</v>
      </c>
      <c r="E1845">
        <v>2021</v>
      </c>
      <c r="F1845" t="s">
        <v>19</v>
      </c>
      <c r="G1845" s="1">
        <v>1944.02</v>
      </c>
    </row>
    <row r="1846" spans="1:7">
      <c r="A1846" s="2" t="s">
        <v>11</v>
      </c>
      <c r="B1846" t="s">
        <v>85</v>
      </c>
      <c r="C1846" s="2">
        <v>144</v>
      </c>
      <c r="D1846" s="2" t="s">
        <v>32</v>
      </c>
      <c r="E1846">
        <v>2021</v>
      </c>
      <c r="F1846" t="s">
        <v>19</v>
      </c>
      <c r="G1846" s="1">
        <v>17564.009999999998</v>
      </c>
    </row>
    <row r="1847" spans="1:7">
      <c r="A1847" s="2" t="s">
        <v>11</v>
      </c>
      <c r="B1847" t="s">
        <v>85</v>
      </c>
      <c r="C1847" s="2">
        <v>144</v>
      </c>
      <c r="D1847" s="2" t="s">
        <v>32</v>
      </c>
      <c r="E1847">
        <v>2021</v>
      </c>
      <c r="F1847" t="s">
        <v>19</v>
      </c>
      <c r="G1847" s="1">
        <v>8701</v>
      </c>
    </row>
    <row r="1848" spans="1:7">
      <c r="A1848" s="2" t="s">
        <v>12</v>
      </c>
      <c r="B1848" t="s">
        <v>85</v>
      </c>
      <c r="C1848" s="2">
        <v>133</v>
      </c>
      <c r="D1848" s="2" t="s">
        <v>32</v>
      </c>
      <c r="E1848">
        <v>2021</v>
      </c>
      <c r="F1848" t="s">
        <v>19</v>
      </c>
      <c r="G1848" s="1">
        <v>500</v>
      </c>
    </row>
    <row r="1849" spans="1:7">
      <c r="A1849" s="2" t="s">
        <v>12</v>
      </c>
      <c r="B1849" t="s">
        <v>85</v>
      </c>
      <c r="C1849" s="2">
        <v>133</v>
      </c>
      <c r="D1849" s="2" t="s">
        <v>32</v>
      </c>
      <c r="E1849">
        <v>2021</v>
      </c>
      <c r="F1849" t="s">
        <v>19</v>
      </c>
      <c r="G1849" s="1">
        <v>500</v>
      </c>
    </row>
    <row r="1850" spans="1:7">
      <c r="A1850" s="2" t="s">
        <v>12</v>
      </c>
      <c r="B1850" t="s">
        <v>85</v>
      </c>
      <c r="C1850" s="2">
        <v>144</v>
      </c>
      <c r="D1850" s="2" t="s">
        <v>32</v>
      </c>
      <c r="E1850">
        <v>2021</v>
      </c>
      <c r="F1850" t="s">
        <v>19</v>
      </c>
      <c r="G1850" s="1">
        <v>6125.01</v>
      </c>
    </row>
    <row r="1851" spans="1:7">
      <c r="A1851" s="2" t="s">
        <v>12</v>
      </c>
      <c r="B1851" t="s">
        <v>85</v>
      </c>
      <c r="C1851" s="2">
        <v>144</v>
      </c>
      <c r="D1851" s="2" t="s">
        <v>32</v>
      </c>
      <c r="E1851">
        <v>2021</v>
      </c>
      <c r="F1851" t="s">
        <v>19</v>
      </c>
      <c r="G1851" s="1">
        <v>1000</v>
      </c>
    </row>
    <row r="1852" spans="1:7">
      <c r="A1852" s="2" t="s">
        <v>12</v>
      </c>
      <c r="B1852" t="s">
        <v>85</v>
      </c>
      <c r="C1852" s="2">
        <v>144</v>
      </c>
      <c r="D1852" s="2" t="s">
        <v>32</v>
      </c>
      <c r="E1852">
        <v>2021</v>
      </c>
      <c r="F1852" t="s">
        <v>19</v>
      </c>
      <c r="G1852" s="1">
        <v>12125</v>
      </c>
    </row>
    <row r="1853" spans="1:7">
      <c r="A1853" s="2" t="s">
        <v>13</v>
      </c>
      <c r="B1853" t="s">
        <v>85</v>
      </c>
      <c r="C1853" s="2">
        <v>133</v>
      </c>
      <c r="D1853" s="2" t="s">
        <v>32</v>
      </c>
      <c r="E1853">
        <v>2021</v>
      </c>
      <c r="F1853" t="s">
        <v>19</v>
      </c>
      <c r="G1853" s="1">
        <v>2963.2</v>
      </c>
    </row>
    <row r="1854" spans="1:7">
      <c r="A1854" s="2" t="s">
        <v>13</v>
      </c>
      <c r="B1854" t="s">
        <v>85</v>
      </c>
      <c r="C1854" s="2">
        <v>133</v>
      </c>
      <c r="D1854" s="2" t="s">
        <v>32</v>
      </c>
      <c r="E1854">
        <v>2021</v>
      </c>
      <c r="F1854" t="s">
        <v>19</v>
      </c>
      <c r="G1854" s="1">
        <v>3238.18</v>
      </c>
    </row>
    <row r="1855" spans="1:7">
      <c r="A1855" s="2" t="s">
        <v>13</v>
      </c>
      <c r="B1855" t="s">
        <v>85</v>
      </c>
      <c r="C1855" s="2">
        <v>144</v>
      </c>
      <c r="D1855" s="2" t="s">
        <v>32</v>
      </c>
      <c r="E1855">
        <v>2021</v>
      </c>
      <c r="F1855" t="s">
        <v>19</v>
      </c>
      <c r="G1855" s="1">
        <v>333.33</v>
      </c>
    </row>
    <row r="1856" spans="1:7">
      <c r="A1856" s="2" t="s">
        <v>13</v>
      </c>
      <c r="B1856" t="s">
        <v>85</v>
      </c>
      <c r="C1856" s="2">
        <v>144</v>
      </c>
      <c r="D1856" s="2" t="s">
        <v>32</v>
      </c>
      <c r="E1856">
        <v>2021</v>
      </c>
      <c r="F1856" t="s">
        <v>19</v>
      </c>
      <c r="G1856" s="1">
        <v>712</v>
      </c>
    </row>
    <row r="1857" spans="1:7">
      <c r="A1857" s="2" t="s">
        <v>13</v>
      </c>
      <c r="B1857" t="s">
        <v>85</v>
      </c>
      <c r="C1857" s="2">
        <v>144</v>
      </c>
      <c r="D1857" s="2" t="s">
        <v>32</v>
      </c>
      <c r="E1857">
        <v>2021</v>
      </c>
      <c r="F1857" t="s">
        <v>19</v>
      </c>
      <c r="G1857" s="1">
        <v>333.34</v>
      </c>
    </row>
    <row r="1858" spans="1:7">
      <c r="A1858" s="2" t="s">
        <v>15</v>
      </c>
      <c r="B1858" t="s">
        <v>85</v>
      </c>
      <c r="C1858" s="2">
        <v>133</v>
      </c>
      <c r="D1858" s="2" t="s">
        <v>32</v>
      </c>
      <c r="E1858">
        <v>2021</v>
      </c>
      <c r="F1858" t="s">
        <v>19</v>
      </c>
      <c r="G1858" s="1">
        <v>999.99</v>
      </c>
    </row>
    <row r="1859" spans="1:7">
      <c r="A1859" s="2" t="s">
        <v>15</v>
      </c>
      <c r="B1859" t="s">
        <v>85</v>
      </c>
      <c r="C1859" s="2">
        <v>133</v>
      </c>
      <c r="D1859" s="2" t="s">
        <v>32</v>
      </c>
      <c r="E1859">
        <v>2021</v>
      </c>
      <c r="F1859" t="s">
        <v>19</v>
      </c>
      <c r="G1859" s="1">
        <v>500.01</v>
      </c>
    </row>
    <row r="1860" spans="1:7">
      <c r="A1860" s="2" t="s">
        <v>15</v>
      </c>
      <c r="B1860" t="s">
        <v>85</v>
      </c>
      <c r="C1860" s="2">
        <v>133</v>
      </c>
      <c r="D1860" s="2" t="s">
        <v>32</v>
      </c>
      <c r="E1860">
        <v>2021</v>
      </c>
      <c r="F1860" t="s">
        <v>19</v>
      </c>
      <c r="G1860" s="1">
        <v>5500</v>
      </c>
    </row>
    <row r="1861" spans="1:7">
      <c r="A1861" s="2" t="s">
        <v>15</v>
      </c>
      <c r="B1861" t="s">
        <v>85</v>
      </c>
      <c r="C1861" s="2">
        <v>144</v>
      </c>
      <c r="D1861" s="2" t="s">
        <v>32</v>
      </c>
      <c r="E1861">
        <v>2021</v>
      </c>
      <c r="F1861" t="s">
        <v>19</v>
      </c>
      <c r="G1861" s="1">
        <v>29100</v>
      </c>
    </row>
    <row r="1862" spans="1:7">
      <c r="A1862" s="2" t="s">
        <v>17</v>
      </c>
      <c r="B1862" t="s">
        <v>85</v>
      </c>
      <c r="C1862" s="2">
        <v>133</v>
      </c>
      <c r="D1862" s="2" t="s">
        <v>32</v>
      </c>
      <c r="E1862">
        <v>2021</v>
      </c>
      <c r="F1862" t="s">
        <v>19</v>
      </c>
      <c r="G1862" s="1">
        <v>800</v>
      </c>
    </row>
    <row r="1863" spans="1:7">
      <c r="A1863" s="2" t="s">
        <v>17</v>
      </c>
      <c r="B1863" t="s">
        <v>85</v>
      </c>
      <c r="C1863" s="2">
        <v>144</v>
      </c>
      <c r="D1863" s="2" t="s">
        <v>32</v>
      </c>
      <c r="E1863">
        <v>2021</v>
      </c>
      <c r="F1863" t="s">
        <v>19</v>
      </c>
      <c r="G1863" s="1">
        <v>1369.43</v>
      </c>
    </row>
    <row r="1864" spans="1:7">
      <c r="A1864" s="2" t="s">
        <v>17</v>
      </c>
      <c r="B1864" t="s">
        <v>85</v>
      </c>
      <c r="C1864" s="2">
        <v>144</v>
      </c>
      <c r="D1864" s="2" t="s">
        <v>32</v>
      </c>
      <c r="E1864">
        <v>2021</v>
      </c>
      <c r="F1864" t="s">
        <v>19</v>
      </c>
      <c r="G1864" s="1">
        <v>2206.19</v>
      </c>
    </row>
    <row r="1865" spans="1:7">
      <c r="A1865" s="2" t="s">
        <v>6</v>
      </c>
      <c r="B1865" t="s">
        <v>66</v>
      </c>
      <c r="C1865" s="2">
        <v>133</v>
      </c>
      <c r="D1865" s="2" t="s">
        <v>33</v>
      </c>
      <c r="E1865">
        <v>2021</v>
      </c>
      <c r="F1865" t="s">
        <v>19</v>
      </c>
      <c r="G1865" s="1">
        <v>300</v>
      </c>
    </row>
    <row r="1866" spans="1:7">
      <c r="A1866" s="2" t="s">
        <v>6</v>
      </c>
      <c r="B1866" t="s">
        <v>66</v>
      </c>
      <c r="C1866" s="2">
        <v>133</v>
      </c>
      <c r="D1866" s="2" t="s">
        <v>33</v>
      </c>
      <c r="E1866">
        <v>2021</v>
      </c>
      <c r="F1866" t="s">
        <v>19</v>
      </c>
      <c r="G1866" s="1">
        <v>900</v>
      </c>
    </row>
    <row r="1867" spans="1:7">
      <c r="A1867" s="2" t="s">
        <v>6</v>
      </c>
      <c r="B1867" t="s">
        <v>66</v>
      </c>
      <c r="C1867" s="2">
        <v>144</v>
      </c>
      <c r="D1867" s="2" t="s">
        <v>33</v>
      </c>
      <c r="E1867">
        <v>2021</v>
      </c>
      <c r="F1867" t="s">
        <v>19</v>
      </c>
      <c r="G1867" s="1">
        <v>866.67</v>
      </c>
    </row>
    <row r="1868" spans="1:7">
      <c r="A1868" s="2" t="s">
        <v>6</v>
      </c>
      <c r="B1868" t="s">
        <v>66</v>
      </c>
      <c r="C1868" s="2">
        <v>144</v>
      </c>
      <c r="D1868" s="2" t="s">
        <v>33</v>
      </c>
      <c r="E1868">
        <v>2021</v>
      </c>
      <c r="F1868" t="s">
        <v>19</v>
      </c>
      <c r="G1868" s="1">
        <v>2956.09</v>
      </c>
    </row>
    <row r="1869" spans="1:7">
      <c r="A1869" s="2" t="s">
        <v>6</v>
      </c>
      <c r="B1869" t="s">
        <v>66</v>
      </c>
      <c r="C1869" s="2">
        <v>144</v>
      </c>
      <c r="D1869" s="2" t="s">
        <v>33</v>
      </c>
      <c r="E1869">
        <v>2021</v>
      </c>
      <c r="F1869" t="s">
        <v>19</v>
      </c>
      <c r="G1869" s="1">
        <v>1031.5999999999999</v>
      </c>
    </row>
    <row r="1870" spans="1:7">
      <c r="A1870" s="2" t="s">
        <v>6</v>
      </c>
      <c r="B1870" t="s">
        <v>66</v>
      </c>
      <c r="C1870" s="2">
        <v>144</v>
      </c>
      <c r="D1870" s="2" t="s">
        <v>33</v>
      </c>
      <c r="E1870">
        <v>2021</v>
      </c>
      <c r="F1870" t="s">
        <v>19</v>
      </c>
      <c r="G1870" s="1">
        <v>3733.33</v>
      </c>
    </row>
    <row r="1871" spans="1:7">
      <c r="A1871" s="2" t="s">
        <v>7</v>
      </c>
      <c r="B1871" t="s">
        <v>66</v>
      </c>
      <c r="C1871" s="2">
        <v>133</v>
      </c>
      <c r="D1871" s="2" t="s">
        <v>33</v>
      </c>
      <c r="E1871">
        <v>2021</v>
      </c>
      <c r="F1871" t="s">
        <v>19</v>
      </c>
      <c r="G1871" s="1">
        <v>7087.27</v>
      </c>
    </row>
    <row r="1872" spans="1:7">
      <c r="A1872" s="2" t="s">
        <v>7</v>
      </c>
      <c r="B1872" t="s">
        <v>66</v>
      </c>
      <c r="C1872" s="2">
        <v>133</v>
      </c>
      <c r="D1872" s="2" t="s">
        <v>33</v>
      </c>
      <c r="E1872">
        <v>2021</v>
      </c>
      <c r="F1872" t="s">
        <v>19</v>
      </c>
      <c r="G1872" s="1">
        <v>1000</v>
      </c>
    </row>
    <row r="1873" spans="1:7">
      <c r="A1873" s="2" t="s">
        <v>7</v>
      </c>
      <c r="B1873" t="s">
        <v>66</v>
      </c>
      <c r="C1873" s="2">
        <v>133</v>
      </c>
      <c r="D1873" s="2" t="s">
        <v>33</v>
      </c>
      <c r="E1873">
        <v>2021</v>
      </c>
      <c r="F1873" t="s">
        <v>19</v>
      </c>
      <c r="G1873" s="1">
        <v>-1587.27</v>
      </c>
    </row>
    <row r="1874" spans="1:7">
      <c r="A1874" s="2" t="s">
        <v>7</v>
      </c>
      <c r="B1874" t="s">
        <v>66</v>
      </c>
      <c r="C1874" s="2">
        <v>133</v>
      </c>
      <c r="D1874" s="2" t="s">
        <v>33</v>
      </c>
      <c r="E1874">
        <v>2021</v>
      </c>
      <c r="F1874" t="s">
        <v>19</v>
      </c>
      <c r="G1874" s="1">
        <v>4000</v>
      </c>
    </row>
    <row r="1875" spans="1:7">
      <c r="A1875" s="2" t="s">
        <v>7</v>
      </c>
      <c r="B1875" t="s">
        <v>66</v>
      </c>
      <c r="C1875" s="2">
        <v>144</v>
      </c>
      <c r="D1875" s="2" t="s">
        <v>33</v>
      </c>
      <c r="E1875">
        <v>2021</v>
      </c>
      <c r="F1875" t="s">
        <v>19</v>
      </c>
      <c r="G1875" s="1">
        <v>-7230.91</v>
      </c>
    </row>
    <row r="1876" spans="1:7">
      <c r="A1876" s="2" t="s">
        <v>7</v>
      </c>
      <c r="B1876" t="s">
        <v>66</v>
      </c>
      <c r="C1876" s="2">
        <v>144</v>
      </c>
      <c r="D1876" s="2" t="s">
        <v>33</v>
      </c>
      <c r="E1876">
        <v>2021</v>
      </c>
      <c r="F1876" t="s">
        <v>19</v>
      </c>
      <c r="G1876" s="1">
        <v>7230.91</v>
      </c>
    </row>
    <row r="1877" spans="1:7">
      <c r="A1877" s="2" t="s">
        <v>8</v>
      </c>
      <c r="B1877" t="s">
        <v>66</v>
      </c>
      <c r="C1877" s="2">
        <v>133</v>
      </c>
      <c r="D1877" s="2" t="s">
        <v>33</v>
      </c>
      <c r="E1877">
        <v>2021</v>
      </c>
      <c r="F1877" t="s">
        <v>19</v>
      </c>
      <c r="G1877" s="1">
        <v>928</v>
      </c>
    </row>
    <row r="1878" spans="1:7">
      <c r="A1878" s="2" t="s">
        <v>8</v>
      </c>
      <c r="B1878" t="s">
        <v>66</v>
      </c>
      <c r="C1878" s="2">
        <v>144</v>
      </c>
      <c r="D1878" s="2" t="s">
        <v>33</v>
      </c>
      <c r="E1878">
        <v>2021</v>
      </c>
      <c r="F1878" t="s">
        <v>19</v>
      </c>
      <c r="G1878" s="1">
        <v>33352.94</v>
      </c>
    </row>
    <row r="1879" spans="1:7">
      <c r="A1879" s="2" t="s">
        <v>8</v>
      </c>
      <c r="B1879" t="s">
        <v>66</v>
      </c>
      <c r="C1879" s="2">
        <v>144</v>
      </c>
      <c r="D1879" s="2" t="s">
        <v>33</v>
      </c>
      <c r="E1879">
        <v>2021</v>
      </c>
      <c r="F1879" t="s">
        <v>19</v>
      </c>
      <c r="G1879" s="1">
        <v>67749.98</v>
      </c>
    </row>
    <row r="1880" spans="1:7">
      <c r="A1880" s="2" t="s">
        <v>8</v>
      </c>
      <c r="B1880" t="s">
        <v>66</v>
      </c>
      <c r="C1880" s="2">
        <v>144</v>
      </c>
      <c r="D1880" s="2" t="s">
        <v>33</v>
      </c>
      <c r="E1880">
        <v>2021</v>
      </c>
      <c r="F1880" t="s">
        <v>19</v>
      </c>
      <c r="G1880" s="1">
        <v>31282.03</v>
      </c>
    </row>
    <row r="1881" spans="1:7">
      <c r="A1881" s="2" t="s">
        <v>8</v>
      </c>
      <c r="B1881" t="s">
        <v>66</v>
      </c>
      <c r="C1881" s="2">
        <v>144</v>
      </c>
      <c r="D1881" s="2" t="s">
        <v>33</v>
      </c>
      <c r="E1881">
        <v>2021</v>
      </c>
      <c r="F1881" t="s">
        <v>19</v>
      </c>
      <c r="G1881" s="1">
        <v>92864.42</v>
      </c>
    </row>
    <row r="1882" spans="1:7">
      <c r="A1882" s="2" t="s">
        <v>8</v>
      </c>
      <c r="B1882" t="s">
        <v>66</v>
      </c>
      <c r="C1882" s="2">
        <v>144</v>
      </c>
      <c r="D1882" s="2" t="s">
        <v>33</v>
      </c>
      <c r="E1882">
        <v>2021</v>
      </c>
      <c r="F1882" t="s">
        <v>19</v>
      </c>
      <c r="G1882" s="1">
        <v>2145</v>
      </c>
    </row>
    <row r="1883" spans="1:7">
      <c r="A1883" s="2" t="s">
        <v>8</v>
      </c>
      <c r="B1883" t="s">
        <v>66</v>
      </c>
      <c r="C1883" s="2">
        <v>144</v>
      </c>
      <c r="D1883" s="2" t="s">
        <v>33</v>
      </c>
      <c r="E1883">
        <v>2021</v>
      </c>
      <c r="F1883" t="s">
        <v>19</v>
      </c>
      <c r="G1883" s="1">
        <v>3750</v>
      </c>
    </row>
    <row r="1884" spans="1:7">
      <c r="A1884" s="2" t="s">
        <v>9</v>
      </c>
      <c r="B1884" t="s">
        <v>66</v>
      </c>
      <c r="C1884" s="2">
        <v>133</v>
      </c>
      <c r="D1884" s="2" t="s">
        <v>33</v>
      </c>
      <c r="E1884">
        <v>2021</v>
      </c>
      <c r="F1884" t="s">
        <v>19</v>
      </c>
      <c r="G1884" s="1">
        <v>9823.52</v>
      </c>
    </row>
    <row r="1885" spans="1:7">
      <c r="A1885" s="2" t="s">
        <v>9</v>
      </c>
      <c r="B1885" t="s">
        <v>66</v>
      </c>
      <c r="C1885" s="2">
        <v>133</v>
      </c>
      <c r="D1885" s="2" t="s">
        <v>33</v>
      </c>
      <c r="E1885">
        <v>2021</v>
      </c>
      <c r="F1885" t="s">
        <v>19</v>
      </c>
      <c r="G1885" s="1">
        <v>750</v>
      </c>
    </row>
    <row r="1886" spans="1:7">
      <c r="A1886" s="2" t="s">
        <v>9</v>
      </c>
      <c r="B1886" t="s">
        <v>66</v>
      </c>
      <c r="C1886" s="2">
        <v>133</v>
      </c>
      <c r="D1886" s="2" t="s">
        <v>33</v>
      </c>
      <c r="E1886">
        <v>2021</v>
      </c>
      <c r="F1886" t="s">
        <v>19</v>
      </c>
      <c r="G1886" s="1">
        <v>3300</v>
      </c>
    </row>
    <row r="1887" spans="1:7">
      <c r="A1887" s="2" t="s">
        <v>9</v>
      </c>
      <c r="B1887" t="s">
        <v>66</v>
      </c>
      <c r="C1887" s="2">
        <v>133</v>
      </c>
      <c r="D1887" s="2" t="s">
        <v>33</v>
      </c>
      <c r="E1887">
        <v>2021</v>
      </c>
      <c r="F1887" t="s">
        <v>19</v>
      </c>
      <c r="G1887" s="1">
        <v>-2152.08</v>
      </c>
    </row>
    <row r="1888" spans="1:7">
      <c r="A1888" s="2" t="s">
        <v>9</v>
      </c>
      <c r="B1888" t="s">
        <v>66</v>
      </c>
      <c r="C1888" s="2">
        <v>133</v>
      </c>
      <c r="D1888" s="2" t="s">
        <v>33</v>
      </c>
      <c r="E1888">
        <v>2021</v>
      </c>
      <c r="F1888" t="s">
        <v>19</v>
      </c>
      <c r="G1888" s="1">
        <v>3734.48</v>
      </c>
    </row>
    <row r="1889" spans="1:7">
      <c r="A1889" s="2" t="s">
        <v>9</v>
      </c>
      <c r="B1889" t="s">
        <v>66</v>
      </c>
      <c r="C1889" s="2">
        <v>133</v>
      </c>
      <c r="D1889" s="2" t="s">
        <v>33</v>
      </c>
      <c r="E1889">
        <v>2021</v>
      </c>
      <c r="F1889" t="s">
        <v>19</v>
      </c>
      <c r="G1889" s="1">
        <v>2428</v>
      </c>
    </row>
    <row r="1890" spans="1:7">
      <c r="A1890" s="2" t="s">
        <v>9</v>
      </c>
      <c r="B1890" t="s">
        <v>66</v>
      </c>
      <c r="C1890" s="2">
        <v>144</v>
      </c>
      <c r="D1890" s="2" t="s">
        <v>33</v>
      </c>
      <c r="E1890">
        <v>2021</v>
      </c>
      <c r="F1890" t="s">
        <v>19</v>
      </c>
      <c r="G1890" s="1">
        <v>1423.8</v>
      </c>
    </row>
    <row r="1891" spans="1:7">
      <c r="A1891" s="2" t="s">
        <v>9</v>
      </c>
      <c r="B1891" t="s">
        <v>66</v>
      </c>
      <c r="C1891" s="2">
        <v>144</v>
      </c>
      <c r="D1891" s="2" t="s">
        <v>33</v>
      </c>
      <c r="E1891">
        <v>2021</v>
      </c>
      <c r="F1891" t="s">
        <v>19</v>
      </c>
      <c r="G1891" s="1">
        <v>1423.96</v>
      </c>
    </row>
    <row r="1892" spans="1:7">
      <c r="A1892" s="2" t="s">
        <v>9</v>
      </c>
      <c r="B1892" t="s">
        <v>66</v>
      </c>
      <c r="C1892" s="2">
        <v>144</v>
      </c>
      <c r="D1892" s="2" t="s">
        <v>33</v>
      </c>
      <c r="E1892">
        <v>2021</v>
      </c>
      <c r="F1892" t="s">
        <v>19</v>
      </c>
      <c r="G1892" s="1">
        <v>12925.89</v>
      </c>
    </row>
    <row r="1893" spans="1:7">
      <c r="A1893" s="2" t="s">
        <v>9</v>
      </c>
      <c r="B1893" t="s">
        <v>66</v>
      </c>
      <c r="C1893" s="2">
        <v>144</v>
      </c>
      <c r="D1893" s="2" t="s">
        <v>33</v>
      </c>
      <c r="E1893">
        <v>2021</v>
      </c>
      <c r="F1893" t="s">
        <v>19</v>
      </c>
      <c r="G1893" s="1">
        <v>5353.25</v>
      </c>
    </row>
    <row r="1894" spans="1:7">
      <c r="A1894" s="2" t="s">
        <v>9</v>
      </c>
      <c r="B1894" t="s">
        <v>66</v>
      </c>
      <c r="C1894" s="2">
        <v>144</v>
      </c>
      <c r="D1894" s="2" t="s">
        <v>33</v>
      </c>
      <c r="E1894">
        <v>2021</v>
      </c>
      <c r="F1894" t="s">
        <v>19</v>
      </c>
      <c r="G1894" s="1">
        <v>2309.29</v>
      </c>
    </row>
    <row r="1895" spans="1:7">
      <c r="A1895" s="2" t="s">
        <v>10</v>
      </c>
      <c r="B1895" t="s">
        <v>66</v>
      </c>
      <c r="C1895" s="2">
        <v>133</v>
      </c>
      <c r="D1895" s="2" t="s">
        <v>33</v>
      </c>
      <c r="E1895">
        <v>2021</v>
      </c>
      <c r="F1895" t="s">
        <v>19</v>
      </c>
      <c r="G1895" s="1">
        <v>3625</v>
      </c>
    </row>
    <row r="1896" spans="1:7">
      <c r="A1896" s="2" t="s">
        <v>10</v>
      </c>
      <c r="B1896" t="s">
        <v>66</v>
      </c>
      <c r="C1896" s="2">
        <v>133</v>
      </c>
      <c r="D1896" s="2" t="s">
        <v>33</v>
      </c>
      <c r="E1896">
        <v>2021</v>
      </c>
      <c r="F1896" t="s">
        <v>19</v>
      </c>
      <c r="G1896" s="1">
        <v>14708.05</v>
      </c>
    </row>
    <row r="1897" spans="1:7">
      <c r="A1897" s="2" t="s">
        <v>10</v>
      </c>
      <c r="B1897" t="s">
        <v>66</v>
      </c>
      <c r="C1897" s="2">
        <v>133</v>
      </c>
      <c r="D1897" s="2" t="s">
        <v>33</v>
      </c>
      <c r="E1897">
        <v>2021</v>
      </c>
      <c r="F1897" t="s">
        <v>19</v>
      </c>
      <c r="G1897" s="1">
        <v>625</v>
      </c>
    </row>
    <row r="1898" spans="1:7">
      <c r="A1898" s="2" t="s">
        <v>10</v>
      </c>
      <c r="B1898" t="s">
        <v>66</v>
      </c>
      <c r="C1898" s="2">
        <v>133</v>
      </c>
      <c r="D1898" s="2" t="s">
        <v>33</v>
      </c>
      <c r="E1898">
        <v>2021</v>
      </c>
      <c r="F1898" t="s">
        <v>19</v>
      </c>
      <c r="G1898" s="1">
        <v>875</v>
      </c>
    </row>
    <row r="1899" spans="1:7">
      <c r="A1899" s="2" t="s">
        <v>10</v>
      </c>
      <c r="B1899" t="s">
        <v>66</v>
      </c>
      <c r="C1899" s="2">
        <v>133</v>
      </c>
      <c r="D1899" s="2" t="s">
        <v>33</v>
      </c>
      <c r="E1899">
        <v>2021</v>
      </c>
      <c r="F1899" t="s">
        <v>19</v>
      </c>
      <c r="G1899" s="1">
        <v>3625</v>
      </c>
    </row>
    <row r="1900" spans="1:7">
      <c r="A1900" s="2" t="s">
        <v>10</v>
      </c>
      <c r="B1900" t="s">
        <v>66</v>
      </c>
      <c r="C1900" s="2">
        <v>144</v>
      </c>
      <c r="D1900" s="2" t="s">
        <v>33</v>
      </c>
      <c r="E1900">
        <v>2021</v>
      </c>
      <c r="F1900" t="s">
        <v>19</v>
      </c>
      <c r="G1900" s="1">
        <v>4372.25</v>
      </c>
    </row>
    <row r="1901" spans="1:7">
      <c r="A1901" s="2" t="s">
        <v>10</v>
      </c>
      <c r="B1901" t="s">
        <v>66</v>
      </c>
      <c r="C1901" s="2">
        <v>144</v>
      </c>
      <c r="D1901" s="2" t="s">
        <v>33</v>
      </c>
      <c r="E1901">
        <v>2021</v>
      </c>
      <c r="F1901" t="s">
        <v>19</v>
      </c>
      <c r="G1901" s="1">
        <v>542.25</v>
      </c>
    </row>
    <row r="1902" spans="1:7">
      <c r="A1902" s="2" t="s">
        <v>10</v>
      </c>
      <c r="B1902" t="s">
        <v>66</v>
      </c>
      <c r="C1902" s="2">
        <v>144</v>
      </c>
      <c r="D1902" s="2" t="s">
        <v>33</v>
      </c>
      <c r="E1902">
        <v>2021</v>
      </c>
      <c r="F1902" t="s">
        <v>19</v>
      </c>
      <c r="G1902" s="1">
        <v>6541.25</v>
      </c>
    </row>
    <row r="1903" spans="1:7">
      <c r="A1903" s="2" t="s">
        <v>10</v>
      </c>
      <c r="B1903" t="s">
        <v>66</v>
      </c>
      <c r="C1903" s="2">
        <v>144</v>
      </c>
      <c r="D1903" s="2" t="s">
        <v>33</v>
      </c>
      <c r="E1903">
        <v>2021</v>
      </c>
      <c r="F1903" t="s">
        <v>19</v>
      </c>
      <c r="G1903" s="1">
        <v>1747.25</v>
      </c>
    </row>
    <row r="1904" spans="1:7">
      <c r="A1904" s="2" t="s">
        <v>11</v>
      </c>
      <c r="B1904" t="s">
        <v>66</v>
      </c>
      <c r="C1904" s="2">
        <v>144</v>
      </c>
      <c r="D1904" s="2" t="s">
        <v>33</v>
      </c>
      <c r="E1904">
        <v>2021</v>
      </c>
      <c r="F1904" t="s">
        <v>19</v>
      </c>
      <c r="G1904" s="1">
        <v>47000</v>
      </c>
    </row>
    <row r="1905" spans="1:7">
      <c r="A1905" s="2" t="s">
        <v>11</v>
      </c>
      <c r="B1905" t="s">
        <v>66</v>
      </c>
      <c r="C1905" s="2">
        <v>144</v>
      </c>
      <c r="D1905" s="2" t="s">
        <v>33</v>
      </c>
      <c r="E1905">
        <v>2021</v>
      </c>
      <c r="F1905" t="s">
        <v>19</v>
      </c>
      <c r="G1905" s="1">
        <v>25.32</v>
      </c>
    </row>
    <row r="1906" spans="1:7">
      <c r="A1906" s="2" t="s">
        <v>11</v>
      </c>
      <c r="B1906" t="s">
        <v>66</v>
      </c>
      <c r="C1906" s="2">
        <v>144</v>
      </c>
      <c r="D1906" s="2" t="s">
        <v>33</v>
      </c>
      <c r="E1906">
        <v>2021</v>
      </c>
      <c r="F1906" t="s">
        <v>19</v>
      </c>
      <c r="G1906" s="1">
        <v>2484</v>
      </c>
    </row>
    <row r="1907" spans="1:7">
      <c r="A1907" s="2" t="s">
        <v>12</v>
      </c>
      <c r="B1907" t="s">
        <v>66</v>
      </c>
      <c r="C1907" s="2">
        <v>133</v>
      </c>
      <c r="D1907" s="2" t="s">
        <v>33</v>
      </c>
      <c r="E1907">
        <v>2021</v>
      </c>
      <c r="F1907" t="s">
        <v>19</v>
      </c>
      <c r="G1907" s="1">
        <v>350</v>
      </c>
    </row>
    <row r="1908" spans="1:7">
      <c r="A1908" s="2" t="s">
        <v>12</v>
      </c>
      <c r="B1908" t="s">
        <v>66</v>
      </c>
      <c r="C1908" s="2">
        <v>133</v>
      </c>
      <c r="D1908" s="2" t="s">
        <v>33</v>
      </c>
      <c r="E1908">
        <v>2021</v>
      </c>
      <c r="F1908" t="s">
        <v>19</v>
      </c>
      <c r="G1908" s="1">
        <v>350</v>
      </c>
    </row>
    <row r="1909" spans="1:7">
      <c r="A1909" s="2" t="s">
        <v>12</v>
      </c>
      <c r="B1909" t="s">
        <v>66</v>
      </c>
      <c r="C1909" s="2">
        <v>133</v>
      </c>
      <c r="D1909" s="2" t="s">
        <v>33</v>
      </c>
      <c r="E1909">
        <v>2021</v>
      </c>
      <c r="F1909" t="s">
        <v>19</v>
      </c>
      <c r="G1909" s="1">
        <v>350</v>
      </c>
    </row>
    <row r="1910" spans="1:7">
      <c r="A1910" s="2" t="s">
        <v>12</v>
      </c>
      <c r="B1910" t="s">
        <v>66</v>
      </c>
      <c r="C1910" s="2">
        <v>133</v>
      </c>
      <c r="D1910" s="2" t="s">
        <v>33</v>
      </c>
      <c r="E1910">
        <v>2021</v>
      </c>
      <c r="F1910" t="s">
        <v>19</v>
      </c>
      <c r="G1910" s="1">
        <v>1050</v>
      </c>
    </row>
    <row r="1911" spans="1:7">
      <c r="A1911" s="2" t="s">
        <v>12</v>
      </c>
      <c r="B1911" t="s">
        <v>66</v>
      </c>
      <c r="C1911" s="2">
        <v>144</v>
      </c>
      <c r="D1911" s="2" t="s">
        <v>33</v>
      </c>
      <c r="E1911">
        <v>2021</v>
      </c>
      <c r="F1911" t="s">
        <v>19</v>
      </c>
      <c r="G1911" s="1">
        <v>1000</v>
      </c>
    </row>
    <row r="1912" spans="1:7">
      <c r="A1912" s="2" t="s">
        <v>12</v>
      </c>
      <c r="B1912" t="s">
        <v>66</v>
      </c>
      <c r="C1912" s="2">
        <v>144</v>
      </c>
      <c r="D1912" s="2" t="s">
        <v>33</v>
      </c>
      <c r="E1912">
        <v>2021</v>
      </c>
      <c r="F1912" t="s">
        <v>19</v>
      </c>
      <c r="G1912" s="1">
        <v>1000</v>
      </c>
    </row>
    <row r="1913" spans="1:7">
      <c r="A1913" s="2" t="s">
        <v>12</v>
      </c>
      <c r="B1913" t="s">
        <v>66</v>
      </c>
      <c r="C1913" s="2">
        <v>144</v>
      </c>
      <c r="D1913" s="2" t="s">
        <v>33</v>
      </c>
      <c r="E1913">
        <v>2021</v>
      </c>
      <c r="F1913" t="s">
        <v>19</v>
      </c>
      <c r="G1913" s="1">
        <v>2000</v>
      </c>
    </row>
    <row r="1914" spans="1:7">
      <c r="A1914" s="2" t="s">
        <v>13</v>
      </c>
      <c r="B1914" t="s">
        <v>66</v>
      </c>
      <c r="C1914" s="2">
        <v>133</v>
      </c>
      <c r="D1914" s="2" t="s">
        <v>33</v>
      </c>
      <c r="E1914">
        <v>2021</v>
      </c>
      <c r="F1914" t="s">
        <v>19</v>
      </c>
      <c r="G1914" s="1">
        <v>58.08</v>
      </c>
    </row>
    <row r="1915" spans="1:7">
      <c r="A1915" s="2" t="s">
        <v>13</v>
      </c>
      <c r="B1915" t="s">
        <v>66</v>
      </c>
      <c r="C1915" s="2">
        <v>133</v>
      </c>
      <c r="D1915" s="2" t="s">
        <v>33</v>
      </c>
      <c r="E1915">
        <v>2021</v>
      </c>
      <c r="F1915" t="s">
        <v>19</v>
      </c>
      <c r="G1915" s="1">
        <v>500</v>
      </c>
    </row>
    <row r="1916" spans="1:7">
      <c r="A1916" s="2" t="s">
        <v>13</v>
      </c>
      <c r="B1916" t="s">
        <v>66</v>
      </c>
      <c r="C1916" s="2">
        <v>133</v>
      </c>
      <c r="D1916" s="2" t="s">
        <v>33</v>
      </c>
      <c r="E1916">
        <v>2021</v>
      </c>
      <c r="F1916" t="s">
        <v>19</v>
      </c>
      <c r="G1916" s="1">
        <v>500</v>
      </c>
    </row>
    <row r="1917" spans="1:7">
      <c r="A1917" s="2" t="s">
        <v>13</v>
      </c>
      <c r="B1917" t="s">
        <v>66</v>
      </c>
      <c r="C1917" s="2">
        <v>144</v>
      </c>
      <c r="D1917" s="2" t="s">
        <v>33</v>
      </c>
      <c r="E1917">
        <v>2021</v>
      </c>
      <c r="F1917" t="s">
        <v>19</v>
      </c>
      <c r="G1917" s="1">
        <v>1190.45</v>
      </c>
    </row>
    <row r="1918" spans="1:7">
      <c r="A1918" s="2" t="s">
        <v>13</v>
      </c>
      <c r="B1918" t="s">
        <v>66</v>
      </c>
      <c r="C1918" s="2">
        <v>144</v>
      </c>
      <c r="D1918" s="2" t="s">
        <v>33</v>
      </c>
      <c r="E1918">
        <v>2021</v>
      </c>
      <c r="F1918" t="s">
        <v>19</v>
      </c>
      <c r="G1918" s="1">
        <v>2488.02</v>
      </c>
    </row>
    <row r="1919" spans="1:7">
      <c r="A1919" s="2" t="s">
        <v>13</v>
      </c>
      <c r="B1919" t="s">
        <v>66</v>
      </c>
      <c r="C1919" s="2">
        <v>144</v>
      </c>
      <c r="D1919" s="2" t="s">
        <v>33</v>
      </c>
      <c r="E1919">
        <v>2021</v>
      </c>
      <c r="F1919" t="s">
        <v>19</v>
      </c>
      <c r="G1919" s="1">
        <v>751.8</v>
      </c>
    </row>
    <row r="1920" spans="1:7">
      <c r="A1920" s="2" t="s">
        <v>13</v>
      </c>
      <c r="B1920" t="s">
        <v>66</v>
      </c>
      <c r="C1920" s="2">
        <v>144</v>
      </c>
      <c r="D1920" s="2" t="s">
        <v>33</v>
      </c>
      <c r="E1920">
        <v>2021</v>
      </c>
      <c r="F1920" t="s">
        <v>19</v>
      </c>
      <c r="G1920" s="1">
        <v>1550.12</v>
      </c>
    </row>
    <row r="1921" spans="1:7">
      <c r="A1921" s="2" t="s">
        <v>14</v>
      </c>
      <c r="B1921" t="s">
        <v>66</v>
      </c>
      <c r="C1921" s="2">
        <v>133</v>
      </c>
      <c r="D1921" s="2" t="s">
        <v>33</v>
      </c>
      <c r="E1921">
        <v>2021</v>
      </c>
      <c r="F1921" t="s">
        <v>19</v>
      </c>
      <c r="G1921" s="1">
        <v>4000</v>
      </c>
    </row>
    <row r="1922" spans="1:7">
      <c r="A1922" s="2" t="s">
        <v>14</v>
      </c>
      <c r="B1922" t="s">
        <v>66</v>
      </c>
      <c r="C1922" s="2">
        <v>133</v>
      </c>
      <c r="D1922" s="2" t="s">
        <v>33</v>
      </c>
      <c r="E1922">
        <v>2021</v>
      </c>
      <c r="F1922" t="s">
        <v>19</v>
      </c>
      <c r="G1922" s="1">
        <v>450</v>
      </c>
    </row>
    <row r="1923" spans="1:7">
      <c r="A1923" s="2" t="s">
        <v>14</v>
      </c>
      <c r="B1923" t="s">
        <v>66</v>
      </c>
      <c r="C1923" s="2">
        <v>133</v>
      </c>
      <c r="D1923" s="2" t="s">
        <v>33</v>
      </c>
      <c r="E1923">
        <v>2021</v>
      </c>
      <c r="F1923" t="s">
        <v>19</v>
      </c>
      <c r="G1923" s="1">
        <v>3500</v>
      </c>
    </row>
    <row r="1924" spans="1:7">
      <c r="A1924" s="2" t="s">
        <v>14</v>
      </c>
      <c r="B1924" t="s">
        <v>66</v>
      </c>
      <c r="C1924" s="2">
        <v>133</v>
      </c>
      <c r="D1924" s="2" t="s">
        <v>33</v>
      </c>
      <c r="E1924">
        <v>2021</v>
      </c>
      <c r="F1924" t="s">
        <v>19</v>
      </c>
      <c r="G1924" s="1">
        <v>450</v>
      </c>
    </row>
    <row r="1925" spans="1:7">
      <c r="A1925" s="2" t="s">
        <v>14</v>
      </c>
      <c r="B1925" t="s">
        <v>66</v>
      </c>
      <c r="C1925" s="2">
        <v>133</v>
      </c>
      <c r="D1925" s="2" t="s">
        <v>33</v>
      </c>
      <c r="E1925">
        <v>2021</v>
      </c>
      <c r="F1925" t="s">
        <v>19</v>
      </c>
      <c r="G1925" s="1">
        <v>259.44</v>
      </c>
    </row>
    <row r="1926" spans="1:7">
      <c r="A1926" s="2" t="s">
        <v>14</v>
      </c>
      <c r="B1926" t="s">
        <v>66</v>
      </c>
      <c r="C1926" s="2">
        <v>144</v>
      </c>
      <c r="D1926" s="2" t="s">
        <v>33</v>
      </c>
      <c r="E1926">
        <v>2021</v>
      </c>
      <c r="F1926" t="s">
        <v>19</v>
      </c>
      <c r="G1926" s="1">
        <v>2671.42</v>
      </c>
    </row>
    <row r="1927" spans="1:7">
      <c r="A1927" s="2" t="s">
        <v>14</v>
      </c>
      <c r="B1927" t="s">
        <v>66</v>
      </c>
      <c r="C1927" s="2">
        <v>144</v>
      </c>
      <c r="D1927" s="2" t="s">
        <v>33</v>
      </c>
      <c r="E1927">
        <v>2021</v>
      </c>
      <c r="F1927" t="s">
        <v>19</v>
      </c>
      <c r="G1927" s="1">
        <v>5669.85</v>
      </c>
    </row>
    <row r="1928" spans="1:7">
      <c r="A1928" s="2" t="s">
        <v>14</v>
      </c>
      <c r="B1928" t="s">
        <v>66</v>
      </c>
      <c r="C1928" s="2">
        <v>144</v>
      </c>
      <c r="D1928" s="2" t="s">
        <v>33</v>
      </c>
      <c r="E1928">
        <v>2021</v>
      </c>
      <c r="F1928" t="s">
        <v>19</v>
      </c>
      <c r="G1928" s="1">
        <v>291.43</v>
      </c>
    </row>
    <row r="1929" spans="1:7">
      <c r="A1929" s="2" t="s">
        <v>14</v>
      </c>
      <c r="B1929" t="s">
        <v>66</v>
      </c>
      <c r="C1929" s="2">
        <v>144</v>
      </c>
      <c r="D1929" s="2" t="s">
        <v>33</v>
      </c>
      <c r="E1929">
        <v>2021</v>
      </c>
      <c r="F1929" t="s">
        <v>19</v>
      </c>
      <c r="G1929" s="1">
        <v>4912.41</v>
      </c>
    </row>
    <row r="1930" spans="1:7">
      <c r="A1930" s="2" t="s">
        <v>14</v>
      </c>
      <c r="B1930" t="s">
        <v>66</v>
      </c>
      <c r="C1930" s="2">
        <v>144</v>
      </c>
      <c r="D1930" s="2" t="s">
        <v>33</v>
      </c>
      <c r="E1930">
        <v>2021</v>
      </c>
      <c r="F1930" t="s">
        <v>19</v>
      </c>
      <c r="G1930" s="1">
        <v>4051.18</v>
      </c>
    </row>
    <row r="1931" spans="1:7">
      <c r="A1931" s="2" t="s">
        <v>15</v>
      </c>
      <c r="B1931" t="s">
        <v>66</v>
      </c>
      <c r="C1931" s="2">
        <v>133</v>
      </c>
      <c r="D1931" s="2" t="s">
        <v>33</v>
      </c>
      <c r="E1931">
        <v>2021</v>
      </c>
      <c r="F1931" t="s">
        <v>19</v>
      </c>
      <c r="G1931" s="1">
        <v>2476.75</v>
      </c>
    </row>
    <row r="1932" spans="1:7">
      <c r="A1932" s="2" t="s">
        <v>15</v>
      </c>
      <c r="B1932" t="s">
        <v>66</v>
      </c>
      <c r="C1932" s="2">
        <v>133</v>
      </c>
      <c r="D1932" s="2" t="s">
        <v>33</v>
      </c>
      <c r="E1932">
        <v>2021</v>
      </c>
      <c r="F1932" t="s">
        <v>19</v>
      </c>
      <c r="G1932" s="1">
        <v>4259.1400000000003</v>
      </c>
    </row>
    <row r="1933" spans="1:7">
      <c r="A1933" s="2" t="s">
        <v>15</v>
      </c>
      <c r="B1933" t="s">
        <v>66</v>
      </c>
      <c r="C1933" s="2">
        <v>133</v>
      </c>
      <c r="D1933" s="2" t="s">
        <v>33</v>
      </c>
      <c r="E1933">
        <v>2021</v>
      </c>
      <c r="F1933" t="s">
        <v>19</v>
      </c>
      <c r="G1933" s="1">
        <v>2175</v>
      </c>
    </row>
    <row r="1934" spans="1:7">
      <c r="A1934" s="2" t="s">
        <v>15</v>
      </c>
      <c r="B1934" t="s">
        <v>66</v>
      </c>
      <c r="C1934" s="2">
        <v>133</v>
      </c>
      <c r="D1934" s="2" t="s">
        <v>33</v>
      </c>
      <c r="E1934">
        <v>2021</v>
      </c>
      <c r="F1934" t="s">
        <v>19</v>
      </c>
      <c r="G1934" s="1">
        <v>383.07</v>
      </c>
    </row>
    <row r="1935" spans="1:7">
      <c r="A1935" s="2" t="s">
        <v>15</v>
      </c>
      <c r="B1935" t="s">
        <v>66</v>
      </c>
      <c r="C1935" s="2">
        <v>133</v>
      </c>
      <c r="D1935" s="2" t="s">
        <v>33</v>
      </c>
      <c r="E1935">
        <v>2021</v>
      </c>
      <c r="F1935" t="s">
        <v>19</v>
      </c>
      <c r="G1935" s="1">
        <v>1798.67</v>
      </c>
    </row>
    <row r="1936" spans="1:7">
      <c r="A1936" s="2" t="s">
        <v>15</v>
      </c>
      <c r="B1936" t="s">
        <v>66</v>
      </c>
      <c r="C1936" s="2">
        <v>144</v>
      </c>
      <c r="D1936" s="2" t="s">
        <v>33</v>
      </c>
      <c r="E1936">
        <v>2021</v>
      </c>
      <c r="F1936" t="s">
        <v>19</v>
      </c>
      <c r="G1936" s="1">
        <v>1895.97</v>
      </c>
    </row>
    <row r="1937" spans="1:7">
      <c r="A1937" s="2" t="s">
        <v>15</v>
      </c>
      <c r="B1937" t="s">
        <v>66</v>
      </c>
      <c r="C1937" s="2">
        <v>144</v>
      </c>
      <c r="D1937" s="2" t="s">
        <v>33</v>
      </c>
      <c r="E1937">
        <v>2021</v>
      </c>
      <c r="F1937" t="s">
        <v>19</v>
      </c>
      <c r="G1937" s="1">
        <v>4629.3599999999997</v>
      </c>
    </row>
    <row r="1938" spans="1:7">
      <c r="A1938" s="2" t="s">
        <v>15</v>
      </c>
      <c r="B1938" t="s">
        <v>66</v>
      </c>
      <c r="C1938" s="2">
        <v>144</v>
      </c>
      <c r="D1938" s="2" t="s">
        <v>33</v>
      </c>
      <c r="E1938">
        <v>2021</v>
      </c>
      <c r="F1938" t="s">
        <v>19</v>
      </c>
      <c r="G1938" s="1">
        <v>-666</v>
      </c>
    </row>
    <row r="1939" spans="1:7">
      <c r="A1939" s="2" t="s">
        <v>15</v>
      </c>
      <c r="B1939" t="s">
        <v>66</v>
      </c>
      <c r="C1939" s="2">
        <v>144</v>
      </c>
      <c r="D1939" s="2" t="s">
        <v>33</v>
      </c>
      <c r="E1939">
        <v>2021</v>
      </c>
      <c r="F1939" t="s">
        <v>19</v>
      </c>
      <c r="G1939" s="1">
        <v>4162</v>
      </c>
    </row>
    <row r="1940" spans="1:7">
      <c r="A1940" s="2" t="s">
        <v>15</v>
      </c>
      <c r="B1940" t="s">
        <v>66</v>
      </c>
      <c r="C1940" s="2">
        <v>144</v>
      </c>
      <c r="D1940" s="2" t="s">
        <v>33</v>
      </c>
      <c r="E1940">
        <v>2021</v>
      </c>
      <c r="F1940" t="s">
        <v>19</v>
      </c>
      <c r="G1940" s="1">
        <v>3240.77</v>
      </c>
    </row>
    <row r="1941" spans="1:7">
      <c r="A1941" s="2" t="s">
        <v>16</v>
      </c>
      <c r="B1941" t="s">
        <v>66</v>
      </c>
      <c r="C1941" s="2">
        <v>133</v>
      </c>
      <c r="D1941" s="2" t="s">
        <v>33</v>
      </c>
      <c r="E1941">
        <v>2021</v>
      </c>
      <c r="F1941" t="s">
        <v>19</v>
      </c>
      <c r="G1941" s="1">
        <v>6365.26</v>
      </c>
    </row>
    <row r="1942" spans="1:7">
      <c r="A1942" s="2" t="s">
        <v>16</v>
      </c>
      <c r="B1942" t="s">
        <v>66</v>
      </c>
      <c r="C1942" s="2">
        <v>133</v>
      </c>
      <c r="D1942" s="2" t="s">
        <v>33</v>
      </c>
      <c r="E1942">
        <v>2021</v>
      </c>
      <c r="F1942" t="s">
        <v>19</v>
      </c>
      <c r="G1942" s="1">
        <v>6666</v>
      </c>
    </row>
    <row r="1943" spans="1:7">
      <c r="A1943" s="2" t="s">
        <v>16</v>
      </c>
      <c r="B1943" t="s">
        <v>66</v>
      </c>
      <c r="C1943" s="2">
        <v>144</v>
      </c>
      <c r="D1943" s="2" t="s">
        <v>33</v>
      </c>
      <c r="E1943">
        <v>2021</v>
      </c>
      <c r="F1943" t="s">
        <v>19</v>
      </c>
      <c r="G1943" s="1">
        <v>3465.71</v>
      </c>
    </row>
    <row r="1944" spans="1:7">
      <c r="A1944" s="2" t="s">
        <v>16</v>
      </c>
      <c r="B1944" t="s">
        <v>66</v>
      </c>
      <c r="C1944" s="2">
        <v>144</v>
      </c>
      <c r="D1944" s="2" t="s">
        <v>33</v>
      </c>
      <c r="E1944">
        <v>2021</v>
      </c>
      <c r="F1944" t="s">
        <v>19</v>
      </c>
      <c r="G1944" s="1">
        <v>619.75</v>
      </c>
    </row>
    <row r="1945" spans="1:7">
      <c r="A1945" s="2" t="s">
        <v>16</v>
      </c>
      <c r="B1945" t="s">
        <v>66</v>
      </c>
      <c r="C1945" s="2">
        <v>144</v>
      </c>
      <c r="D1945" s="2" t="s">
        <v>33</v>
      </c>
      <c r="E1945">
        <v>2021</v>
      </c>
      <c r="F1945" t="s">
        <v>19</v>
      </c>
      <c r="G1945" s="1">
        <v>619.75</v>
      </c>
    </row>
    <row r="1946" spans="1:7">
      <c r="A1946" s="2" t="s">
        <v>16</v>
      </c>
      <c r="B1946" t="s">
        <v>66</v>
      </c>
      <c r="C1946" s="2">
        <v>144</v>
      </c>
      <c r="D1946" s="2" t="s">
        <v>33</v>
      </c>
      <c r="E1946">
        <v>2021</v>
      </c>
      <c r="F1946" t="s">
        <v>19</v>
      </c>
      <c r="G1946" s="1">
        <v>619.75</v>
      </c>
    </row>
    <row r="1947" spans="1:7">
      <c r="A1947" s="2" t="s">
        <v>16</v>
      </c>
      <c r="B1947" t="s">
        <v>66</v>
      </c>
      <c r="C1947" s="2">
        <v>144</v>
      </c>
      <c r="D1947" s="2" t="s">
        <v>33</v>
      </c>
      <c r="E1947">
        <v>2021</v>
      </c>
      <c r="F1947" t="s">
        <v>19</v>
      </c>
      <c r="G1947" s="1">
        <v>619.75</v>
      </c>
    </row>
    <row r="1948" spans="1:7">
      <c r="A1948" s="2" t="s">
        <v>17</v>
      </c>
      <c r="B1948" t="s">
        <v>66</v>
      </c>
      <c r="C1948" s="2">
        <v>133</v>
      </c>
      <c r="D1948" s="2" t="s">
        <v>33</v>
      </c>
      <c r="E1948">
        <v>2021</v>
      </c>
      <c r="F1948" t="s">
        <v>19</v>
      </c>
      <c r="G1948" s="1">
        <v>2384</v>
      </c>
    </row>
    <row r="1949" spans="1:7">
      <c r="A1949" s="2" t="s">
        <v>17</v>
      </c>
      <c r="B1949" t="s">
        <v>66</v>
      </c>
      <c r="C1949" s="2">
        <v>133</v>
      </c>
      <c r="D1949" s="2" t="s">
        <v>33</v>
      </c>
      <c r="E1949">
        <v>2021</v>
      </c>
      <c r="F1949" t="s">
        <v>19</v>
      </c>
      <c r="G1949" s="1">
        <v>8951.5</v>
      </c>
    </row>
    <row r="1950" spans="1:7">
      <c r="A1950" s="2" t="s">
        <v>17</v>
      </c>
      <c r="B1950" t="s">
        <v>66</v>
      </c>
      <c r="C1950" s="2">
        <v>133</v>
      </c>
      <c r="D1950" s="2" t="s">
        <v>33</v>
      </c>
      <c r="E1950">
        <v>2021</v>
      </c>
      <c r="F1950" t="s">
        <v>19</v>
      </c>
      <c r="G1950" s="1">
        <v>884</v>
      </c>
    </row>
    <row r="1951" spans="1:7">
      <c r="A1951" s="2" t="s">
        <v>17</v>
      </c>
      <c r="B1951" t="s">
        <v>66</v>
      </c>
      <c r="C1951" s="2">
        <v>133</v>
      </c>
      <c r="D1951" s="2" t="s">
        <v>33</v>
      </c>
      <c r="E1951">
        <v>2021</v>
      </c>
      <c r="F1951" t="s">
        <v>19</v>
      </c>
      <c r="G1951" s="1">
        <v>884</v>
      </c>
    </row>
    <row r="1952" spans="1:7">
      <c r="A1952" s="2" t="s">
        <v>17</v>
      </c>
      <c r="B1952" t="s">
        <v>66</v>
      </c>
      <c r="C1952" s="2">
        <v>133</v>
      </c>
      <c r="D1952" s="2" t="s">
        <v>33</v>
      </c>
      <c r="E1952">
        <v>2021</v>
      </c>
      <c r="F1952" t="s">
        <v>19</v>
      </c>
      <c r="G1952" s="1">
        <v>3884</v>
      </c>
    </row>
    <row r="1953" spans="1:8">
      <c r="A1953" s="2" t="s">
        <v>17</v>
      </c>
      <c r="B1953" t="s">
        <v>66</v>
      </c>
      <c r="C1953" s="2">
        <v>133</v>
      </c>
      <c r="D1953" s="2" t="s">
        <v>33</v>
      </c>
      <c r="E1953">
        <v>2021</v>
      </c>
      <c r="F1953" t="s">
        <v>19</v>
      </c>
      <c r="G1953" s="1">
        <v>2630.95</v>
      </c>
    </row>
    <row r="1954" spans="1:8">
      <c r="A1954" s="2" t="s">
        <v>17</v>
      </c>
      <c r="B1954" t="s">
        <v>66</v>
      </c>
      <c r="C1954" s="2">
        <v>144</v>
      </c>
      <c r="D1954" s="2" t="s">
        <v>33</v>
      </c>
      <c r="E1954">
        <v>2021</v>
      </c>
      <c r="F1954" t="s">
        <v>19</v>
      </c>
      <c r="G1954" s="1">
        <v>750</v>
      </c>
    </row>
    <row r="1955" spans="1:8">
      <c r="A1955" s="2" t="s">
        <v>17</v>
      </c>
      <c r="B1955" t="s">
        <v>66</v>
      </c>
      <c r="C1955" s="2">
        <v>144</v>
      </c>
      <c r="D1955" s="2" t="s">
        <v>33</v>
      </c>
      <c r="E1955">
        <v>2021</v>
      </c>
      <c r="F1955" t="s">
        <v>19</v>
      </c>
      <c r="G1955" s="1">
        <v>1600</v>
      </c>
    </row>
    <row r="1956" spans="1:8">
      <c r="A1956" s="2" t="s">
        <v>9</v>
      </c>
      <c r="B1956" t="s">
        <v>136</v>
      </c>
      <c r="C1956" s="2">
        <v>133</v>
      </c>
      <c r="D1956" s="2" t="s">
        <v>115</v>
      </c>
      <c r="E1956">
        <v>2021</v>
      </c>
      <c r="F1956" t="s">
        <v>19</v>
      </c>
      <c r="G1956" s="1">
        <v>205.46</v>
      </c>
    </row>
    <row r="1957" spans="1:8">
      <c r="A1957" s="2" t="s">
        <v>8</v>
      </c>
      <c r="B1957" t="s">
        <v>137</v>
      </c>
      <c r="C1957" s="2">
        <v>144</v>
      </c>
      <c r="D1957" s="2" t="s">
        <v>119</v>
      </c>
      <c r="E1957">
        <v>2021</v>
      </c>
      <c r="F1957" t="s">
        <v>19</v>
      </c>
      <c r="G1957" s="1">
        <v>1627.5</v>
      </c>
    </row>
    <row r="1958" spans="1:8">
      <c r="A1958" s="2" t="s">
        <v>8</v>
      </c>
      <c r="B1958" t="s">
        <v>137</v>
      </c>
      <c r="C1958" s="2">
        <v>144</v>
      </c>
      <c r="D1958" s="2" t="s">
        <v>119</v>
      </c>
      <c r="E1958">
        <v>2021</v>
      </c>
      <c r="F1958" t="s">
        <v>19</v>
      </c>
      <c r="G1958" s="1">
        <v>1894.88</v>
      </c>
    </row>
    <row r="1959" spans="1:8">
      <c r="A1959" s="2" t="s">
        <v>8</v>
      </c>
      <c r="B1959" t="s">
        <v>137</v>
      </c>
      <c r="C1959" s="2">
        <v>144</v>
      </c>
      <c r="D1959" s="2" t="s">
        <v>119</v>
      </c>
      <c r="E1959">
        <v>2021</v>
      </c>
      <c r="F1959" t="s">
        <v>19</v>
      </c>
      <c r="G1959" s="1">
        <v>186</v>
      </c>
    </row>
    <row r="1960" spans="1:8">
      <c r="A1960" s="2" t="s">
        <v>8</v>
      </c>
      <c r="B1960" t="s">
        <v>137</v>
      </c>
      <c r="C1960" s="2">
        <v>144</v>
      </c>
      <c r="D1960" s="2" t="s">
        <v>119</v>
      </c>
      <c r="E1960">
        <v>2021</v>
      </c>
      <c r="F1960" t="s">
        <v>19</v>
      </c>
      <c r="G1960" s="1">
        <v>255.75</v>
      </c>
    </row>
    <row r="1961" spans="1:8">
      <c r="A1961" s="2" t="s">
        <v>14</v>
      </c>
      <c r="B1961" t="s">
        <v>63</v>
      </c>
      <c r="C1961" s="2">
        <v>133</v>
      </c>
      <c r="D1961" s="2" t="s">
        <v>106</v>
      </c>
      <c r="E1961">
        <v>2021</v>
      </c>
      <c r="F1961" s="113" t="s">
        <v>19</v>
      </c>
      <c r="G1961" s="1">
        <v>2138.98</v>
      </c>
    </row>
    <row r="1962" spans="1:8">
      <c r="A1962" s="2" t="s">
        <v>14</v>
      </c>
      <c r="B1962" t="s">
        <v>83</v>
      </c>
      <c r="C1962" s="2">
        <v>133</v>
      </c>
      <c r="D1962" s="2" t="s">
        <v>108</v>
      </c>
      <c r="E1962">
        <v>2021</v>
      </c>
      <c r="F1962" s="113" t="s">
        <v>5</v>
      </c>
      <c r="G1962" s="1">
        <v>50</v>
      </c>
      <c r="H1962" t="s">
        <v>346</v>
      </c>
    </row>
    <row r="1963" spans="1:8">
      <c r="A1963" s="2" t="s">
        <v>14</v>
      </c>
      <c r="B1963" t="s">
        <v>82</v>
      </c>
      <c r="C1963" s="2">
        <v>133</v>
      </c>
      <c r="D1963" s="2" t="s">
        <v>110</v>
      </c>
      <c r="E1963">
        <v>2021</v>
      </c>
      <c r="F1963" s="113" t="s">
        <v>5</v>
      </c>
      <c r="G1963" s="1">
        <v>0.24</v>
      </c>
      <c r="H1963" t="s">
        <v>346</v>
      </c>
    </row>
    <row r="1964" spans="1:8">
      <c r="A1964" s="2" t="s">
        <v>6</v>
      </c>
      <c r="B1964" t="s">
        <v>78</v>
      </c>
      <c r="C1964" s="2">
        <v>133</v>
      </c>
      <c r="D1964" s="2" t="s">
        <v>28</v>
      </c>
      <c r="E1964">
        <v>2021</v>
      </c>
      <c r="F1964" t="s">
        <v>19</v>
      </c>
      <c r="G1964" s="1">
        <v>7000</v>
      </c>
    </row>
    <row r="1965" spans="1:8">
      <c r="A1965" s="2" t="s">
        <v>6</v>
      </c>
      <c r="B1965" t="s">
        <v>78</v>
      </c>
      <c r="C1965" s="2">
        <v>133</v>
      </c>
      <c r="D1965" s="2" t="s">
        <v>28</v>
      </c>
      <c r="E1965">
        <v>2021</v>
      </c>
      <c r="F1965" t="s">
        <v>19</v>
      </c>
      <c r="G1965" s="1">
        <v>21795.759999999998</v>
      </c>
    </row>
    <row r="1966" spans="1:8">
      <c r="A1966" s="2" t="s">
        <v>6</v>
      </c>
      <c r="B1966" t="s">
        <v>78</v>
      </c>
      <c r="C1966" s="2">
        <v>144</v>
      </c>
      <c r="D1966" s="2" t="s">
        <v>28</v>
      </c>
      <c r="E1966">
        <v>2021</v>
      </c>
      <c r="F1966" t="s">
        <v>19</v>
      </c>
      <c r="G1966" s="1">
        <v>51578.39</v>
      </c>
    </row>
    <row r="1967" spans="1:8">
      <c r="A1967" s="2" t="s">
        <v>6</v>
      </c>
      <c r="B1967" t="s">
        <v>68</v>
      </c>
      <c r="C1967" s="2">
        <v>133</v>
      </c>
      <c r="D1967" s="2" t="s">
        <v>29</v>
      </c>
      <c r="E1967">
        <v>2021</v>
      </c>
      <c r="F1967" t="s">
        <v>19</v>
      </c>
      <c r="G1967" s="1">
        <v>1275</v>
      </c>
    </row>
    <row r="1968" spans="1:8">
      <c r="A1968" s="2" t="s">
        <v>6</v>
      </c>
      <c r="B1968" t="s">
        <v>68</v>
      </c>
      <c r="C1968" s="2">
        <v>133</v>
      </c>
      <c r="D1968" s="2" t="s">
        <v>29</v>
      </c>
      <c r="E1968">
        <v>2021</v>
      </c>
      <c r="F1968" t="s">
        <v>19</v>
      </c>
      <c r="G1968" s="1">
        <v>1275.01</v>
      </c>
    </row>
    <row r="1969" spans="1:7">
      <c r="A1969" s="2" t="s">
        <v>6</v>
      </c>
      <c r="B1969" t="s">
        <v>68</v>
      </c>
      <c r="C1969" s="2">
        <v>133</v>
      </c>
      <c r="D1969" s="2" t="s">
        <v>29</v>
      </c>
      <c r="E1969">
        <v>2021</v>
      </c>
      <c r="F1969" t="s">
        <v>19</v>
      </c>
      <c r="G1969" s="1">
        <v>1275</v>
      </c>
    </row>
    <row r="1970" spans="1:7">
      <c r="A1970" s="2" t="s">
        <v>6</v>
      </c>
      <c r="B1970" t="s">
        <v>68</v>
      </c>
      <c r="C1970" s="2">
        <v>133</v>
      </c>
      <c r="D1970" s="2" t="s">
        <v>29</v>
      </c>
      <c r="E1970">
        <v>2021</v>
      </c>
      <c r="F1970" t="s">
        <v>19</v>
      </c>
      <c r="G1970" s="1">
        <v>1275</v>
      </c>
    </row>
    <row r="1971" spans="1:7">
      <c r="A1971" s="2" t="s">
        <v>6</v>
      </c>
      <c r="B1971" t="s">
        <v>68</v>
      </c>
      <c r="C1971" s="2">
        <v>144</v>
      </c>
      <c r="D1971" s="2" t="s">
        <v>29</v>
      </c>
      <c r="E1971">
        <v>2021</v>
      </c>
      <c r="F1971" t="s">
        <v>19</v>
      </c>
      <c r="G1971" s="1">
        <v>1197.78</v>
      </c>
    </row>
    <row r="1972" spans="1:7">
      <c r="A1972" s="2" t="s">
        <v>6</v>
      </c>
      <c r="B1972" t="s">
        <v>68</v>
      </c>
      <c r="C1972" s="2">
        <v>144</v>
      </c>
      <c r="D1972" s="2" t="s">
        <v>29</v>
      </c>
      <c r="E1972">
        <v>2021</v>
      </c>
      <c r="F1972" t="s">
        <v>19</v>
      </c>
      <c r="G1972" s="1">
        <v>1197.78</v>
      </c>
    </row>
    <row r="1973" spans="1:7">
      <c r="A1973" s="2" t="s">
        <v>6</v>
      </c>
      <c r="B1973" t="s">
        <v>68</v>
      </c>
      <c r="C1973" s="2">
        <v>144</v>
      </c>
      <c r="D1973" s="2" t="s">
        <v>29</v>
      </c>
      <c r="E1973">
        <v>2021</v>
      </c>
      <c r="F1973" t="s">
        <v>19</v>
      </c>
      <c r="G1973" s="1">
        <v>-2196</v>
      </c>
    </row>
    <row r="1974" spans="1:7">
      <c r="A1974" s="2" t="s">
        <v>6</v>
      </c>
      <c r="B1974" t="s">
        <v>68</v>
      </c>
      <c r="C1974" s="2">
        <v>144</v>
      </c>
      <c r="D1974" s="2" t="s">
        <v>29</v>
      </c>
      <c r="E1974">
        <v>2021</v>
      </c>
      <c r="F1974" t="s">
        <v>19</v>
      </c>
      <c r="G1974" s="1">
        <v>2521.7800000000002</v>
      </c>
    </row>
    <row r="1975" spans="1:7">
      <c r="A1975" s="2" t="s">
        <v>6</v>
      </c>
      <c r="B1975" t="s">
        <v>68</v>
      </c>
      <c r="C1975" s="2">
        <v>144</v>
      </c>
      <c r="D1975" s="2" t="s">
        <v>29</v>
      </c>
      <c r="E1975">
        <v>2021</v>
      </c>
      <c r="F1975" t="s">
        <v>19</v>
      </c>
      <c r="G1975" s="1">
        <v>5211.76</v>
      </c>
    </row>
    <row r="1976" spans="1:7">
      <c r="A1976" s="2" t="s">
        <v>6</v>
      </c>
      <c r="B1976" t="s">
        <v>68</v>
      </c>
      <c r="C1976" s="2">
        <v>144</v>
      </c>
      <c r="D1976" s="2" t="s">
        <v>29</v>
      </c>
      <c r="E1976">
        <v>2021</v>
      </c>
      <c r="F1976" t="s">
        <v>19</v>
      </c>
      <c r="G1976" s="1">
        <v>1197.78</v>
      </c>
    </row>
    <row r="1977" spans="1:7">
      <c r="A1977" s="2" t="s">
        <v>6</v>
      </c>
      <c r="B1977" t="s">
        <v>69</v>
      </c>
      <c r="C1977" s="2">
        <v>133</v>
      </c>
      <c r="D1977" s="2" t="s">
        <v>30</v>
      </c>
      <c r="E1977">
        <v>2021</v>
      </c>
      <c r="F1977" t="s">
        <v>19</v>
      </c>
      <c r="G1977" s="1">
        <v>12024.95</v>
      </c>
    </row>
    <row r="1978" spans="1:7">
      <c r="A1978" s="2" t="s">
        <v>6</v>
      </c>
      <c r="B1978" t="s">
        <v>69</v>
      </c>
      <c r="C1978" s="2">
        <v>133</v>
      </c>
      <c r="D1978" s="2" t="s">
        <v>30</v>
      </c>
      <c r="E1978">
        <v>2021</v>
      </c>
      <c r="F1978" t="s">
        <v>19</v>
      </c>
      <c r="G1978" s="1">
        <v>7625.95</v>
      </c>
    </row>
    <row r="1979" spans="1:7">
      <c r="A1979" s="2" t="s">
        <v>6</v>
      </c>
      <c r="B1979" t="s">
        <v>69</v>
      </c>
      <c r="C1979" s="2">
        <v>133</v>
      </c>
      <c r="D1979" s="2" t="s">
        <v>30</v>
      </c>
      <c r="E1979">
        <v>2021</v>
      </c>
      <c r="F1979" t="s">
        <v>19</v>
      </c>
      <c r="G1979" s="1">
        <v>12024.95</v>
      </c>
    </row>
    <row r="1980" spans="1:7">
      <c r="A1980" s="2" t="s">
        <v>6</v>
      </c>
      <c r="B1980" t="s">
        <v>69</v>
      </c>
      <c r="C1980" s="2">
        <v>133</v>
      </c>
      <c r="D1980" s="2" t="s">
        <v>30</v>
      </c>
      <c r="E1980">
        <v>2021</v>
      </c>
      <c r="F1980" t="s">
        <v>19</v>
      </c>
      <c r="G1980" s="1">
        <v>12024.95</v>
      </c>
    </row>
    <row r="1981" spans="1:7">
      <c r="A1981" s="2" t="s">
        <v>6</v>
      </c>
      <c r="B1981" t="s">
        <v>69</v>
      </c>
      <c r="C1981" s="2">
        <v>133</v>
      </c>
      <c r="D1981" s="2" t="s">
        <v>30</v>
      </c>
      <c r="E1981">
        <v>2021</v>
      </c>
      <c r="F1981" t="s">
        <v>19</v>
      </c>
      <c r="G1981" s="1">
        <v>12024.95</v>
      </c>
    </row>
    <row r="1982" spans="1:7">
      <c r="A1982" s="2" t="s">
        <v>6</v>
      </c>
      <c r="B1982" t="s">
        <v>69</v>
      </c>
      <c r="C1982" s="2">
        <v>133</v>
      </c>
      <c r="D1982" s="2" t="s">
        <v>30</v>
      </c>
      <c r="E1982">
        <v>2021</v>
      </c>
      <c r="F1982" t="s">
        <v>19</v>
      </c>
      <c r="G1982" s="1">
        <v>12024.95</v>
      </c>
    </row>
    <row r="1983" spans="1:7">
      <c r="A1983" s="2" t="s">
        <v>6</v>
      </c>
      <c r="B1983" t="s">
        <v>69</v>
      </c>
      <c r="C1983" s="2">
        <v>144</v>
      </c>
      <c r="D1983" s="2" t="s">
        <v>30</v>
      </c>
      <c r="E1983">
        <v>2021</v>
      </c>
      <c r="F1983" t="s">
        <v>19</v>
      </c>
      <c r="G1983" s="1">
        <v>77725.429999999993</v>
      </c>
    </row>
    <row r="1984" spans="1:7">
      <c r="A1984" s="2" t="s">
        <v>6</v>
      </c>
      <c r="B1984" t="s">
        <v>69</v>
      </c>
      <c r="C1984" s="2">
        <v>144</v>
      </c>
      <c r="D1984" s="2" t="s">
        <v>30</v>
      </c>
      <c r="E1984">
        <v>2021</v>
      </c>
      <c r="F1984" t="s">
        <v>19</v>
      </c>
      <c r="G1984" s="1">
        <v>82249.06</v>
      </c>
    </row>
    <row r="1985" spans="1:7">
      <c r="A1985" s="2" t="s">
        <v>6</v>
      </c>
      <c r="B1985" t="s">
        <v>69</v>
      </c>
      <c r="C1985" s="2">
        <v>144</v>
      </c>
      <c r="D1985" s="2" t="s">
        <v>30</v>
      </c>
      <c r="E1985">
        <v>2021</v>
      </c>
      <c r="F1985" t="s">
        <v>19</v>
      </c>
      <c r="G1985" s="1">
        <v>73810.55</v>
      </c>
    </row>
    <row r="1986" spans="1:7">
      <c r="A1986" s="2" t="s">
        <v>6</v>
      </c>
      <c r="B1986" t="s">
        <v>69</v>
      </c>
      <c r="C1986" s="2">
        <v>144</v>
      </c>
      <c r="D1986" s="2" t="s">
        <v>30</v>
      </c>
      <c r="E1986">
        <v>2021</v>
      </c>
      <c r="F1986" t="s">
        <v>19</v>
      </c>
      <c r="G1986" s="1">
        <v>65181.77</v>
      </c>
    </row>
    <row r="1987" spans="1:7">
      <c r="A1987" s="2" t="s">
        <v>6</v>
      </c>
      <c r="B1987" t="s">
        <v>69</v>
      </c>
      <c r="C1987" s="2">
        <v>144</v>
      </c>
      <c r="D1987" s="2" t="s">
        <v>30</v>
      </c>
      <c r="E1987">
        <v>2021</v>
      </c>
      <c r="F1987" t="s">
        <v>19</v>
      </c>
      <c r="G1987" s="1">
        <v>80875.67</v>
      </c>
    </row>
    <row r="1988" spans="1:7">
      <c r="A1988" s="2" t="s">
        <v>6</v>
      </c>
      <c r="B1988" t="s">
        <v>69</v>
      </c>
      <c r="C1988" s="2">
        <v>144</v>
      </c>
      <c r="D1988" s="2" t="s">
        <v>30</v>
      </c>
      <c r="E1988">
        <v>2021</v>
      </c>
      <c r="F1988" t="s">
        <v>19</v>
      </c>
      <c r="G1988" s="1">
        <v>73329.84</v>
      </c>
    </row>
    <row r="1989" spans="1:7">
      <c r="A1989" s="2" t="s">
        <v>6</v>
      </c>
      <c r="B1989" t="s">
        <v>75</v>
      </c>
      <c r="C1989" s="2">
        <v>144</v>
      </c>
      <c r="D1989" s="2" t="s">
        <v>31</v>
      </c>
      <c r="E1989">
        <v>2021</v>
      </c>
      <c r="F1989" t="s">
        <v>19</v>
      </c>
      <c r="G1989" s="1">
        <v>5695.96</v>
      </c>
    </row>
    <row r="1990" spans="1:7">
      <c r="A1990" s="2" t="s">
        <v>6</v>
      </c>
      <c r="B1990" t="s">
        <v>75</v>
      </c>
      <c r="C1990" s="2">
        <v>144</v>
      </c>
      <c r="D1990" s="2" t="s">
        <v>31</v>
      </c>
      <c r="E1990">
        <v>2021</v>
      </c>
      <c r="F1990" t="s">
        <v>19</v>
      </c>
      <c r="G1990" s="1">
        <v>2720.13</v>
      </c>
    </row>
    <row r="1991" spans="1:7">
      <c r="A1991" s="2" t="s">
        <v>6</v>
      </c>
      <c r="B1991" t="s">
        <v>75</v>
      </c>
      <c r="C1991" s="2">
        <v>144</v>
      </c>
      <c r="D1991" s="2" t="s">
        <v>31</v>
      </c>
      <c r="E1991">
        <v>2021</v>
      </c>
      <c r="F1991" t="s">
        <v>19</v>
      </c>
      <c r="G1991" s="1">
        <v>6059.41</v>
      </c>
    </row>
    <row r="1992" spans="1:7">
      <c r="A1992" s="2" t="s">
        <v>6</v>
      </c>
      <c r="B1992" t="s">
        <v>75</v>
      </c>
      <c r="C1992" s="2">
        <v>144</v>
      </c>
      <c r="D1992" s="2" t="s">
        <v>31</v>
      </c>
      <c r="E1992">
        <v>2021</v>
      </c>
      <c r="F1992" t="s">
        <v>19</v>
      </c>
      <c r="G1992" s="1">
        <v>5574.81</v>
      </c>
    </row>
    <row r="1993" spans="1:7">
      <c r="A1993" s="2" t="s">
        <v>6</v>
      </c>
      <c r="B1993" t="s">
        <v>75</v>
      </c>
      <c r="C1993" s="2">
        <v>144</v>
      </c>
      <c r="D1993" s="2" t="s">
        <v>31</v>
      </c>
      <c r="E1993">
        <v>2021</v>
      </c>
      <c r="F1993" t="s">
        <v>19</v>
      </c>
      <c r="G1993" s="1">
        <v>5574.81</v>
      </c>
    </row>
    <row r="1994" spans="1:7">
      <c r="A1994" s="2" t="s">
        <v>6</v>
      </c>
      <c r="B1994" t="s">
        <v>85</v>
      </c>
      <c r="C1994" s="2">
        <v>144</v>
      </c>
      <c r="D1994" s="2" t="s">
        <v>32</v>
      </c>
      <c r="E1994">
        <v>2021</v>
      </c>
      <c r="F1994" t="s">
        <v>19</v>
      </c>
      <c r="G1994" s="1">
        <v>6333.34</v>
      </c>
    </row>
    <row r="1995" spans="1:7">
      <c r="A1995" s="2" t="s">
        <v>6</v>
      </c>
      <c r="B1995" t="s">
        <v>66</v>
      </c>
      <c r="C1995" s="2">
        <v>133</v>
      </c>
      <c r="D1995" s="2" t="s">
        <v>33</v>
      </c>
      <c r="E1995">
        <v>2021</v>
      </c>
      <c r="F1995" t="s">
        <v>19</v>
      </c>
      <c r="G1995" s="1">
        <v>1175</v>
      </c>
    </row>
    <row r="1996" spans="1:7">
      <c r="A1996" s="2" t="s">
        <v>6</v>
      </c>
      <c r="B1996" t="s">
        <v>66</v>
      </c>
      <c r="C1996" s="2">
        <v>133</v>
      </c>
      <c r="D1996" s="2" t="s">
        <v>33</v>
      </c>
      <c r="E1996">
        <v>2021</v>
      </c>
      <c r="F1996" t="s">
        <v>19</v>
      </c>
      <c r="G1996" s="1">
        <v>1175</v>
      </c>
    </row>
    <row r="1997" spans="1:7">
      <c r="A1997" s="2" t="s">
        <v>6</v>
      </c>
      <c r="B1997" t="s">
        <v>66</v>
      </c>
      <c r="C1997" s="2">
        <v>133</v>
      </c>
      <c r="D1997" s="2" t="s">
        <v>33</v>
      </c>
      <c r="E1997">
        <v>2021</v>
      </c>
      <c r="F1997" t="s">
        <v>19</v>
      </c>
      <c r="G1997" s="1">
        <v>1175</v>
      </c>
    </row>
    <row r="1998" spans="1:7">
      <c r="A1998" s="2" t="s">
        <v>6</v>
      </c>
      <c r="B1998" t="s">
        <v>66</v>
      </c>
      <c r="C1998" s="2">
        <v>133</v>
      </c>
      <c r="D1998" s="2" t="s">
        <v>33</v>
      </c>
      <c r="E1998">
        <v>2021</v>
      </c>
      <c r="F1998" t="s">
        <v>19</v>
      </c>
      <c r="G1998" s="1">
        <v>1175</v>
      </c>
    </row>
    <row r="1999" spans="1:7">
      <c r="A1999" s="2" t="s">
        <v>6</v>
      </c>
      <c r="B1999" t="s">
        <v>66</v>
      </c>
      <c r="C1999" s="2">
        <v>133</v>
      </c>
      <c r="D1999" s="2" t="s">
        <v>33</v>
      </c>
      <c r="E1999">
        <v>2021</v>
      </c>
      <c r="F1999" t="s">
        <v>19</v>
      </c>
      <c r="G1999" s="1">
        <v>300</v>
      </c>
    </row>
    <row r="2000" spans="1:7">
      <c r="A2000" s="2" t="s">
        <v>6</v>
      </c>
      <c r="B2000" t="s">
        <v>66</v>
      </c>
      <c r="C2000" s="2">
        <v>133</v>
      </c>
      <c r="D2000" s="2" t="s">
        <v>33</v>
      </c>
      <c r="E2000">
        <v>2021</v>
      </c>
      <c r="F2000" t="s">
        <v>19</v>
      </c>
      <c r="G2000" s="1">
        <v>300</v>
      </c>
    </row>
    <row r="2001" spans="1:7">
      <c r="A2001" s="2" t="s">
        <v>6</v>
      </c>
      <c r="B2001" t="s">
        <v>66</v>
      </c>
      <c r="C2001" s="2">
        <v>144</v>
      </c>
      <c r="D2001" s="2" t="s">
        <v>33</v>
      </c>
      <c r="E2001">
        <v>2021</v>
      </c>
      <c r="F2001" t="s">
        <v>19</v>
      </c>
      <c r="G2001" s="1">
        <v>4490</v>
      </c>
    </row>
    <row r="2002" spans="1:7">
      <c r="A2002" s="2" t="s">
        <v>6</v>
      </c>
      <c r="B2002" t="s">
        <v>66</v>
      </c>
      <c r="C2002" s="2">
        <v>144</v>
      </c>
      <c r="D2002" s="2" t="s">
        <v>33</v>
      </c>
      <c r="E2002">
        <v>2021</v>
      </c>
      <c r="F2002" t="s">
        <v>19</v>
      </c>
      <c r="G2002" s="1">
        <v>4620</v>
      </c>
    </row>
    <row r="2003" spans="1:7">
      <c r="A2003" s="2" t="s">
        <v>6</v>
      </c>
      <c r="B2003" t="s">
        <v>66</v>
      </c>
      <c r="C2003" s="2">
        <v>144</v>
      </c>
      <c r="D2003" s="2" t="s">
        <v>33</v>
      </c>
      <c r="E2003">
        <v>2021</v>
      </c>
      <c r="F2003" t="s">
        <v>19</v>
      </c>
      <c r="G2003" s="1">
        <v>6240</v>
      </c>
    </row>
    <row r="2004" spans="1:7">
      <c r="A2004" s="2" t="s">
        <v>7</v>
      </c>
      <c r="B2004" t="s">
        <v>67</v>
      </c>
      <c r="C2004" s="2">
        <v>144</v>
      </c>
      <c r="D2004" s="2" t="s">
        <v>26</v>
      </c>
      <c r="E2004">
        <v>2021</v>
      </c>
      <c r="F2004" t="s">
        <v>19</v>
      </c>
      <c r="G2004" s="1">
        <v>1058.0999999999999</v>
      </c>
    </row>
    <row r="2005" spans="1:7">
      <c r="A2005" s="2" t="s">
        <v>7</v>
      </c>
      <c r="B2005" t="s">
        <v>67</v>
      </c>
      <c r="C2005" s="2">
        <v>144</v>
      </c>
      <c r="D2005" s="2" t="s">
        <v>26</v>
      </c>
      <c r="E2005">
        <v>2021</v>
      </c>
      <c r="F2005" t="s">
        <v>19</v>
      </c>
      <c r="G2005" s="1">
        <v>448.89</v>
      </c>
    </row>
    <row r="2006" spans="1:7">
      <c r="A2006" s="2" t="s">
        <v>7</v>
      </c>
      <c r="B2006" t="s">
        <v>65</v>
      </c>
      <c r="C2006" s="2">
        <v>133</v>
      </c>
      <c r="D2006" s="2" t="s">
        <v>27</v>
      </c>
      <c r="E2006">
        <v>2021</v>
      </c>
      <c r="F2006" t="s">
        <v>19</v>
      </c>
      <c r="G2006" s="1">
        <v>5316.08</v>
      </c>
    </row>
    <row r="2007" spans="1:7">
      <c r="A2007" s="2" t="s">
        <v>7</v>
      </c>
      <c r="B2007" t="s">
        <v>65</v>
      </c>
      <c r="C2007" s="2">
        <v>133</v>
      </c>
      <c r="D2007" s="2" t="s">
        <v>27</v>
      </c>
      <c r="E2007">
        <v>2021</v>
      </c>
      <c r="F2007" t="s">
        <v>19</v>
      </c>
      <c r="G2007" s="1">
        <v>6113.2</v>
      </c>
    </row>
    <row r="2008" spans="1:7">
      <c r="A2008" s="2" t="s">
        <v>7</v>
      </c>
      <c r="B2008" t="s">
        <v>65</v>
      </c>
      <c r="C2008" s="2">
        <v>133</v>
      </c>
      <c r="D2008" s="2" t="s">
        <v>27</v>
      </c>
      <c r="E2008">
        <v>2021</v>
      </c>
      <c r="F2008" t="s">
        <v>19</v>
      </c>
      <c r="G2008" s="1">
        <v>6113.2</v>
      </c>
    </row>
    <row r="2009" spans="1:7">
      <c r="A2009" s="2" t="s">
        <v>7</v>
      </c>
      <c r="B2009" t="s">
        <v>65</v>
      </c>
      <c r="C2009" s="2">
        <v>133</v>
      </c>
      <c r="D2009" s="2" t="s">
        <v>27</v>
      </c>
      <c r="E2009">
        <v>2021</v>
      </c>
      <c r="F2009" t="s">
        <v>19</v>
      </c>
      <c r="G2009" s="1">
        <v>6113.22</v>
      </c>
    </row>
    <row r="2010" spans="1:7">
      <c r="A2010" s="2" t="s">
        <v>7</v>
      </c>
      <c r="B2010" t="s">
        <v>65</v>
      </c>
      <c r="C2010" s="2">
        <v>133</v>
      </c>
      <c r="D2010" s="2" t="s">
        <v>27</v>
      </c>
      <c r="E2010">
        <v>2021</v>
      </c>
      <c r="F2010" t="s">
        <v>19</v>
      </c>
      <c r="G2010" s="1">
        <v>-8766.51</v>
      </c>
    </row>
    <row r="2011" spans="1:7">
      <c r="A2011" s="2" t="s">
        <v>7</v>
      </c>
      <c r="B2011" t="s">
        <v>65</v>
      </c>
      <c r="C2011" s="2">
        <v>133</v>
      </c>
      <c r="D2011" s="2" t="s">
        <v>27</v>
      </c>
      <c r="E2011">
        <v>2021</v>
      </c>
      <c r="F2011" t="s">
        <v>19</v>
      </c>
      <c r="G2011" s="1">
        <v>6113.21</v>
      </c>
    </row>
    <row r="2012" spans="1:7">
      <c r="A2012" s="2" t="s">
        <v>7</v>
      </c>
      <c r="B2012" t="s">
        <v>65</v>
      </c>
      <c r="C2012" s="2">
        <v>144</v>
      </c>
      <c r="D2012" s="2" t="s">
        <v>27</v>
      </c>
      <c r="E2012">
        <v>2021</v>
      </c>
      <c r="F2012" t="s">
        <v>19</v>
      </c>
      <c r="G2012" s="1">
        <v>1866.12</v>
      </c>
    </row>
    <row r="2013" spans="1:7">
      <c r="A2013" s="2" t="s">
        <v>7</v>
      </c>
      <c r="B2013" t="s">
        <v>65</v>
      </c>
      <c r="C2013" s="2">
        <v>144</v>
      </c>
      <c r="D2013" s="2" t="s">
        <v>27</v>
      </c>
      <c r="E2013">
        <v>2021</v>
      </c>
      <c r="F2013" t="s">
        <v>19</v>
      </c>
      <c r="G2013" s="1">
        <v>386.63</v>
      </c>
    </row>
    <row r="2014" spans="1:7">
      <c r="A2014" s="2" t="s">
        <v>7</v>
      </c>
      <c r="B2014" t="s">
        <v>65</v>
      </c>
      <c r="C2014" s="2">
        <v>144</v>
      </c>
      <c r="D2014" s="2" t="s">
        <v>27</v>
      </c>
      <c r="E2014">
        <v>2021</v>
      </c>
      <c r="F2014" t="s">
        <v>19</v>
      </c>
      <c r="G2014" s="1">
        <v>390.47</v>
      </c>
    </row>
    <row r="2015" spans="1:7">
      <c r="A2015" s="2" t="s">
        <v>7</v>
      </c>
      <c r="B2015" t="s">
        <v>65</v>
      </c>
      <c r="C2015" s="2">
        <v>144</v>
      </c>
      <c r="D2015" s="2" t="s">
        <v>27</v>
      </c>
      <c r="E2015">
        <v>2021</v>
      </c>
      <c r="F2015" t="s">
        <v>19</v>
      </c>
      <c r="G2015" s="1">
        <v>4942.78</v>
      </c>
    </row>
    <row r="2016" spans="1:7">
      <c r="A2016" s="2" t="s">
        <v>7</v>
      </c>
      <c r="B2016" t="s">
        <v>65</v>
      </c>
      <c r="C2016" s="2">
        <v>144</v>
      </c>
      <c r="D2016" s="2" t="s">
        <v>27</v>
      </c>
      <c r="E2016">
        <v>2021</v>
      </c>
      <c r="F2016" t="s">
        <v>19</v>
      </c>
      <c r="G2016" s="1">
        <v>1866.12</v>
      </c>
    </row>
    <row r="2017" spans="1:7">
      <c r="A2017" s="2" t="s">
        <v>7</v>
      </c>
      <c r="B2017" t="s">
        <v>78</v>
      </c>
      <c r="C2017" s="2">
        <v>133</v>
      </c>
      <c r="D2017" s="2" t="s">
        <v>28</v>
      </c>
      <c r="E2017">
        <v>2021</v>
      </c>
      <c r="F2017" t="s">
        <v>19</v>
      </c>
      <c r="G2017" s="1">
        <v>10049.879999999999</v>
      </c>
    </row>
    <row r="2018" spans="1:7">
      <c r="A2018" s="2" t="s">
        <v>7</v>
      </c>
      <c r="B2018" t="s">
        <v>78</v>
      </c>
      <c r="C2018" s="2">
        <v>144</v>
      </c>
      <c r="D2018" s="2" t="s">
        <v>28</v>
      </c>
      <c r="E2018">
        <v>2021</v>
      </c>
      <c r="F2018" t="s">
        <v>19</v>
      </c>
      <c r="G2018" s="1">
        <v>12845.19</v>
      </c>
    </row>
    <row r="2019" spans="1:7">
      <c r="A2019" s="2" t="s">
        <v>7</v>
      </c>
      <c r="B2019" t="s">
        <v>68</v>
      </c>
      <c r="C2019" s="2">
        <v>133</v>
      </c>
      <c r="D2019" s="2" t="s">
        <v>29</v>
      </c>
      <c r="E2019">
        <v>2021</v>
      </c>
      <c r="F2019" t="s">
        <v>19</v>
      </c>
      <c r="G2019" s="1">
        <v>4395.8999999999996</v>
      </c>
    </row>
    <row r="2020" spans="1:7">
      <c r="A2020" s="2" t="s">
        <v>7</v>
      </c>
      <c r="B2020" t="s">
        <v>68</v>
      </c>
      <c r="C2020" s="2">
        <v>133</v>
      </c>
      <c r="D2020" s="2" t="s">
        <v>29</v>
      </c>
      <c r="E2020">
        <v>2021</v>
      </c>
      <c r="F2020" t="s">
        <v>19</v>
      </c>
      <c r="G2020" s="1">
        <v>3440.93</v>
      </c>
    </row>
    <row r="2021" spans="1:7">
      <c r="A2021" s="2" t="s">
        <v>7</v>
      </c>
      <c r="B2021" t="s">
        <v>68</v>
      </c>
      <c r="C2021" s="2">
        <v>133</v>
      </c>
      <c r="D2021" s="2" t="s">
        <v>29</v>
      </c>
      <c r="E2021">
        <v>2021</v>
      </c>
      <c r="F2021" t="s">
        <v>19</v>
      </c>
      <c r="G2021" s="1">
        <v>2299.9899999999998</v>
      </c>
    </row>
    <row r="2022" spans="1:7">
      <c r="A2022" s="2" t="s">
        <v>7</v>
      </c>
      <c r="B2022" t="s">
        <v>68</v>
      </c>
      <c r="C2022" s="2">
        <v>133</v>
      </c>
      <c r="D2022" s="2" t="s">
        <v>29</v>
      </c>
      <c r="E2022">
        <v>2021</v>
      </c>
      <c r="F2022" t="s">
        <v>19</v>
      </c>
      <c r="G2022" s="1">
        <v>4175.9799999999996</v>
      </c>
    </row>
    <row r="2023" spans="1:7">
      <c r="A2023" s="2" t="s">
        <v>7</v>
      </c>
      <c r="B2023" t="s">
        <v>68</v>
      </c>
      <c r="C2023" s="2">
        <v>133</v>
      </c>
      <c r="D2023" s="2" t="s">
        <v>29</v>
      </c>
      <c r="E2023">
        <v>2021</v>
      </c>
      <c r="F2023" t="s">
        <v>19</v>
      </c>
      <c r="G2023" s="1">
        <v>2812.65</v>
      </c>
    </row>
    <row r="2024" spans="1:7">
      <c r="A2024" s="2" t="s">
        <v>7</v>
      </c>
      <c r="B2024" t="s">
        <v>68</v>
      </c>
      <c r="C2024" s="2">
        <v>144</v>
      </c>
      <c r="D2024" s="2" t="s">
        <v>29</v>
      </c>
      <c r="E2024">
        <v>2021</v>
      </c>
      <c r="F2024" t="s">
        <v>19</v>
      </c>
      <c r="G2024" s="1">
        <v>225</v>
      </c>
    </row>
    <row r="2025" spans="1:7">
      <c r="A2025" s="2" t="s">
        <v>7</v>
      </c>
      <c r="B2025" t="s">
        <v>68</v>
      </c>
      <c r="C2025" s="2">
        <v>144</v>
      </c>
      <c r="D2025" s="2" t="s">
        <v>29</v>
      </c>
      <c r="E2025">
        <v>2021</v>
      </c>
      <c r="F2025" t="s">
        <v>19</v>
      </c>
      <c r="G2025" s="1">
        <v>1875.99</v>
      </c>
    </row>
    <row r="2026" spans="1:7">
      <c r="A2026" s="2" t="s">
        <v>7</v>
      </c>
      <c r="B2026" t="s">
        <v>69</v>
      </c>
      <c r="C2026" s="2">
        <v>133</v>
      </c>
      <c r="D2026" s="2" t="s">
        <v>30</v>
      </c>
      <c r="E2026">
        <v>2021</v>
      </c>
      <c r="F2026" t="s">
        <v>19</v>
      </c>
      <c r="G2026" s="1">
        <v>5871.16</v>
      </c>
    </row>
    <row r="2027" spans="1:7">
      <c r="A2027" s="2" t="s">
        <v>7</v>
      </c>
      <c r="B2027" t="s">
        <v>69</v>
      </c>
      <c r="C2027" s="2">
        <v>133</v>
      </c>
      <c r="D2027" s="2" t="s">
        <v>30</v>
      </c>
      <c r="E2027">
        <v>2021</v>
      </c>
      <c r="F2027" t="s">
        <v>19</v>
      </c>
      <c r="G2027" s="1">
        <v>39412.03</v>
      </c>
    </row>
    <row r="2028" spans="1:7">
      <c r="A2028" s="2" t="s">
        <v>7</v>
      </c>
      <c r="B2028" t="s">
        <v>69</v>
      </c>
      <c r="C2028" s="2">
        <v>133</v>
      </c>
      <c r="D2028" s="2" t="s">
        <v>30</v>
      </c>
      <c r="E2028">
        <v>2021</v>
      </c>
      <c r="F2028" t="s">
        <v>19</v>
      </c>
      <c r="G2028" s="1">
        <v>38507.760000000002</v>
      </c>
    </row>
    <row r="2029" spans="1:7">
      <c r="A2029" s="2" t="s">
        <v>7</v>
      </c>
      <c r="B2029" t="s">
        <v>69</v>
      </c>
      <c r="C2029" s="2">
        <v>133</v>
      </c>
      <c r="D2029" s="2" t="s">
        <v>30</v>
      </c>
      <c r="E2029">
        <v>2021</v>
      </c>
      <c r="F2029" t="s">
        <v>19</v>
      </c>
      <c r="G2029" s="1">
        <v>36814.74</v>
      </c>
    </row>
    <row r="2030" spans="1:7">
      <c r="A2030" s="2" t="s">
        <v>7</v>
      </c>
      <c r="B2030" t="s">
        <v>69</v>
      </c>
      <c r="C2030" s="2">
        <v>133</v>
      </c>
      <c r="D2030" s="2" t="s">
        <v>30</v>
      </c>
      <c r="E2030">
        <v>2021</v>
      </c>
      <c r="F2030" t="s">
        <v>19</v>
      </c>
      <c r="G2030" s="1">
        <v>25958.5</v>
      </c>
    </row>
    <row r="2031" spans="1:7">
      <c r="A2031" s="2" t="s">
        <v>7</v>
      </c>
      <c r="B2031" t="s">
        <v>69</v>
      </c>
      <c r="C2031" s="2">
        <v>133</v>
      </c>
      <c r="D2031" s="2" t="s">
        <v>30</v>
      </c>
      <c r="E2031">
        <v>2021</v>
      </c>
      <c r="F2031" t="s">
        <v>19</v>
      </c>
      <c r="G2031" s="1">
        <v>39040.370000000003</v>
      </c>
    </row>
    <row r="2032" spans="1:7">
      <c r="A2032" s="2" t="s">
        <v>7</v>
      </c>
      <c r="B2032" t="s">
        <v>69</v>
      </c>
      <c r="C2032" s="2">
        <v>133</v>
      </c>
      <c r="D2032" s="2" t="s">
        <v>30</v>
      </c>
      <c r="E2032">
        <v>2021</v>
      </c>
      <c r="F2032" t="s">
        <v>19</v>
      </c>
      <c r="G2032" s="1">
        <v>40552.370000000003</v>
      </c>
    </row>
    <row r="2033" spans="1:7">
      <c r="A2033" s="2" t="s">
        <v>7</v>
      </c>
      <c r="B2033" t="s">
        <v>69</v>
      </c>
      <c r="C2033" s="2">
        <v>144</v>
      </c>
      <c r="D2033" s="2" t="s">
        <v>30</v>
      </c>
      <c r="E2033">
        <v>2021</v>
      </c>
      <c r="F2033" t="s">
        <v>19</v>
      </c>
      <c r="G2033" s="1">
        <v>58968.160000000003</v>
      </c>
    </row>
    <row r="2034" spans="1:7">
      <c r="A2034" s="2" t="s">
        <v>7</v>
      </c>
      <c r="B2034" t="s">
        <v>69</v>
      </c>
      <c r="C2034" s="2">
        <v>144</v>
      </c>
      <c r="D2034" s="2" t="s">
        <v>30</v>
      </c>
      <c r="E2034">
        <v>2021</v>
      </c>
      <c r="F2034" t="s">
        <v>19</v>
      </c>
      <c r="G2034" s="1">
        <v>65166.49</v>
      </c>
    </row>
    <row r="2035" spans="1:7">
      <c r="A2035" s="2" t="s">
        <v>7</v>
      </c>
      <c r="B2035" t="s">
        <v>69</v>
      </c>
      <c r="C2035" s="2">
        <v>144</v>
      </c>
      <c r="D2035" s="2" t="s">
        <v>30</v>
      </c>
      <c r="E2035">
        <v>2021</v>
      </c>
      <c r="F2035" t="s">
        <v>19</v>
      </c>
      <c r="G2035" s="1">
        <v>58193.440000000002</v>
      </c>
    </row>
    <row r="2036" spans="1:7">
      <c r="A2036" s="2" t="s">
        <v>7</v>
      </c>
      <c r="B2036" t="s">
        <v>69</v>
      </c>
      <c r="C2036" s="2">
        <v>144</v>
      </c>
      <c r="D2036" s="2" t="s">
        <v>30</v>
      </c>
      <c r="E2036">
        <v>2021</v>
      </c>
      <c r="F2036" t="s">
        <v>19</v>
      </c>
      <c r="G2036" s="1">
        <v>60388.83</v>
      </c>
    </row>
    <row r="2037" spans="1:7">
      <c r="A2037" s="2" t="s">
        <v>7</v>
      </c>
      <c r="B2037" t="s">
        <v>69</v>
      </c>
      <c r="C2037" s="2">
        <v>144</v>
      </c>
      <c r="D2037" s="2" t="s">
        <v>30</v>
      </c>
      <c r="E2037">
        <v>2021</v>
      </c>
      <c r="F2037" t="s">
        <v>19</v>
      </c>
      <c r="G2037" s="1">
        <v>56415.55</v>
      </c>
    </row>
    <row r="2038" spans="1:7">
      <c r="A2038" s="2" t="s">
        <v>7</v>
      </c>
      <c r="B2038" t="s">
        <v>69</v>
      </c>
      <c r="C2038" s="2">
        <v>144</v>
      </c>
      <c r="D2038" s="2" t="s">
        <v>30</v>
      </c>
      <c r="E2038">
        <v>2021</v>
      </c>
      <c r="F2038" t="s">
        <v>19</v>
      </c>
      <c r="G2038" s="1">
        <v>-108037.73</v>
      </c>
    </row>
    <row r="2039" spans="1:7">
      <c r="A2039" s="2" t="s">
        <v>7</v>
      </c>
      <c r="B2039" t="s">
        <v>69</v>
      </c>
      <c r="C2039" s="2">
        <v>144</v>
      </c>
      <c r="D2039" s="2" t="s">
        <v>30</v>
      </c>
      <c r="E2039">
        <v>2021</v>
      </c>
      <c r="F2039" t="s">
        <v>19</v>
      </c>
      <c r="G2039" s="1">
        <v>46471.95</v>
      </c>
    </row>
    <row r="2040" spans="1:7">
      <c r="A2040" s="2" t="s">
        <v>7</v>
      </c>
      <c r="B2040" t="s">
        <v>75</v>
      </c>
      <c r="C2040" s="2">
        <v>133</v>
      </c>
      <c r="D2040" s="2" t="s">
        <v>31</v>
      </c>
      <c r="E2040">
        <v>2021</v>
      </c>
      <c r="F2040" t="s">
        <v>19</v>
      </c>
      <c r="G2040" s="1">
        <v>4963.74</v>
      </c>
    </row>
    <row r="2041" spans="1:7">
      <c r="A2041" s="2" t="s">
        <v>7</v>
      </c>
      <c r="B2041" t="s">
        <v>75</v>
      </c>
      <c r="C2041" s="2">
        <v>133</v>
      </c>
      <c r="D2041" s="2" t="s">
        <v>31</v>
      </c>
      <c r="E2041">
        <v>2021</v>
      </c>
      <c r="F2041" t="s">
        <v>19</v>
      </c>
      <c r="G2041" s="1">
        <v>4963.74</v>
      </c>
    </row>
    <row r="2042" spans="1:7">
      <c r="A2042" s="2" t="s">
        <v>7</v>
      </c>
      <c r="B2042" t="s">
        <v>75</v>
      </c>
      <c r="C2042" s="2">
        <v>133</v>
      </c>
      <c r="D2042" s="2" t="s">
        <v>31</v>
      </c>
      <c r="E2042">
        <v>2021</v>
      </c>
      <c r="F2042" t="s">
        <v>19</v>
      </c>
      <c r="G2042" s="1">
        <v>4963.74</v>
      </c>
    </row>
    <row r="2043" spans="1:7">
      <c r="A2043" s="2" t="s">
        <v>7</v>
      </c>
      <c r="B2043" t="s">
        <v>75</v>
      </c>
      <c r="C2043" s="2">
        <v>133</v>
      </c>
      <c r="D2043" s="2" t="s">
        <v>31</v>
      </c>
      <c r="E2043">
        <v>2021</v>
      </c>
      <c r="F2043" t="s">
        <v>19</v>
      </c>
      <c r="G2043" s="1">
        <v>4963.74</v>
      </c>
    </row>
    <row r="2044" spans="1:7">
      <c r="A2044" s="2" t="s">
        <v>7</v>
      </c>
      <c r="B2044" t="s">
        <v>75</v>
      </c>
      <c r="C2044" s="2">
        <v>133</v>
      </c>
      <c r="D2044" s="2" t="s">
        <v>31</v>
      </c>
      <c r="E2044">
        <v>2021</v>
      </c>
      <c r="F2044" t="s">
        <v>19</v>
      </c>
      <c r="G2044" s="1">
        <v>7146.44</v>
      </c>
    </row>
    <row r="2045" spans="1:7">
      <c r="A2045" s="2" t="s">
        <v>7</v>
      </c>
      <c r="B2045" t="s">
        <v>75</v>
      </c>
      <c r="C2045" s="2">
        <v>144</v>
      </c>
      <c r="D2045" s="2" t="s">
        <v>31</v>
      </c>
      <c r="E2045">
        <v>2021</v>
      </c>
      <c r="F2045" t="s">
        <v>19</v>
      </c>
      <c r="G2045" s="1">
        <v>1388.89</v>
      </c>
    </row>
    <row r="2046" spans="1:7">
      <c r="A2046" s="2" t="s">
        <v>7</v>
      </c>
      <c r="B2046" t="s">
        <v>75</v>
      </c>
      <c r="C2046" s="2">
        <v>144</v>
      </c>
      <c r="D2046" s="2" t="s">
        <v>31</v>
      </c>
      <c r="E2046">
        <v>2021</v>
      </c>
      <c r="F2046" t="s">
        <v>19</v>
      </c>
      <c r="G2046" s="1">
        <v>1388.89</v>
      </c>
    </row>
    <row r="2047" spans="1:7">
      <c r="A2047" s="2" t="s">
        <v>7</v>
      </c>
      <c r="B2047" t="s">
        <v>75</v>
      </c>
      <c r="C2047" s="2">
        <v>144</v>
      </c>
      <c r="D2047" s="2" t="s">
        <v>31</v>
      </c>
      <c r="E2047">
        <v>2021</v>
      </c>
      <c r="F2047" t="s">
        <v>19</v>
      </c>
      <c r="G2047" s="1">
        <v>1388.89</v>
      </c>
    </row>
    <row r="2048" spans="1:7">
      <c r="A2048" s="2" t="s">
        <v>7</v>
      </c>
      <c r="B2048" t="s">
        <v>75</v>
      </c>
      <c r="C2048" s="2">
        <v>144</v>
      </c>
      <c r="D2048" s="2" t="s">
        <v>31</v>
      </c>
      <c r="E2048">
        <v>2021</v>
      </c>
      <c r="F2048" t="s">
        <v>19</v>
      </c>
      <c r="G2048" s="1">
        <v>1388.89</v>
      </c>
    </row>
    <row r="2049" spans="1:7">
      <c r="A2049" s="2" t="s">
        <v>7</v>
      </c>
      <c r="B2049" t="s">
        <v>75</v>
      </c>
      <c r="C2049" s="2">
        <v>144</v>
      </c>
      <c r="D2049" s="2" t="s">
        <v>31</v>
      </c>
      <c r="E2049">
        <v>2021</v>
      </c>
      <c r="F2049" t="s">
        <v>19</v>
      </c>
      <c r="G2049" s="1">
        <v>1388.89</v>
      </c>
    </row>
    <row r="2050" spans="1:7">
      <c r="A2050" s="2" t="s">
        <v>7</v>
      </c>
      <c r="B2050" t="s">
        <v>85</v>
      </c>
      <c r="C2050" s="2">
        <v>133</v>
      </c>
      <c r="D2050" s="2" t="s">
        <v>32</v>
      </c>
      <c r="E2050">
        <v>2021</v>
      </c>
      <c r="F2050" t="s">
        <v>19</v>
      </c>
      <c r="G2050" s="1">
        <v>3008.6</v>
      </c>
    </row>
    <row r="2051" spans="1:7">
      <c r="A2051" s="2" t="s">
        <v>7</v>
      </c>
      <c r="B2051" t="s">
        <v>85</v>
      </c>
      <c r="C2051" s="2">
        <v>144</v>
      </c>
      <c r="D2051" s="2" t="s">
        <v>32</v>
      </c>
      <c r="E2051">
        <v>2021</v>
      </c>
      <c r="F2051" t="s">
        <v>19</v>
      </c>
      <c r="G2051" s="1">
        <v>4470</v>
      </c>
    </row>
    <row r="2052" spans="1:7">
      <c r="A2052" s="2" t="s">
        <v>7</v>
      </c>
      <c r="B2052" t="s">
        <v>66</v>
      </c>
      <c r="C2052" s="2">
        <v>133</v>
      </c>
      <c r="D2052" s="2" t="s">
        <v>33</v>
      </c>
      <c r="E2052">
        <v>2021</v>
      </c>
      <c r="F2052" t="s">
        <v>19</v>
      </c>
      <c r="G2052" s="1">
        <v>1000</v>
      </c>
    </row>
    <row r="2053" spans="1:7">
      <c r="A2053" s="2" t="s">
        <v>7</v>
      </c>
      <c r="B2053" t="s">
        <v>66</v>
      </c>
      <c r="C2053" s="2">
        <v>133</v>
      </c>
      <c r="D2053" s="2" t="s">
        <v>33</v>
      </c>
      <c r="E2053">
        <v>2021</v>
      </c>
      <c r="F2053" t="s">
        <v>19</v>
      </c>
      <c r="G2053" s="1">
        <v>400</v>
      </c>
    </row>
    <row r="2054" spans="1:7">
      <c r="A2054" s="2" t="s">
        <v>8</v>
      </c>
      <c r="B2054" t="s">
        <v>65</v>
      </c>
      <c r="C2054" s="2">
        <v>133</v>
      </c>
      <c r="D2054" s="2" t="s">
        <v>27</v>
      </c>
      <c r="E2054">
        <v>2021</v>
      </c>
      <c r="F2054" t="s">
        <v>19</v>
      </c>
      <c r="G2054" s="1">
        <v>3273.5</v>
      </c>
    </row>
    <row r="2055" spans="1:7">
      <c r="A2055" s="2" t="s">
        <v>8</v>
      </c>
      <c r="B2055" t="s">
        <v>65</v>
      </c>
      <c r="C2055" s="2">
        <v>133</v>
      </c>
      <c r="D2055" s="2" t="s">
        <v>27</v>
      </c>
      <c r="E2055">
        <v>2021</v>
      </c>
      <c r="F2055" t="s">
        <v>19</v>
      </c>
      <c r="G2055" s="1">
        <v>3273.5</v>
      </c>
    </row>
    <row r="2056" spans="1:7">
      <c r="A2056" s="2" t="s">
        <v>8</v>
      </c>
      <c r="B2056" t="s">
        <v>65</v>
      </c>
      <c r="C2056" s="2">
        <v>133</v>
      </c>
      <c r="D2056" s="2" t="s">
        <v>27</v>
      </c>
      <c r="E2056">
        <v>2021</v>
      </c>
      <c r="F2056" t="s">
        <v>19</v>
      </c>
      <c r="G2056" s="1">
        <v>2609.69</v>
      </c>
    </row>
    <row r="2057" spans="1:7">
      <c r="A2057" s="2" t="s">
        <v>8</v>
      </c>
      <c r="B2057" t="s">
        <v>65</v>
      </c>
      <c r="C2057" s="2">
        <v>133</v>
      </c>
      <c r="D2057" s="2" t="s">
        <v>27</v>
      </c>
      <c r="E2057">
        <v>2021</v>
      </c>
      <c r="F2057" t="s">
        <v>19</v>
      </c>
      <c r="G2057" s="1">
        <v>3273.5</v>
      </c>
    </row>
    <row r="2058" spans="1:7">
      <c r="A2058" s="2" t="s">
        <v>8</v>
      </c>
      <c r="B2058" t="s">
        <v>65</v>
      </c>
      <c r="C2058" s="2">
        <v>133</v>
      </c>
      <c r="D2058" s="2" t="s">
        <v>27</v>
      </c>
      <c r="E2058">
        <v>2021</v>
      </c>
      <c r="F2058" t="s">
        <v>19</v>
      </c>
      <c r="G2058" s="1">
        <v>3273.5</v>
      </c>
    </row>
    <row r="2059" spans="1:7">
      <c r="A2059" s="2" t="s">
        <v>8</v>
      </c>
      <c r="B2059" t="s">
        <v>65</v>
      </c>
      <c r="C2059" s="2">
        <v>133</v>
      </c>
      <c r="D2059" s="2" t="s">
        <v>27</v>
      </c>
      <c r="E2059">
        <v>2021</v>
      </c>
      <c r="F2059" t="s">
        <v>19</v>
      </c>
      <c r="G2059" s="1">
        <v>-6946.87</v>
      </c>
    </row>
    <row r="2060" spans="1:7">
      <c r="A2060" s="2" t="s">
        <v>8</v>
      </c>
      <c r="B2060" t="s">
        <v>65</v>
      </c>
      <c r="C2060" s="2">
        <v>144</v>
      </c>
      <c r="D2060" s="2" t="s">
        <v>27</v>
      </c>
      <c r="E2060">
        <v>2021</v>
      </c>
      <c r="F2060" t="s">
        <v>19</v>
      </c>
      <c r="G2060" s="1">
        <v>2797.06</v>
      </c>
    </row>
    <row r="2061" spans="1:7">
      <c r="A2061" s="2" t="s">
        <v>8</v>
      </c>
      <c r="B2061" t="s">
        <v>65</v>
      </c>
      <c r="C2061" s="2">
        <v>144</v>
      </c>
      <c r="D2061" s="2" t="s">
        <v>27</v>
      </c>
      <c r="E2061">
        <v>2021</v>
      </c>
      <c r="F2061" t="s">
        <v>19</v>
      </c>
      <c r="G2061" s="1">
        <v>2769.64</v>
      </c>
    </row>
    <row r="2062" spans="1:7">
      <c r="A2062" s="2" t="s">
        <v>8</v>
      </c>
      <c r="B2062" t="s">
        <v>65</v>
      </c>
      <c r="C2062" s="2">
        <v>144</v>
      </c>
      <c r="D2062" s="2" t="s">
        <v>27</v>
      </c>
      <c r="E2062">
        <v>2021</v>
      </c>
      <c r="F2062" t="s">
        <v>19</v>
      </c>
      <c r="G2062" s="1">
        <v>5293.61</v>
      </c>
    </row>
    <row r="2063" spans="1:7">
      <c r="A2063" s="2" t="s">
        <v>8</v>
      </c>
      <c r="B2063" t="s">
        <v>65</v>
      </c>
      <c r="C2063" s="2">
        <v>144</v>
      </c>
      <c r="D2063" s="2" t="s">
        <v>27</v>
      </c>
      <c r="E2063">
        <v>2021</v>
      </c>
      <c r="F2063" t="s">
        <v>19</v>
      </c>
      <c r="G2063" s="1">
        <v>2797.06</v>
      </c>
    </row>
    <row r="2064" spans="1:7">
      <c r="A2064" s="2" t="s">
        <v>8</v>
      </c>
      <c r="B2064" t="s">
        <v>65</v>
      </c>
      <c r="C2064" s="2">
        <v>144</v>
      </c>
      <c r="D2064" s="2" t="s">
        <v>27</v>
      </c>
      <c r="E2064">
        <v>2021</v>
      </c>
      <c r="F2064" t="s">
        <v>19</v>
      </c>
      <c r="G2064" s="1">
        <v>2797.05</v>
      </c>
    </row>
    <row r="2065" spans="1:7">
      <c r="A2065" s="2" t="s">
        <v>8</v>
      </c>
      <c r="B2065" t="s">
        <v>78</v>
      </c>
      <c r="C2065" s="2">
        <v>133</v>
      </c>
      <c r="D2065" s="2" t="s">
        <v>28</v>
      </c>
      <c r="E2065">
        <v>2021</v>
      </c>
      <c r="F2065" t="s">
        <v>19</v>
      </c>
      <c r="G2065" s="1">
        <v>6873.72</v>
      </c>
    </row>
    <row r="2066" spans="1:7">
      <c r="A2066" s="2" t="s">
        <v>8</v>
      </c>
      <c r="B2066" t="s">
        <v>78</v>
      </c>
      <c r="C2066" s="2">
        <v>144</v>
      </c>
      <c r="D2066" s="2" t="s">
        <v>28</v>
      </c>
      <c r="E2066">
        <v>2021</v>
      </c>
      <c r="F2066" t="s">
        <v>19</v>
      </c>
      <c r="G2066" s="1">
        <v>56175.8</v>
      </c>
    </row>
    <row r="2067" spans="1:7">
      <c r="A2067" s="2" t="s">
        <v>8</v>
      </c>
      <c r="B2067" t="s">
        <v>78</v>
      </c>
      <c r="C2067" s="2">
        <v>144</v>
      </c>
      <c r="D2067" s="2" t="s">
        <v>28</v>
      </c>
      <c r="E2067">
        <v>2021</v>
      </c>
      <c r="F2067" t="s">
        <v>19</v>
      </c>
      <c r="G2067" s="1">
        <v>-300</v>
      </c>
    </row>
    <row r="2068" spans="1:7">
      <c r="A2068" s="2" t="s">
        <v>8</v>
      </c>
      <c r="B2068" t="s">
        <v>78</v>
      </c>
      <c r="C2068" s="2">
        <v>144</v>
      </c>
      <c r="D2068" s="2" t="s">
        <v>28</v>
      </c>
      <c r="E2068">
        <v>2021</v>
      </c>
      <c r="F2068" t="s">
        <v>19</v>
      </c>
      <c r="G2068" s="1">
        <v>-69.16</v>
      </c>
    </row>
    <row r="2069" spans="1:7">
      <c r="A2069" s="2" t="s">
        <v>8</v>
      </c>
      <c r="B2069" t="s">
        <v>68</v>
      </c>
      <c r="C2069" s="2">
        <v>133</v>
      </c>
      <c r="D2069" s="2" t="s">
        <v>29</v>
      </c>
      <c r="E2069">
        <v>2021</v>
      </c>
      <c r="F2069" t="s">
        <v>19</v>
      </c>
      <c r="G2069" s="1">
        <v>3868.46</v>
      </c>
    </row>
    <row r="2070" spans="1:7">
      <c r="A2070" s="2" t="s">
        <v>8</v>
      </c>
      <c r="B2070" t="s">
        <v>68</v>
      </c>
      <c r="C2070" s="2">
        <v>133</v>
      </c>
      <c r="D2070" s="2" t="s">
        <v>29</v>
      </c>
      <c r="E2070">
        <v>2021</v>
      </c>
      <c r="F2070" t="s">
        <v>19</v>
      </c>
      <c r="G2070" s="1">
        <v>2000</v>
      </c>
    </row>
    <row r="2071" spans="1:7">
      <c r="A2071" s="2" t="s">
        <v>8</v>
      </c>
      <c r="B2071" t="s">
        <v>68</v>
      </c>
      <c r="C2071" s="2">
        <v>133</v>
      </c>
      <c r="D2071" s="2" t="s">
        <v>29</v>
      </c>
      <c r="E2071">
        <v>2021</v>
      </c>
      <c r="F2071" t="s">
        <v>19</v>
      </c>
      <c r="G2071" s="1">
        <v>2500</v>
      </c>
    </row>
    <row r="2072" spans="1:7">
      <c r="A2072" s="2" t="s">
        <v>8</v>
      </c>
      <c r="B2072" t="s">
        <v>68</v>
      </c>
      <c r="C2072" s="2">
        <v>133</v>
      </c>
      <c r="D2072" s="2" t="s">
        <v>29</v>
      </c>
      <c r="E2072">
        <v>2021</v>
      </c>
      <c r="F2072" t="s">
        <v>19</v>
      </c>
      <c r="G2072" s="1">
        <v>17512</v>
      </c>
    </row>
    <row r="2073" spans="1:7">
      <c r="A2073" s="2" t="s">
        <v>8</v>
      </c>
      <c r="B2073" t="s">
        <v>68</v>
      </c>
      <c r="C2073" s="2">
        <v>133</v>
      </c>
      <c r="D2073" s="2" t="s">
        <v>29</v>
      </c>
      <c r="E2073">
        <v>2021</v>
      </c>
      <c r="F2073" t="s">
        <v>19</v>
      </c>
      <c r="G2073" s="1">
        <v>2000</v>
      </c>
    </row>
    <row r="2074" spans="1:7">
      <c r="A2074" s="2" t="s">
        <v>8</v>
      </c>
      <c r="B2074" t="s">
        <v>68</v>
      </c>
      <c r="C2074" s="2">
        <v>133</v>
      </c>
      <c r="D2074" s="2" t="s">
        <v>29</v>
      </c>
      <c r="E2074">
        <v>2021</v>
      </c>
      <c r="F2074" t="s">
        <v>19</v>
      </c>
      <c r="G2074" s="1">
        <v>1250</v>
      </c>
    </row>
    <row r="2075" spans="1:7">
      <c r="A2075" s="2" t="s">
        <v>8</v>
      </c>
      <c r="B2075" t="s">
        <v>68</v>
      </c>
      <c r="C2075" s="2">
        <v>144</v>
      </c>
      <c r="D2075" s="2" t="s">
        <v>29</v>
      </c>
      <c r="E2075">
        <v>2021</v>
      </c>
      <c r="F2075" t="s">
        <v>19</v>
      </c>
      <c r="G2075" s="1">
        <v>11842.56</v>
      </c>
    </row>
    <row r="2076" spans="1:7">
      <c r="A2076" s="2" t="s">
        <v>8</v>
      </c>
      <c r="B2076" t="s">
        <v>68</v>
      </c>
      <c r="C2076" s="2">
        <v>144</v>
      </c>
      <c r="D2076" s="2" t="s">
        <v>29</v>
      </c>
      <c r="E2076">
        <v>2021</v>
      </c>
      <c r="F2076" t="s">
        <v>19</v>
      </c>
      <c r="G2076" s="1">
        <v>14386.52</v>
      </c>
    </row>
    <row r="2077" spans="1:7">
      <c r="A2077" s="2" t="s">
        <v>8</v>
      </c>
      <c r="B2077" t="s">
        <v>68</v>
      </c>
      <c r="C2077" s="2">
        <v>144</v>
      </c>
      <c r="D2077" s="2" t="s">
        <v>29</v>
      </c>
      <c r="E2077">
        <v>2021</v>
      </c>
      <c r="F2077" t="s">
        <v>19</v>
      </c>
      <c r="G2077" s="1">
        <v>-3528.83</v>
      </c>
    </row>
    <row r="2078" spans="1:7">
      <c r="A2078" s="2" t="s">
        <v>8</v>
      </c>
      <c r="B2078" t="s">
        <v>68</v>
      </c>
      <c r="C2078" s="2">
        <v>144</v>
      </c>
      <c r="D2078" s="2" t="s">
        <v>29</v>
      </c>
      <c r="E2078">
        <v>2021</v>
      </c>
      <c r="F2078" t="s">
        <v>19</v>
      </c>
      <c r="G2078" s="1">
        <v>-5776.71</v>
      </c>
    </row>
    <row r="2079" spans="1:7">
      <c r="A2079" s="2" t="s">
        <v>8</v>
      </c>
      <c r="B2079" t="s">
        <v>68</v>
      </c>
      <c r="C2079" s="2">
        <v>144</v>
      </c>
      <c r="D2079" s="2" t="s">
        <v>29</v>
      </c>
      <c r="E2079">
        <v>2021</v>
      </c>
      <c r="F2079" t="s">
        <v>19</v>
      </c>
      <c r="G2079" s="1">
        <v>4075.31</v>
      </c>
    </row>
    <row r="2080" spans="1:7">
      <c r="A2080" s="2" t="s">
        <v>8</v>
      </c>
      <c r="B2080" t="s">
        <v>69</v>
      </c>
      <c r="C2080" s="2">
        <v>133</v>
      </c>
      <c r="D2080" s="2" t="s">
        <v>30</v>
      </c>
      <c r="E2080">
        <v>2021</v>
      </c>
      <c r="F2080" t="s">
        <v>19</v>
      </c>
      <c r="G2080" s="1">
        <v>25209.48</v>
      </c>
    </row>
    <row r="2081" spans="1:7">
      <c r="A2081" s="2" t="s">
        <v>8</v>
      </c>
      <c r="B2081" t="s">
        <v>69</v>
      </c>
      <c r="C2081" s="2">
        <v>133</v>
      </c>
      <c r="D2081" s="2" t="s">
        <v>30</v>
      </c>
      <c r="E2081">
        <v>2021</v>
      </c>
      <c r="F2081" t="s">
        <v>19</v>
      </c>
      <c r="G2081" s="1">
        <v>21566.45</v>
      </c>
    </row>
    <row r="2082" spans="1:7">
      <c r="A2082" s="2" t="s">
        <v>8</v>
      </c>
      <c r="B2082" t="s">
        <v>69</v>
      </c>
      <c r="C2082" s="2">
        <v>133</v>
      </c>
      <c r="D2082" s="2" t="s">
        <v>30</v>
      </c>
      <c r="E2082">
        <v>2021</v>
      </c>
      <c r="F2082" t="s">
        <v>19</v>
      </c>
      <c r="G2082" s="1">
        <v>26666.05</v>
      </c>
    </row>
    <row r="2083" spans="1:7">
      <c r="A2083" s="2" t="s">
        <v>8</v>
      </c>
      <c r="B2083" t="s">
        <v>69</v>
      </c>
      <c r="C2083" s="2">
        <v>133</v>
      </c>
      <c r="D2083" s="2" t="s">
        <v>30</v>
      </c>
      <c r="E2083">
        <v>2021</v>
      </c>
      <c r="F2083" t="s">
        <v>19</v>
      </c>
      <c r="G2083" s="1">
        <v>27229.45</v>
      </c>
    </row>
    <row r="2084" spans="1:7">
      <c r="A2084" s="2" t="s">
        <v>8</v>
      </c>
      <c r="B2084" t="s">
        <v>69</v>
      </c>
      <c r="C2084" s="2">
        <v>133</v>
      </c>
      <c r="D2084" s="2" t="s">
        <v>30</v>
      </c>
      <c r="E2084">
        <v>2021</v>
      </c>
      <c r="F2084" t="s">
        <v>19</v>
      </c>
      <c r="G2084" s="1">
        <v>26666.1</v>
      </c>
    </row>
    <row r="2085" spans="1:7">
      <c r="A2085" s="2" t="s">
        <v>8</v>
      </c>
      <c r="B2085" t="s">
        <v>69</v>
      </c>
      <c r="C2085" s="2">
        <v>133</v>
      </c>
      <c r="D2085" s="2" t="s">
        <v>30</v>
      </c>
      <c r="E2085">
        <v>2021</v>
      </c>
      <c r="F2085" t="s">
        <v>19</v>
      </c>
      <c r="G2085" s="1">
        <v>26271.57</v>
      </c>
    </row>
    <row r="2086" spans="1:7">
      <c r="A2086" s="2" t="s">
        <v>8</v>
      </c>
      <c r="B2086" t="s">
        <v>69</v>
      </c>
      <c r="C2086" s="2">
        <v>133</v>
      </c>
      <c r="D2086" s="2" t="s">
        <v>30</v>
      </c>
      <c r="E2086">
        <v>2021</v>
      </c>
      <c r="F2086" t="s">
        <v>19</v>
      </c>
      <c r="G2086" s="1">
        <v>25525.1</v>
      </c>
    </row>
    <row r="2087" spans="1:7">
      <c r="A2087" s="2" t="s">
        <v>8</v>
      </c>
      <c r="B2087" t="s">
        <v>69</v>
      </c>
      <c r="C2087" s="2">
        <v>144</v>
      </c>
      <c r="D2087" s="2" t="s">
        <v>30</v>
      </c>
      <c r="E2087">
        <v>2021</v>
      </c>
      <c r="F2087" t="s">
        <v>19</v>
      </c>
      <c r="G2087" s="1">
        <v>21809.35</v>
      </c>
    </row>
    <row r="2088" spans="1:7">
      <c r="A2088" s="2" t="s">
        <v>8</v>
      </c>
      <c r="B2088" t="s">
        <v>69</v>
      </c>
      <c r="C2088" s="2">
        <v>144</v>
      </c>
      <c r="D2088" s="2" t="s">
        <v>30</v>
      </c>
      <c r="E2088">
        <v>2021</v>
      </c>
      <c r="F2088" t="s">
        <v>19</v>
      </c>
      <c r="G2088" s="1">
        <v>74147.009999999995</v>
      </c>
    </row>
    <row r="2089" spans="1:7">
      <c r="A2089" s="2" t="s">
        <v>8</v>
      </c>
      <c r="B2089" t="s">
        <v>69</v>
      </c>
      <c r="C2089" s="2">
        <v>144</v>
      </c>
      <c r="D2089" s="2" t="s">
        <v>30</v>
      </c>
      <c r="E2089">
        <v>2021</v>
      </c>
      <c r="F2089" t="s">
        <v>19</v>
      </c>
      <c r="G2089" s="1">
        <v>74337.210000000006</v>
      </c>
    </row>
    <row r="2090" spans="1:7">
      <c r="A2090" s="2" t="s">
        <v>8</v>
      </c>
      <c r="B2090" t="s">
        <v>69</v>
      </c>
      <c r="C2090" s="2">
        <v>144</v>
      </c>
      <c r="D2090" s="2" t="s">
        <v>30</v>
      </c>
      <c r="E2090">
        <v>2021</v>
      </c>
      <c r="F2090" t="s">
        <v>19</v>
      </c>
      <c r="G2090" s="1">
        <v>73550.62</v>
      </c>
    </row>
    <row r="2091" spans="1:7">
      <c r="A2091" s="2" t="s">
        <v>8</v>
      </c>
      <c r="B2091" t="s">
        <v>69</v>
      </c>
      <c r="C2091" s="2">
        <v>144</v>
      </c>
      <c r="D2091" s="2" t="s">
        <v>30</v>
      </c>
      <c r="E2091">
        <v>2021</v>
      </c>
      <c r="F2091" t="s">
        <v>19</v>
      </c>
      <c r="G2091" s="1">
        <v>125.14</v>
      </c>
    </row>
    <row r="2092" spans="1:7">
      <c r="A2092" s="2" t="s">
        <v>8</v>
      </c>
      <c r="B2092" t="s">
        <v>69</v>
      </c>
      <c r="C2092" s="2">
        <v>144</v>
      </c>
      <c r="D2092" s="2" t="s">
        <v>30</v>
      </c>
      <c r="E2092">
        <v>2021</v>
      </c>
      <c r="F2092" t="s">
        <v>19</v>
      </c>
      <c r="G2092" s="1">
        <v>82771.429999999993</v>
      </c>
    </row>
    <row r="2093" spans="1:7">
      <c r="A2093" s="2" t="s">
        <v>8</v>
      </c>
      <c r="B2093" t="s">
        <v>69</v>
      </c>
      <c r="C2093" s="2">
        <v>144</v>
      </c>
      <c r="D2093" s="2" t="s">
        <v>30</v>
      </c>
      <c r="E2093">
        <v>2021</v>
      </c>
      <c r="F2093" t="s">
        <v>19</v>
      </c>
      <c r="G2093" s="1">
        <v>71697.66</v>
      </c>
    </row>
    <row r="2094" spans="1:7">
      <c r="A2094" s="2" t="s">
        <v>8</v>
      </c>
      <c r="B2094" t="s">
        <v>75</v>
      </c>
      <c r="C2094" s="2">
        <v>133</v>
      </c>
      <c r="D2094" s="2" t="s">
        <v>31</v>
      </c>
      <c r="E2094">
        <v>2021</v>
      </c>
      <c r="F2094" t="s">
        <v>19</v>
      </c>
      <c r="G2094" s="1">
        <v>1895.26</v>
      </c>
    </row>
    <row r="2095" spans="1:7">
      <c r="A2095" s="2" t="s">
        <v>8</v>
      </c>
      <c r="B2095" t="s">
        <v>75</v>
      </c>
      <c r="C2095" s="2">
        <v>133</v>
      </c>
      <c r="D2095" s="2" t="s">
        <v>31</v>
      </c>
      <c r="E2095">
        <v>2021</v>
      </c>
      <c r="F2095" t="s">
        <v>19</v>
      </c>
      <c r="G2095" s="1">
        <v>1895.26</v>
      </c>
    </row>
    <row r="2096" spans="1:7">
      <c r="A2096" s="2" t="s">
        <v>8</v>
      </c>
      <c r="B2096" t="s">
        <v>75</v>
      </c>
      <c r="C2096" s="2">
        <v>133</v>
      </c>
      <c r="D2096" s="2" t="s">
        <v>31</v>
      </c>
      <c r="E2096">
        <v>2021</v>
      </c>
      <c r="F2096" t="s">
        <v>19</v>
      </c>
      <c r="G2096" s="1">
        <v>1895.26</v>
      </c>
    </row>
    <row r="2097" spans="1:7">
      <c r="A2097" s="2" t="s">
        <v>8</v>
      </c>
      <c r="B2097" t="s">
        <v>75</v>
      </c>
      <c r="C2097" s="2">
        <v>133</v>
      </c>
      <c r="D2097" s="2" t="s">
        <v>31</v>
      </c>
      <c r="E2097">
        <v>2021</v>
      </c>
      <c r="F2097" t="s">
        <v>19</v>
      </c>
      <c r="G2097" s="1">
        <v>1895.26</v>
      </c>
    </row>
    <row r="2098" spans="1:7">
      <c r="A2098" s="2" t="s">
        <v>8</v>
      </c>
      <c r="B2098" t="s">
        <v>75</v>
      </c>
      <c r="C2098" s="2">
        <v>133</v>
      </c>
      <c r="D2098" s="2" t="s">
        <v>31</v>
      </c>
      <c r="E2098">
        <v>2021</v>
      </c>
      <c r="F2098" t="s">
        <v>19</v>
      </c>
      <c r="G2098" s="1">
        <v>947.63</v>
      </c>
    </row>
    <row r="2099" spans="1:7">
      <c r="A2099" s="2" t="s">
        <v>8</v>
      </c>
      <c r="B2099" t="s">
        <v>75</v>
      </c>
      <c r="C2099" s="2">
        <v>144</v>
      </c>
      <c r="D2099" s="2" t="s">
        <v>31</v>
      </c>
      <c r="E2099">
        <v>2021</v>
      </c>
      <c r="F2099" t="s">
        <v>19</v>
      </c>
      <c r="G2099" s="1">
        <v>7640.85</v>
      </c>
    </row>
    <row r="2100" spans="1:7">
      <c r="A2100" s="2" t="s">
        <v>8</v>
      </c>
      <c r="B2100" t="s">
        <v>75</v>
      </c>
      <c r="C2100" s="2">
        <v>144</v>
      </c>
      <c r="D2100" s="2" t="s">
        <v>31</v>
      </c>
      <c r="E2100">
        <v>2021</v>
      </c>
      <c r="F2100" t="s">
        <v>19</v>
      </c>
      <c r="G2100" s="1">
        <v>4784.95</v>
      </c>
    </row>
    <row r="2101" spans="1:7">
      <c r="A2101" s="2" t="s">
        <v>8</v>
      </c>
      <c r="B2101" t="s">
        <v>75</v>
      </c>
      <c r="C2101" s="2">
        <v>144</v>
      </c>
      <c r="D2101" s="2" t="s">
        <v>31</v>
      </c>
      <c r="E2101">
        <v>2021</v>
      </c>
      <c r="F2101" t="s">
        <v>19</v>
      </c>
      <c r="G2101" s="1">
        <v>4529.9799999999996</v>
      </c>
    </row>
    <row r="2102" spans="1:7">
      <c r="A2102" s="2" t="s">
        <v>8</v>
      </c>
      <c r="B2102" t="s">
        <v>75</v>
      </c>
      <c r="C2102" s="2">
        <v>144</v>
      </c>
      <c r="D2102" s="2" t="s">
        <v>31</v>
      </c>
      <c r="E2102">
        <v>2021</v>
      </c>
      <c r="F2102" t="s">
        <v>19</v>
      </c>
      <c r="G2102" s="1">
        <v>4529.99</v>
      </c>
    </row>
    <row r="2103" spans="1:7">
      <c r="A2103" s="2" t="s">
        <v>8</v>
      </c>
      <c r="B2103" t="s">
        <v>75</v>
      </c>
      <c r="C2103" s="2">
        <v>144</v>
      </c>
      <c r="D2103" s="2" t="s">
        <v>31</v>
      </c>
      <c r="E2103">
        <v>2021</v>
      </c>
      <c r="F2103" t="s">
        <v>19</v>
      </c>
      <c r="G2103" s="1">
        <v>8992.7800000000007</v>
      </c>
    </row>
    <row r="2104" spans="1:7">
      <c r="A2104" s="2" t="s">
        <v>8</v>
      </c>
      <c r="B2104" t="s">
        <v>75</v>
      </c>
      <c r="C2104" s="2">
        <v>144</v>
      </c>
      <c r="D2104" s="2" t="s">
        <v>31</v>
      </c>
      <c r="E2104">
        <v>2021</v>
      </c>
      <c r="F2104" t="s">
        <v>19</v>
      </c>
      <c r="G2104" s="1">
        <v>633.29999999999995</v>
      </c>
    </row>
    <row r="2105" spans="1:7">
      <c r="A2105" s="2" t="s">
        <v>8</v>
      </c>
      <c r="B2105" t="s">
        <v>85</v>
      </c>
      <c r="C2105" s="2">
        <v>144</v>
      </c>
      <c r="D2105" s="2" t="s">
        <v>32</v>
      </c>
      <c r="E2105">
        <v>2021</v>
      </c>
      <c r="F2105" t="s">
        <v>19</v>
      </c>
      <c r="G2105" s="1">
        <v>2876.34</v>
      </c>
    </row>
    <row r="2106" spans="1:7">
      <c r="A2106" s="2" t="s">
        <v>8</v>
      </c>
      <c r="B2106" t="s">
        <v>66</v>
      </c>
      <c r="C2106" s="2">
        <v>133</v>
      </c>
      <c r="D2106" s="2" t="s">
        <v>33</v>
      </c>
      <c r="E2106">
        <v>2021</v>
      </c>
      <c r="F2106" t="s">
        <v>19</v>
      </c>
      <c r="G2106" s="1">
        <v>2784</v>
      </c>
    </row>
    <row r="2107" spans="1:7">
      <c r="A2107" s="2" t="s">
        <v>8</v>
      </c>
      <c r="B2107" t="s">
        <v>66</v>
      </c>
      <c r="C2107" s="2">
        <v>133</v>
      </c>
      <c r="D2107" s="2" t="s">
        <v>33</v>
      </c>
      <c r="E2107">
        <v>2021</v>
      </c>
      <c r="F2107" t="s">
        <v>19</v>
      </c>
      <c r="G2107" s="1">
        <v>3333.32</v>
      </c>
    </row>
    <row r="2108" spans="1:7">
      <c r="A2108" s="2" t="s">
        <v>8</v>
      </c>
      <c r="B2108" t="s">
        <v>66</v>
      </c>
      <c r="C2108" s="2">
        <v>133</v>
      </c>
      <c r="D2108" s="2" t="s">
        <v>33</v>
      </c>
      <c r="E2108">
        <v>2021</v>
      </c>
      <c r="F2108" t="s">
        <v>19</v>
      </c>
      <c r="G2108" s="1">
        <v>201</v>
      </c>
    </row>
    <row r="2109" spans="1:7">
      <c r="A2109" s="2" t="s">
        <v>8</v>
      </c>
      <c r="B2109" t="s">
        <v>66</v>
      </c>
      <c r="C2109" s="2">
        <v>133</v>
      </c>
      <c r="D2109" s="2" t="s">
        <v>33</v>
      </c>
      <c r="E2109">
        <v>2021</v>
      </c>
      <c r="F2109" t="s">
        <v>19</v>
      </c>
      <c r="G2109" s="1">
        <v>812</v>
      </c>
    </row>
    <row r="2110" spans="1:7">
      <c r="A2110" s="2" t="s">
        <v>8</v>
      </c>
      <c r="B2110" t="s">
        <v>66</v>
      </c>
      <c r="C2110" s="2">
        <v>133</v>
      </c>
      <c r="D2110" s="2" t="s">
        <v>33</v>
      </c>
      <c r="E2110">
        <v>2021</v>
      </c>
      <c r="F2110" t="s">
        <v>19</v>
      </c>
      <c r="G2110" s="1">
        <v>500</v>
      </c>
    </row>
    <row r="2111" spans="1:7">
      <c r="A2111" s="2" t="s">
        <v>8</v>
      </c>
      <c r="B2111" t="s">
        <v>66</v>
      </c>
      <c r="C2111" s="2">
        <v>133</v>
      </c>
      <c r="D2111" s="2" t="s">
        <v>33</v>
      </c>
      <c r="E2111">
        <v>2021</v>
      </c>
      <c r="F2111" t="s">
        <v>19</v>
      </c>
      <c r="G2111" s="1">
        <v>-3333.32</v>
      </c>
    </row>
    <row r="2112" spans="1:7">
      <c r="A2112" s="2" t="s">
        <v>8</v>
      </c>
      <c r="B2112" t="s">
        <v>66</v>
      </c>
      <c r="C2112" s="2">
        <v>144</v>
      </c>
      <c r="D2112" s="2" t="s">
        <v>33</v>
      </c>
      <c r="E2112">
        <v>2021</v>
      </c>
      <c r="F2112" t="s">
        <v>19</v>
      </c>
      <c r="G2112" s="1">
        <v>2793.35</v>
      </c>
    </row>
    <row r="2113" spans="1:7">
      <c r="A2113" s="2" t="s">
        <v>8</v>
      </c>
      <c r="B2113" t="s">
        <v>66</v>
      </c>
      <c r="C2113" s="2">
        <v>144</v>
      </c>
      <c r="D2113" s="2" t="s">
        <v>33</v>
      </c>
      <c r="E2113">
        <v>2021</v>
      </c>
      <c r="F2113" t="s">
        <v>19</v>
      </c>
      <c r="G2113" s="1">
        <v>9579.9699999999993</v>
      </c>
    </row>
    <row r="2114" spans="1:7">
      <c r="A2114" s="2" t="s">
        <v>8</v>
      </c>
      <c r="B2114" t="s">
        <v>66</v>
      </c>
      <c r="C2114" s="2">
        <v>144</v>
      </c>
      <c r="D2114" s="2" t="s">
        <v>33</v>
      </c>
      <c r="E2114">
        <v>2021</v>
      </c>
      <c r="F2114" t="s">
        <v>19</v>
      </c>
      <c r="G2114" s="1">
        <v>16336.59</v>
      </c>
    </row>
    <row r="2115" spans="1:7">
      <c r="A2115" s="2" t="s">
        <v>8</v>
      </c>
      <c r="B2115" t="s">
        <v>66</v>
      </c>
      <c r="C2115" s="2">
        <v>144</v>
      </c>
      <c r="D2115" s="2" t="s">
        <v>33</v>
      </c>
      <c r="E2115">
        <v>2021</v>
      </c>
      <c r="F2115" t="s">
        <v>19</v>
      </c>
      <c r="G2115" s="1">
        <v>4975.8599999999997</v>
      </c>
    </row>
    <row r="2116" spans="1:7">
      <c r="A2116" s="2" t="s">
        <v>8</v>
      </c>
      <c r="B2116" t="s">
        <v>66</v>
      </c>
      <c r="C2116" s="2">
        <v>144</v>
      </c>
      <c r="D2116" s="2" t="s">
        <v>33</v>
      </c>
      <c r="E2116">
        <v>2021</v>
      </c>
      <c r="F2116" t="s">
        <v>19</v>
      </c>
      <c r="G2116" s="1">
        <v>-392.14</v>
      </c>
    </row>
    <row r="2117" spans="1:7">
      <c r="A2117" s="2" t="s">
        <v>8</v>
      </c>
      <c r="B2117" t="s">
        <v>66</v>
      </c>
      <c r="C2117" s="2">
        <v>144</v>
      </c>
      <c r="D2117" s="2" t="s">
        <v>33</v>
      </c>
      <c r="E2117">
        <v>2021</v>
      </c>
      <c r="F2117" t="s">
        <v>19</v>
      </c>
      <c r="G2117" s="1">
        <v>1507.84</v>
      </c>
    </row>
    <row r="2118" spans="1:7">
      <c r="A2118" s="2" t="s">
        <v>8</v>
      </c>
      <c r="B2118" t="s">
        <v>137</v>
      </c>
      <c r="C2118" s="2">
        <v>144</v>
      </c>
      <c r="D2118" s="2" t="s">
        <v>119</v>
      </c>
      <c r="E2118">
        <v>2021</v>
      </c>
      <c r="F2118" t="s">
        <v>19</v>
      </c>
      <c r="G2118" s="1">
        <v>220.88</v>
      </c>
    </row>
    <row r="2119" spans="1:7">
      <c r="A2119" s="2" t="s">
        <v>8</v>
      </c>
      <c r="B2119" t="s">
        <v>137</v>
      </c>
      <c r="C2119" s="2">
        <v>144</v>
      </c>
      <c r="D2119" s="2" t="s">
        <v>119</v>
      </c>
      <c r="E2119">
        <v>2021</v>
      </c>
      <c r="F2119" t="s">
        <v>19</v>
      </c>
      <c r="G2119" s="1">
        <v>186</v>
      </c>
    </row>
    <row r="2120" spans="1:7">
      <c r="A2120" s="2" t="s">
        <v>9</v>
      </c>
      <c r="B2120" t="s">
        <v>65</v>
      </c>
      <c r="C2120" s="2">
        <v>133</v>
      </c>
      <c r="D2120" s="2" t="s">
        <v>27</v>
      </c>
      <c r="E2120">
        <v>2021</v>
      </c>
      <c r="F2120" t="s">
        <v>19</v>
      </c>
      <c r="G2120" s="1">
        <v>1989.67</v>
      </c>
    </row>
    <row r="2121" spans="1:7">
      <c r="A2121" s="2" t="s">
        <v>9</v>
      </c>
      <c r="B2121" t="s">
        <v>65</v>
      </c>
      <c r="C2121" s="2">
        <v>133</v>
      </c>
      <c r="D2121" s="2" t="s">
        <v>27</v>
      </c>
      <c r="E2121">
        <v>2021</v>
      </c>
      <c r="F2121" t="s">
        <v>19</v>
      </c>
      <c r="G2121" s="1">
        <v>2006.43</v>
      </c>
    </row>
    <row r="2122" spans="1:7">
      <c r="A2122" s="2" t="s">
        <v>9</v>
      </c>
      <c r="B2122" t="s">
        <v>65</v>
      </c>
      <c r="C2122" s="2">
        <v>133</v>
      </c>
      <c r="D2122" s="2" t="s">
        <v>27</v>
      </c>
      <c r="E2122">
        <v>2021</v>
      </c>
      <c r="F2122" t="s">
        <v>19</v>
      </c>
      <c r="G2122" s="1">
        <v>3979.34</v>
      </c>
    </row>
    <row r="2123" spans="1:7">
      <c r="A2123" s="2" t="s">
        <v>9</v>
      </c>
      <c r="B2123" t="s">
        <v>65</v>
      </c>
      <c r="C2123" s="2">
        <v>133</v>
      </c>
      <c r="D2123" s="2" t="s">
        <v>27</v>
      </c>
      <c r="E2123">
        <v>2021</v>
      </c>
      <c r="F2123" t="s">
        <v>19</v>
      </c>
      <c r="G2123" s="1">
        <v>2006.43</v>
      </c>
    </row>
    <row r="2124" spans="1:7">
      <c r="A2124" s="2" t="s">
        <v>9</v>
      </c>
      <c r="B2124" t="s">
        <v>65</v>
      </c>
      <c r="C2124" s="2">
        <v>133</v>
      </c>
      <c r="D2124" s="2" t="s">
        <v>27</v>
      </c>
      <c r="E2124">
        <v>2021</v>
      </c>
      <c r="F2124" t="s">
        <v>19</v>
      </c>
      <c r="G2124" s="1">
        <v>2006.43</v>
      </c>
    </row>
    <row r="2125" spans="1:7">
      <c r="A2125" s="2" t="s">
        <v>9</v>
      </c>
      <c r="B2125" t="s">
        <v>65</v>
      </c>
      <c r="C2125" s="2">
        <v>144</v>
      </c>
      <c r="D2125" s="2" t="s">
        <v>27</v>
      </c>
      <c r="E2125">
        <v>2021</v>
      </c>
      <c r="F2125" t="s">
        <v>19</v>
      </c>
      <c r="G2125" s="1">
        <v>7377.2</v>
      </c>
    </row>
    <row r="2126" spans="1:7">
      <c r="A2126" s="2" t="s">
        <v>9</v>
      </c>
      <c r="B2126" t="s">
        <v>65</v>
      </c>
      <c r="C2126" s="2">
        <v>144</v>
      </c>
      <c r="D2126" s="2" t="s">
        <v>27</v>
      </c>
      <c r="E2126">
        <v>2021</v>
      </c>
      <c r="F2126" t="s">
        <v>19</v>
      </c>
      <c r="G2126" s="1">
        <v>12426.61</v>
      </c>
    </row>
    <row r="2127" spans="1:7">
      <c r="A2127" s="2" t="s">
        <v>9</v>
      </c>
      <c r="B2127" t="s">
        <v>65</v>
      </c>
      <c r="C2127" s="2">
        <v>144</v>
      </c>
      <c r="D2127" s="2" t="s">
        <v>27</v>
      </c>
      <c r="E2127">
        <v>2021</v>
      </c>
      <c r="F2127" t="s">
        <v>19</v>
      </c>
      <c r="G2127" s="1">
        <v>12426.61</v>
      </c>
    </row>
    <row r="2128" spans="1:7">
      <c r="A2128" s="2" t="s">
        <v>9</v>
      </c>
      <c r="B2128" t="s">
        <v>65</v>
      </c>
      <c r="C2128" s="2">
        <v>144</v>
      </c>
      <c r="D2128" s="2" t="s">
        <v>27</v>
      </c>
      <c r="E2128">
        <v>2021</v>
      </c>
      <c r="F2128" t="s">
        <v>19</v>
      </c>
      <c r="G2128" s="1">
        <v>12426.6</v>
      </c>
    </row>
    <row r="2129" spans="1:7">
      <c r="A2129" s="2" t="s">
        <v>9</v>
      </c>
      <c r="B2129" t="s">
        <v>65</v>
      </c>
      <c r="C2129" s="2">
        <v>144</v>
      </c>
      <c r="D2129" s="2" t="s">
        <v>27</v>
      </c>
      <c r="E2129">
        <v>2021</v>
      </c>
      <c r="F2129" t="s">
        <v>19</v>
      </c>
      <c r="G2129" s="1">
        <v>28397.599999999999</v>
      </c>
    </row>
    <row r="2130" spans="1:7">
      <c r="A2130" s="2" t="s">
        <v>9</v>
      </c>
      <c r="B2130" t="s">
        <v>65</v>
      </c>
      <c r="C2130" s="2">
        <v>144</v>
      </c>
      <c r="D2130" s="2" t="s">
        <v>27</v>
      </c>
      <c r="E2130">
        <v>2021</v>
      </c>
      <c r="F2130" t="s">
        <v>19</v>
      </c>
      <c r="G2130" s="1">
        <v>12322.75</v>
      </c>
    </row>
    <row r="2131" spans="1:7">
      <c r="A2131" s="2" t="s">
        <v>9</v>
      </c>
      <c r="B2131" t="s">
        <v>78</v>
      </c>
      <c r="C2131" s="2">
        <v>133</v>
      </c>
      <c r="D2131" s="2" t="s">
        <v>28</v>
      </c>
      <c r="E2131">
        <v>2021</v>
      </c>
      <c r="F2131" t="s">
        <v>19</v>
      </c>
      <c r="G2131" s="1">
        <v>14654.94</v>
      </c>
    </row>
    <row r="2132" spans="1:7">
      <c r="A2132" s="2" t="s">
        <v>9</v>
      </c>
      <c r="B2132" t="s">
        <v>78</v>
      </c>
      <c r="C2132" s="2">
        <v>144</v>
      </c>
      <c r="D2132" s="2" t="s">
        <v>28</v>
      </c>
      <c r="E2132">
        <v>2021</v>
      </c>
      <c r="F2132" t="s">
        <v>19</v>
      </c>
      <c r="G2132" s="1">
        <v>12832.57</v>
      </c>
    </row>
    <row r="2133" spans="1:7">
      <c r="A2133" s="2" t="s">
        <v>9</v>
      </c>
      <c r="B2133" t="s">
        <v>68</v>
      </c>
      <c r="C2133" s="2">
        <v>133</v>
      </c>
      <c r="D2133" s="2" t="s">
        <v>29</v>
      </c>
      <c r="E2133">
        <v>2021</v>
      </c>
      <c r="F2133" t="s">
        <v>19</v>
      </c>
      <c r="G2133" s="1">
        <v>700</v>
      </c>
    </row>
    <row r="2134" spans="1:7">
      <c r="A2134" s="2" t="s">
        <v>9</v>
      </c>
      <c r="B2134" t="s">
        <v>68</v>
      </c>
      <c r="C2134" s="2">
        <v>133</v>
      </c>
      <c r="D2134" s="2" t="s">
        <v>29</v>
      </c>
      <c r="E2134">
        <v>2021</v>
      </c>
      <c r="F2134" t="s">
        <v>19</v>
      </c>
      <c r="G2134" s="1">
        <v>625</v>
      </c>
    </row>
    <row r="2135" spans="1:7">
      <c r="A2135" s="2" t="s">
        <v>9</v>
      </c>
      <c r="B2135" t="s">
        <v>68</v>
      </c>
      <c r="C2135" s="2">
        <v>133</v>
      </c>
      <c r="D2135" s="2" t="s">
        <v>29</v>
      </c>
      <c r="E2135">
        <v>2021</v>
      </c>
      <c r="F2135" t="s">
        <v>19</v>
      </c>
      <c r="G2135" s="1">
        <v>54.04</v>
      </c>
    </row>
    <row r="2136" spans="1:7">
      <c r="A2136" s="2" t="s">
        <v>9</v>
      </c>
      <c r="B2136" t="s">
        <v>68</v>
      </c>
      <c r="C2136" s="2">
        <v>144</v>
      </c>
      <c r="D2136" s="2" t="s">
        <v>29</v>
      </c>
      <c r="E2136">
        <v>2021</v>
      </c>
      <c r="F2136" t="s">
        <v>19</v>
      </c>
      <c r="G2136" s="1">
        <v>4030</v>
      </c>
    </row>
    <row r="2137" spans="1:7">
      <c r="A2137" s="2" t="s">
        <v>9</v>
      </c>
      <c r="B2137" t="s">
        <v>69</v>
      </c>
      <c r="C2137" s="2">
        <v>133</v>
      </c>
      <c r="D2137" s="2" t="s">
        <v>30</v>
      </c>
      <c r="E2137">
        <v>2021</v>
      </c>
      <c r="F2137" t="s">
        <v>19</v>
      </c>
      <c r="G2137" s="1">
        <v>22946.6</v>
      </c>
    </row>
    <row r="2138" spans="1:7">
      <c r="A2138" s="2" t="s">
        <v>9</v>
      </c>
      <c r="B2138" t="s">
        <v>69</v>
      </c>
      <c r="C2138" s="2">
        <v>133</v>
      </c>
      <c r="D2138" s="2" t="s">
        <v>30</v>
      </c>
      <c r="E2138">
        <v>2021</v>
      </c>
      <c r="F2138" t="s">
        <v>19</v>
      </c>
      <c r="G2138" s="1">
        <v>36469.730000000003</v>
      </c>
    </row>
    <row r="2139" spans="1:7">
      <c r="A2139" s="2" t="s">
        <v>9</v>
      </c>
      <c r="B2139" t="s">
        <v>69</v>
      </c>
      <c r="C2139" s="2">
        <v>133</v>
      </c>
      <c r="D2139" s="2" t="s">
        <v>30</v>
      </c>
      <c r="E2139">
        <v>2021</v>
      </c>
      <c r="F2139" t="s">
        <v>19</v>
      </c>
      <c r="G2139" s="1">
        <v>28731.61</v>
      </c>
    </row>
    <row r="2140" spans="1:7">
      <c r="A2140" s="2" t="s">
        <v>9</v>
      </c>
      <c r="B2140" t="s">
        <v>69</v>
      </c>
      <c r="C2140" s="2">
        <v>133</v>
      </c>
      <c r="D2140" s="2" t="s">
        <v>30</v>
      </c>
      <c r="E2140">
        <v>2021</v>
      </c>
      <c r="F2140" t="s">
        <v>19</v>
      </c>
      <c r="G2140" s="1">
        <v>43738.59</v>
      </c>
    </row>
    <row r="2141" spans="1:7">
      <c r="A2141" s="2" t="s">
        <v>9</v>
      </c>
      <c r="B2141" t="s">
        <v>69</v>
      </c>
      <c r="C2141" s="2">
        <v>133</v>
      </c>
      <c r="D2141" s="2" t="s">
        <v>30</v>
      </c>
      <c r="E2141">
        <v>2021</v>
      </c>
      <c r="F2141" t="s">
        <v>19</v>
      </c>
      <c r="G2141" s="1">
        <v>37681.33</v>
      </c>
    </row>
    <row r="2142" spans="1:7">
      <c r="A2142" s="2" t="s">
        <v>9</v>
      </c>
      <c r="B2142" t="s">
        <v>69</v>
      </c>
      <c r="C2142" s="2">
        <v>133</v>
      </c>
      <c r="D2142" s="2" t="s">
        <v>30</v>
      </c>
      <c r="E2142">
        <v>2021</v>
      </c>
      <c r="F2142" t="s">
        <v>19</v>
      </c>
      <c r="G2142" s="1">
        <v>165.84</v>
      </c>
    </row>
    <row r="2143" spans="1:7">
      <c r="A2143" s="2" t="s">
        <v>9</v>
      </c>
      <c r="B2143" t="s">
        <v>69</v>
      </c>
      <c r="C2143" s="2">
        <v>133</v>
      </c>
      <c r="D2143" s="2" t="s">
        <v>30</v>
      </c>
      <c r="E2143">
        <v>2021</v>
      </c>
      <c r="F2143" t="s">
        <v>19</v>
      </c>
      <c r="G2143" s="1">
        <v>32900.480000000003</v>
      </c>
    </row>
    <row r="2144" spans="1:7">
      <c r="A2144" s="2" t="s">
        <v>9</v>
      </c>
      <c r="B2144" t="s">
        <v>69</v>
      </c>
      <c r="C2144" s="2">
        <v>144</v>
      </c>
      <c r="D2144" s="2" t="s">
        <v>30</v>
      </c>
      <c r="E2144">
        <v>2021</v>
      </c>
      <c r="F2144" t="s">
        <v>19</v>
      </c>
      <c r="G2144" s="1">
        <v>131769.67000000001</v>
      </c>
    </row>
    <row r="2145" spans="1:7">
      <c r="A2145" s="2" t="s">
        <v>9</v>
      </c>
      <c r="B2145" t="s">
        <v>69</v>
      </c>
      <c r="C2145" s="2">
        <v>144</v>
      </c>
      <c r="D2145" s="2" t="s">
        <v>30</v>
      </c>
      <c r="E2145">
        <v>2021</v>
      </c>
      <c r="F2145" t="s">
        <v>19</v>
      </c>
      <c r="G2145" s="1">
        <v>40931.24</v>
      </c>
    </row>
    <row r="2146" spans="1:7">
      <c r="A2146" s="2" t="s">
        <v>9</v>
      </c>
      <c r="B2146" t="s">
        <v>69</v>
      </c>
      <c r="C2146" s="2">
        <v>144</v>
      </c>
      <c r="D2146" s="2" t="s">
        <v>30</v>
      </c>
      <c r="E2146">
        <v>2021</v>
      </c>
      <c r="F2146" t="s">
        <v>19</v>
      </c>
      <c r="G2146" s="1">
        <v>185100.14</v>
      </c>
    </row>
    <row r="2147" spans="1:7">
      <c r="A2147" s="2" t="s">
        <v>9</v>
      </c>
      <c r="B2147" t="s">
        <v>69</v>
      </c>
      <c r="C2147" s="2">
        <v>144</v>
      </c>
      <c r="D2147" s="2" t="s">
        <v>30</v>
      </c>
      <c r="E2147">
        <v>2021</v>
      </c>
      <c r="F2147" t="s">
        <v>19</v>
      </c>
      <c r="G2147" s="1">
        <v>134181.12</v>
      </c>
    </row>
    <row r="2148" spans="1:7">
      <c r="A2148" s="2" t="s">
        <v>9</v>
      </c>
      <c r="B2148" t="s">
        <v>69</v>
      </c>
      <c r="C2148" s="2">
        <v>144</v>
      </c>
      <c r="D2148" s="2" t="s">
        <v>30</v>
      </c>
      <c r="E2148">
        <v>2021</v>
      </c>
      <c r="F2148" t="s">
        <v>19</v>
      </c>
      <c r="G2148" s="1">
        <v>131603.70000000001</v>
      </c>
    </row>
    <row r="2149" spans="1:7">
      <c r="A2149" s="2" t="s">
        <v>9</v>
      </c>
      <c r="B2149" t="s">
        <v>69</v>
      </c>
      <c r="C2149" s="2">
        <v>144</v>
      </c>
      <c r="D2149" s="2" t="s">
        <v>30</v>
      </c>
      <c r="E2149">
        <v>2021</v>
      </c>
      <c r="F2149" t="s">
        <v>19</v>
      </c>
      <c r="G2149" s="1">
        <v>-1.23</v>
      </c>
    </row>
    <row r="2150" spans="1:7">
      <c r="A2150" s="2" t="s">
        <v>9</v>
      </c>
      <c r="B2150" t="s">
        <v>69</v>
      </c>
      <c r="C2150" s="2">
        <v>144</v>
      </c>
      <c r="D2150" s="2" t="s">
        <v>30</v>
      </c>
      <c r="E2150">
        <v>2021</v>
      </c>
      <c r="F2150" t="s">
        <v>19</v>
      </c>
      <c r="G2150" s="1">
        <v>133352.01999999999</v>
      </c>
    </row>
    <row r="2151" spans="1:7">
      <c r="A2151" s="2" t="s">
        <v>9</v>
      </c>
      <c r="B2151" t="s">
        <v>69</v>
      </c>
      <c r="C2151" s="2">
        <v>144</v>
      </c>
      <c r="D2151" s="2" t="s">
        <v>30</v>
      </c>
      <c r="E2151">
        <v>2021</v>
      </c>
      <c r="F2151" t="s">
        <v>19</v>
      </c>
      <c r="G2151" s="1">
        <v>130895.02</v>
      </c>
    </row>
    <row r="2152" spans="1:7">
      <c r="A2152" s="2" t="s">
        <v>9</v>
      </c>
      <c r="B2152" t="s">
        <v>75</v>
      </c>
      <c r="C2152" s="2">
        <v>133</v>
      </c>
      <c r="D2152" s="2" t="s">
        <v>31</v>
      </c>
      <c r="E2152">
        <v>2021</v>
      </c>
      <c r="F2152" t="s">
        <v>19</v>
      </c>
      <c r="G2152" s="1">
        <v>11336.01</v>
      </c>
    </row>
    <row r="2153" spans="1:7">
      <c r="A2153" s="2" t="s">
        <v>9</v>
      </c>
      <c r="B2153" t="s">
        <v>75</v>
      </c>
      <c r="C2153" s="2">
        <v>133</v>
      </c>
      <c r="D2153" s="2" t="s">
        <v>31</v>
      </c>
      <c r="E2153">
        <v>2021</v>
      </c>
      <c r="F2153" t="s">
        <v>19</v>
      </c>
      <c r="G2153" s="1">
        <v>11336</v>
      </c>
    </row>
    <row r="2154" spans="1:7">
      <c r="A2154" s="2" t="s">
        <v>9</v>
      </c>
      <c r="B2154" t="s">
        <v>75</v>
      </c>
      <c r="C2154" s="2">
        <v>133</v>
      </c>
      <c r="D2154" s="2" t="s">
        <v>31</v>
      </c>
      <c r="E2154">
        <v>2021</v>
      </c>
      <c r="F2154" t="s">
        <v>19</v>
      </c>
      <c r="G2154" s="1">
        <v>11336.01</v>
      </c>
    </row>
    <row r="2155" spans="1:7">
      <c r="A2155" s="2" t="s">
        <v>9</v>
      </c>
      <c r="B2155" t="s">
        <v>75</v>
      </c>
      <c r="C2155" s="2">
        <v>133</v>
      </c>
      <c r="D2155" s="2" t="s">
        <v>31</v>
      </c>
      <c r="E2155">
        <v>2021</v>
      </c>
      <c r="F2155" t="s">
        <v>19</v>
      </c>
      <c r="G2155" s="1">
        <v>658</v>
      </c>
    </row>
    <row r="2156" spans="1:7">
      <c r="A2156" s="2" t="s">
        <v>9</v>
      </c>
      <c r="B2156" t="s">
        <v>75</v>
      </c>
      <c r="C2156" s="2">
        <v>133</v>
      </c>
      <c r="D2156" s="2" t="s">
        <v>31</v>
      </c>
      <c r="E2156">
        <v>2021</v>
      </c>
      <c r="F2156" t="s">
        <v>19</v>
      </c>
      <c r="G2156" s="1">
        <v>11336.01</v>
      </c>
    </row>
    <row r="2157" spans="1:7">
      <c r="A2157" s="2" t="s">
        <v>9</v>
      </c>
      <c r="B2157" t="s">
        <v>75</v>
      </c>
      <c r="C2157" s="2">
        <v>133</v>
      </c>
      <c r="D2157" s="2" t="s">
        <v>31</v>
      </c>
      <c r="E2157">
        <v>2021</v>
      </c>
      <c r="F2157" t="s">
        <v>19</v>
      </c>
      <c r="G2157" s="1">
        <v>-6166.18</v>
      </c>
    </row>
    <row r="2158" spans="1:7">
      <c r="A2158" s="2" t="s">
        <v>9</v>
      </c>
      <c r="B2158" t="s">
        <v>75</v>
      </c>
      <c r="C2158" s="2">
        <v>144</v>
      </c>
      <c r="D2158" s="2" t="s">
        <v>31</v>
      </c>
      <c r="E2158">
        <v>2021</v>
      </c>
      <c r="F2158" t="s">
        <v>19</v>
      </c>
      <c r="G2158" s="1">
        <v>2397.5700000000002</v>
      </c>
    </row>
    <row r="2159" spans="1:7">
      <c r="A2159" s="2" t="s">
        <v>9</v>
      </c>
      <c r="B2159" t="s">
        <v>75</v>
      </c>
      <c r="C2159" s="2">
        <v>144</v>
      </c>
      <c r="D2159" s="2" t="s">
        <v>31</v>
      </c>
      <c r="E2159">
        <v>2021</v>
      </c>
      <c r="F2159" t="s">
        <v>19</v>
      </c>
      <c r="G2159" s="1">
        <v>236348.58</v>
      </c>
    </row>
    <row r="2160" spans="1:7">
      <c r="A2160" s="2" t="s">
        <v>9</v>
      </c>
      <c r="B2160" t="s">
        <v>75</v>
      </c>
      <c r="C2160" s="2">
        <v>144</v>
      </c>
      <c r="D2160" s="2" t="s">
        <v>31</v>
      </c>
      <c r="E2160">
        <v>2021</v>
      </c>
      <c r="F2160" t="s">
        <v>19</v>
      </c>
      <c r="G2160" s="1">
        <v>235377.38</v>
      </c>
    </row>
    <row r="2161" spans="1:7">
      <c r="A2161" s="2" t="s">
        <v>9</v>
      </c>
      <c r="B2161" t="s">
        <v>75</v>
      </c>
      <c r="C2161" s="2">
        <v>144</v>
      </c>
      <c r="D2161" s="2" t="s">
        <v>31</v>
      </c>
      <c r="E2161">
        <v>2021</v>
      </c>
      <c r="F2161" t="s">
        <v>19</v>
      </c>
      <c r="G2161" s="1">
        <v>236498.89</v>
      </c>
    </row>
    <row r="2162" spans="1:7">
      <c r="A2162" s="2" t="s">
        <v>9</v>
      </c>
      <c r="B2162" t="s">
        <v>75</v>
      </c>
      <c r="C2162" s="2">
        <v>144</v>
      </c>
      <c r="D2162" s="2" t="s">
        <v>31</v>
      </c>
      <c r="E2162">
        <v>2021</v>
      </c>
      <c r="F2162" t="s">
        <v>19</v>
      </c>
      <c r="G2162" s="1">
        <v>5523.47</v>
      </c>
    </row>
    <row r="2163" spans="1:7">
      <c r="A2163" s="2" t="s">
        <v>9</v>
      </c>
      <c r="B2163" t="s">
        <v>75</v>
      </c>
      <c r="C2163" s="2">
        <v>144</v>
      </c>
      <c r="D2163" s="2" t="s">
        <v>31</v>
      </c>
      <c r="E2163">
        <v>2021</v>
      </c>
      <c r="F2163" t="s">
        <v>19</v>
      </c>
      <c r="G2163" s="1">
        <v>261893.63</v>
      </c>
    </row>
    <row r="2164" spans="1:7">
      <c r="A2164" s="2" t="s">
        <v>9</v>
      </c>
      <c r="B2164" t="s">
        <v>75</v>
      </c>
      <c r="C2164" s="2">
        <v>144</v>
      </c>
      <c r="D2164" s="2" t="s">
        <v>31</v>
      </c>
      <c r="E2164">
        <v>2021</v>
      </c>
      <c r="F2164" t="s">
        <v>19</v>
      </c>
      <c r="G2164" s="1">
        <v>233945.14</v>
      </c>
    </row>
    <row r="2165" spans="1:7">
      <c r="A2165" s="2" t="s">
        <v>9</v>
      </c>
      <c r="B2165" t="s">
        <v>75</v>
      </c>
      <c r="C2165" s="2">
        <v>144</v>
      </c>
      <c r="D2165" s="2" t="s">
        <v>31</v>
      </c>
      <c r="E2165">
        <v>2021</v>
      </c>
      <c r="F2165" t="s">
        <v>19</v>
      </c>
      <c r="G2165" s="1">
        <v>5302.51</v>
      </c>
    </row>
    <row r="2166" spans="1:7">
      <c r="A2166" s="2" t="s">
        <v>9</v>
      </c>
      <c r="B2166" t="s">
        <v>85</v>
      </c>
      <c r="C2166" s="2">
        <v>144</v>
      </c>
      <c r="D2166" s="2" t="s">
        <v>32</v>
      </c>
      <c r="E2166">
        <v>2021</v>
      </c>
      <c r="F2166" t="s">
        <v>19</v>
      </c>
      <c r="G2166" s="1">
        <v>1395.2</v>
      </c>
    </row>
    <row r="2167" spans="1:7">
      <c r="A2167" s="2" t="s">
        <v>9</v>
      </c>
      <c r="B2167" t="s">
        <v>66</v>
      </c>
      <c r="C2167" s="2">
        <v>133</v>
      </c>
      <c r="D2167" s="2" t="s">
        <v>33</v>
      </c>
      <c r="E2167">
        <v>2021</v>
      </c>
      <c r="F2167" t="s">
        <v>19</v>
      </c>
      <c r="G2167" s="1">
        <v>1350</v>
      </c>
    </row>
    <row r="2168" spans="1:7">
      <c r="A2168" s="2" t="s">
        <v>9</v>
      </c>
      <c r="B2168" t="s">
        <v>66</v>
      </c>
      <c r="C2168" s="2">
        <v>133</v>
      </c>
      <c r="D2168" s="2" t="s">
        <v>33</v>
      </c>
      <c r="E2168">
        <v>2021</v>
      </c>
      <c r="F2168" t="s">
        <v>19</v>
      </c>
      <c r="G2168" s="1">
        <v>160</v>
      </c>
    </row>
    <row r="2169" spans="1:7">
      <c r="A2169" s="2" t="s">
        <v>9</v>
      </c>
      <c r="B2169" t="s">
        <v>66</v>
      </c>
      <c r="C2169" s="2">
        <v>133</v>
      </c>
      <c r="D2169" s="2" t="s">
        <v>33</v>
      </c>
      <c r="E2169">
        <v>2021</v>
      </c>
      <c r="F2169" t="s">
        <v>19</v>
      </c>
      <c r="G2169" s="1">
        <v>161.04</v>
      </c>
    </row>
    <row r="2170" spans="1:7">
      <c r="A2170" s="2" t="s">
        <v>9</v>
      </c>
      <c r="B2170" t="s">
        <v>66</v>
      </c>
      <c r="C2170" s="2">
        <v>144</v>
      </c>
      <c r="D2170" s="2" t="s">
        <v>33</v>
      </c>
      <c r="E2170">
        <v>2021</v>
      </c>
      <c r="F2170" t="s">
        <v>19</v>
      </c>
      <c r="G2170" s="1">
        <v>4863.51</v>
      </c>
    </row>
    <row r="2171" spans="1:7">
      <c r="A2171" s="2" t="s">
        <v>9</v>
      </c>
      <c r="B2171" t="s">
        <v>66</v>
      </c>
      <c r="C2171" s="2">
        <v>144</v>
      </c>
      <c r="D2171" s="2" t="s">
        <v>33</v>
      </c>
      <c r="E2171">
        <v>2021</v>
      </c>
      <c r="F2171" t="s">
        <v>19</v>
      </c>
      <c r="G2171" s="1">
        <v>7311.33</v>
      </c>
    </row>
    <row r="2172" spans="1:7">
      <c r="A2172" s="2" t="s">
        <v>9</v>
      </c>
      <c r="B2172" t="s">
        <v>66</v>
      </c>
      <c r="C2172" s="2">
        <v>144</v>
      </c>
      <c r="D2172" s="2" t="s">
        <v>33</v>
      </c>
      <c r="E2172">
        <v>2021</v>
      </c>
      <c r="F2172" t="s">
        <v>19</v>
      </c>
      <c r="G2172" s="1">
        <v>2773.44</v>
      </c>
    </row>
    <row r="2173" spans="1:7">
      <c r="A2173" s="2" t="s">
        <v>9</v>
      </c>
      <c r="B2173" t="s">
        <v>66</v>
      </c>
      <c r="C2173" s="2">
        <v>144</v>
      </c>
      <c r="D2173" s="2" t="s">
        <v>33</v>
      </c>
      <c r="E2173">
        <v>2021</v>
      </c>
      <c r="F2173" t="s">
        <v>19</v>
      </c>
      <c r="G2173" s="1">
        <v>1448</v>
      </c>
    </row>
    <row r="2174" spans="1:7">
      <c r="A2174" s="2" t="s">
        <v>9</v>
      </c>
      <c r="B2174" t="s">
        <v>66</v>
      </c>
      <c r="C2174" s="2">
        <v>144</v>
      </c>
      <c r="D2174" s="2" t="s">
        <v>33</v>
      </c>
      <c r="E2174">
        <v>2021</v>
      </c>
      <c r="F2174" t="s">
        <v>19</v>
      </c>
      <c r="G2174" s="1">
        <v>1448.16</v>
      </c>
    </row>
    <row r="2175" spans="1:7">
      <c r="A2175" s="2" t="s">
        <v>9</v>
      </c>
      <c r="B2175" t="s">
        <v>66</v>
      </c>
      <c r="C2175" s="2">
        <v>144</v>
      </c>
      <c r="D2175" s="2" t="s">
        <v>33</v>
      </c>
      <c r="E2175">
        <v>2021</v>
      </c>
      <c r="F2175" t="s">
        <v>19</v>
      </c>
      <c r="G2175" s="1">
        <v>1550</v>
      </c>
    </row>
    <row r="2176" spans="1:7">
      <c r="A2176" s="2" t="s">
        <v>9</v>
      </c>
      <c r="B2176" t="s">
        <v>66</v>
      </c>
      <c r="C2176" s="2">
        <v>144</v>
      </c>
      <c r="D2176" s="2" t="s">
        <v>33</v>
      </c>
      <c r="E2176">
        <v>2021</v>
      </c>
      <c r="F2176" t="s">
        <v>19</v>
      </c>
      <c r="G2176" s="1">
        <v>7768.27</v>
      </c>
    </row>
    <row r="2177" spans="1:7">
      <c r="A2177" s="2" t="s">
        <v>9</v>
      </c>
      <c r="B2177" t="s">
        <v>64</v>
      </c>
      <c r="C2177" s="2">
        <v>144</v>
      </c>
      <c r="D2177" s="2" t="s">
        <v>107</v>
      </c>
      <c r="E2177">
        <v>2021</v>
      </c>
      <c r="F2177" s="113" t="s">
        <v>19</v>
      </c>
      <c r="G2177" s="1">
        <v>2220</v>
      </c>
    </row>
    <row r="2178" spans="1:7">
      <c r="A2178" s="2" t="s">
        <v>9</v>
      </c>
      <c r="B2178" t="s">
        <v>71</v>
      </c>
      <c r="C2178" s="2">
        <v>144</v>
      </c>
      <c r="D2178" s="2" t="s">
        <v>41</v>
      </c>
      <c r="E2178">
        <v>2021</v>
      </c>
      <c r="F2178" s="113" t="s">
        <v>19</v>
      </c>
      <c r="G2178" s="1">
        <v>3487.5</v>
      </c>
    </row>
    <row r="2179" spans="1:7">
      <c r="A2179" s="2" t="s">
        <v>9</v>
      </c>
      <c r="B2179" t="s">
        <v>71</v>
      </c>
      <c r="C2179" s="2">
        <v>144</v>
      </c>
      <c r="D2179" s="2" t="s">
        <v>41</v>
      </c>
      <c r="E2179">
        <v>2021</v>
      </c>
      <c r="F2179" s="113" t="s">
        <v>19</v>
      </c>
      <c r="G2179" s="1">
        <v>1356.25</v>
      </c>
    </row>
    <row r="2180" spans="1:7">
      <c r="A2180" s="2" t="s">
        <v>9</v>
      </c>
      <c r="B2180" t="s">
        <v>86</v>
      </c>
      <c r="C2180" s="2">
        <v>144</v>
      </c>
      <c r="D2180" s="2" t="s">
        <v>43</v>
      </c>
      <c r="E2180">
        <v>2021</v>
      </c>
      <c r="F2180" s="113" t="s">
        <v>19</v>
      </c>
      <c r="G2180" s="1">
        <v>121.95</v>
      </c>
    </row>
    <row r="2181" spans="1:7">
      <c r="A2181" s="2" t="s">
        <v>9</v>
      </c>
      <c r="B2181" t="s">
        <v>86</v>
      </c>
      <c r="C2181" s="2">
        <v>144</v>
      </c>
      <c r="D2181" s="2" t="s">
        <v>43</v>
      </c>
      <c r="E2181">
        <v>2021</v>
      </c>
      <c r="F2181" s="113" t="s">
        <v>19</v>
      </c>
      <c r="G2181" s="1">
        <v>131.35</v>
      </c>
    </row>
    <row r="2182" spans="1:7">
      <c r="A2182" s="2" t="s">
        <v>9</v>
      </c>
      <c r="B2182" t="s">
        <v>74</v>
      </c>
      <c r="C2182" s="2">
        <v>144</v>
      </c>
      <c r="D2182" s="2" t="s">
        <v>56</v>
      </c>
      <c r="E2182">
        <v>2021</v>
      </c>
      <c r="F2182" s="113" t="s">
        <v>19</v>
      </c>
      <c r="G2182" s="1">
        <v>3.75</v>
      </c>
    </row>
    <row r="2183" spans="1:7">
      <c r="A2183" s="2" t="s">
        <v>9</v>
      </c>
      <c r="B2183" t="s">
        <v>74</v>
      </c>
      <c r="C2183" s="2">
        <v>144</v>
      </c>
      <c r="D2183" s="2" t="s">
        <v>56</v>
      </c>
      <c r="E2183">
        <v>2021</v>
      </c>
      <c r="F2183" s="113" t="s">
        <v>19</v>
      </c>
      <c r="G2183" s="1">
        <v>1.58</v>
      </c>
    </row>
    <row r="2184" spans="1:7">
      <c r="A2184" s="2" t="s">
        <v>10</v>
      </c>
      <c r="B2184" t="s">
        <v>78</v>
      </c>
      <c r="C2184" s="2">
        <v>144</v>
      </c>
      <c r="D2184" s="2" t="s">
        <v>28</v>
      </c>
      <c r="E2184">
        <v>2021</v>
      </c>
      <c r="F2184" t="s">
        <v>19</v>
      </c>
      <c r="G2184" s="1">
        <v>6383</v>
      </c>
    </row>
    <row r="2185" spans="1:7">
      <c r="A2185" s="2" t="s">
        <v>10</v>
      </c>
      <c r="B2185" t="s">
        <v>68</v>
      </c>
      <c r="C2185" s="2">
        <v>133</v>
      </c>
      <c r="D2185" s="2" t="s">
        <v>29</v>
      </c>
      <c r="E2185">
        <v>2021</v>
      </c>
      <c r="F2185" t="s">
        <v>19</v>
      </c>
      <c r="G2185" s="1">
        <v>291.67</v>
      </c>
    </row>
    <row r="2186" spans="1:7">
      <c r="A2186" s="2" t="s">
        <v>10</v>
      </c>
      <c r="B2186" t="s">
        <v>68</v>
      </c>
      <c r="C2186" s="2">
        <v>133</v>
      </c>
      <c r="D2186" s="2" t="s">
        <v>29</v>
      </c>
      <c r="E2186">
        <v>2021</v>
      </c>
      <c r="F2186" t="s">
        <v>19</v>
      </c>
      <c r="G2186" s="1">
        <v>291.67</v>
      </c>
    </row>
    <row r="2187" spans="1:7">
      <c r="A2187" s="2" t="s">
        <v>10</v>
      </c>
      <c r="B2187" t="s">
        <v>68</v>
      </c>
      <c r="C2187" s="2">
        <v>133</v>
      </c>
      <c r="D2187" s="2" t="s">
        <v>29</v>
      </c>
      <c r="E2187">
        <v>2021</v>
      </c>
      <c r="F2187" t="s">
        <v>19</v>
      </c>
      <c r="G2187" s="1">
        <v>291.67</v>
      </c>
    </row>
    <row r="2188" spans="1:7">
      <c r="A2188" s="2" t="s">
        <v>10</v>
      </c>
      <c r="B2188" t="s">
        <v>68</v>
      </c>
      <c r="C2188" s="2">
        <v>133</v>
      </c>
      <c r="D2188" s="2" t="s">
        <v>29</v>
      </c>
      <c r="E2188">
        <v>2021</v>
      </c>
      <c r="F2188" t="s">
        <v>19</v>
      </c>
      <c r="G2188" s="1">
        <v>291.67</v>
      </c>
    </row>
    <row r="2189" spans="1:7">
      <c r="A2189" s="2" t="s">
        <v>10</v>
      </c>
      <c r="B2189" t="s">
        <v>68</v>
      </c>
      <c r="C2189" s="2">
        <v>133</v>
      </c>
      <c r="D2189" s="2" t="s">
        <v>29</v>
      </c>
      <c r="E2189">
        <v>2021</v>
      </c>
      <c r="F2189" t="s">
        <v>19</v>
      </c>
      <c r="G2189" s="1">
        <v>291.67</v>
      </c>
    </row>
    <row r="2190" spans="1:7">
      <c r="A2190" s="2" t="s">
        <v>10</v>
      </c>
      <c r="B2190" t="s">
        <v>68</v>
      </c>
      <c r="C2190" s="2">
        <v>133</v>
      </c>
      <c r="D2190" s="2" t="s">
        <v>29</v>
      </c>
      <c r="E2190">
        <v>2021</v>
      </c>
      <c r="F2190" t="s">
        <v>19</v>
      </c>
      <c r="G2190" s="1">
        <v>291.63</v>
      </c>
    </row>
    <row r="2191" spans="1:7">
      <c r="A2191" s="2" t="s">
        <v>10</v>
      </c>
      <c r="B2191" t="s">
        <v>69</v>
      </c>
      <c r="C2191" s="2">
        <v>133</v>
      </c>
      <c r="D2191" s="2" t="s">
        <v>30</v>
      </c>
      <c r="E2191">
        <v>2021</v>
      </c>
      <c r="F2191" t="s">
        <v>19</v>
      </c>
      <c r="G2191" s="1">
        <v>2550</v>
      </c>
    </row>
    <row r="2192" spans="1:7">
      <c r="A2192" s="2" t="s">
        <v>10</v>
      </c>
      <c r="B2192" t="s">
        <v>69</v>
      </c>
      <c r="C2192" s="2">
        <v>133</v>
      </c>
      <c r="D2192" s="2" t="s">
        <v>30</v>
      </c>
      <c r="E2192">
        <v>2021</v>
      </c>
      <c r="F2192" t="s">
        <v>19</v>
      </c>
      <c r="G2192" s="1">
        <v>2550</v>
      </c>
    </row>
    <row r="2193" spans="1:7">
      <c r="A2193" s="2" t="s">
        <v>10</v>
      </c>
      <c r="B2193" t="s">
        <v>69</v>
      </c>
      <c r="C2193" s="2">
        <v>133</v>
      </c>
      <c r="D2193" s="2" t="s">
        <v>30</v>
      </c>
      <c r="E2193">
        <v>2021</v>
      </c>
      <c r="F2193" t="s">
        <v>19</v>
      </c>
      <c r="G2193" s="1">
        <v>2550</v>
      </c>
    </row>
    <row r="2194" spans="1:7">
      <c r="A2194" s="2" t="s">
        <v>10</v>
      </c>
      <c r="B2194" t="s">
        <v>69</v>
      </c>
      <c r="C2194" s="2">
        <v>133</v>
      </c>
      <c r="D2194" s="2" t="s">
        <v>30</v>
      </c>
      <c r="E2194">
        <v>2021</v>
      </c>
      <c r="F2194" t="s">
        <v>19</v>
      </c>
      <c r="G2194" s="1">
        <v>2550</v>
      </c>
    </row>
    <row r="2195" spans="1:7">
      <c r="A2195" s="2" t="s">
        <v>10</v>
      </c>
      <c r="B2195" t="s">
        <v>69</v>
      </c>
      <c r="C2195" s="2">
        <v>133</v>
      </c>
      <c r="D2195" s="2" t="s">
        <v>30</v>
      </c>
      <c r="E2195">
        <v>2021</v>
      </c>
      <c r="F2195" t="s">
        <v>19</v>
      </c>
      <c r="G2195" s="1">
        <v>3275</v>
      </c>
    </row>
    <row r="2196" spans="1:7">
      <c r="A2196" s="2" t="s">
        <v>10</v>
      </c>
      <c r="B2196" t="s">
        <v>69</v>
      </c>
      <c r="C2196" s="2">
        <v>133</v>
      </c>
      <c r="D2196" s="2" t="s">
        <v>30</v>
      </c>
      <c r="E2196">
        <v>2021</v>
      </c>
      <c r="F2196" t="s">
        <v>19</v>
      </c>
      <c r="G2196" s="1">
        <v>2550</v>
      </c>
    </row>
    <row r="2197" spans="1:7">
      <c r="A2197" s="2" t="s">
        <v>10</v>
      </c>
      <c r="B2197" t="s">
        <v>69</v>
      </c>
      <c r="C2197" s="2">
        <v>144</v>
      </c>
      <c r="D2197" s="2" t="s">
        <v>30</v>
      </c>
      <c r="E2197">
        <v>2021</v>
      </c>
      <c r="F2197" t="s">
        <v>19</v>
      </c>
      <c r="G2197" s="1">
        <v>21981.98</v>
      </c>
    </row>
    <row r="2198" spans="1:7">
      <c r="A2198" s="2" t="s">
        <v>10</v>
      </c>
      <c r="B2198" t="s">
        <v>69</v>
      </c>
      <c r="C2198" s="2">
        <v>144</v>
      </c>
      <c r="D2198" s="2" t="s">
        <v>30</v>
      </c>
      <c r="E2198">
        <v>2021</v>
      </c>
      <c r="F2198" t="s">
        <v>19</v>
      </c>
      <c r="G2198" s="1">
        <v>16983.73</v>
      </c>
    </row>
    <row r="2199" spans="1:7">
      <c r="A2199" s="2" t="s">
        <v>10</v>
      </c>
      <c r="B2199" t="s">
        <v>69</v>
      </c>
      <c r="C2199" s="2">
        <v>144</v>
      </c>
      <c r="D2199" s="2" t="s">
        <v>30</v>
      </c>
      <c r="E2199">
        <v>2021</v>
      </c>
      <c r="F2199" t="s">
        <v>19</v>
      </c>
      <c r="G2199" s="1">
        <v>31978.48</v>
      </c>
    </row>
    <row r="2200" spans="1:7">
      <c r="A2200" s="2" t="s">
        <v>10</v>
      </c>
      <c r="B2200" t="s">
        <v>69</v>
      </c>
      <c r="C2200" s="2">
        <v>144</v>
      </c>
      <c r="D2200" s="2" t="s">
        <v>30</v>
      </c>
      <c r="E2200">
        <v>2021</v>
      </c>
      <c r="F2200" t="s">
        <v>19</v>
      </c>
      <c r="G2200" s="1">
        <v>21305.27</v>
      </c>
    </row>
    <row r="2201" spans="1:7">
      <c r="A2201" s="2" t="s">
        <v>10</v>
      </c>
      <c r="B2201" t="s">
        <v>69</v>
      </c>
      <c r="C2201" s="2">
        <v>144</v>
      </c>
      <c r="D2201" s="2" t="s">
        <v>30</v>
      </c>
      <c r="E2201">
        <v>2021</v>
      </c>
      <c r="F2201" t="s">
        <v>19</v>
      </c>
      <c r="G2201" s="1">
        <v>21981.98</v>
      </c>
    </row>
    <row r="2202" spans="1:7">
      <c r="A2202" s="2" t="s">
        <v>10</v>
      </c>
      <c r="B2202" t="s">
        <v>69</v>
      </c>
      <c r="C2202" s="2">
        <v>144</v>
      </c>
      <c r="D2202" s="2" t="s">
        <v>30</v>
      </c>
      <c r="E2202">
        <v>2021</v>
      </c>
      <c r="F2202" t="s">
        <v>19</v>
      </c>
      <c r="G2202" s="1">
        <v>25269.59</v>
      </c>
    </row>
    <row r="2203" spans="1:7">
      <c r="A2203" s="2" t="s">
        <v>10</v>
      </c>
      <c r="B2203" t="s">
        <v>75</v>
      </c>
      <c r="C2203" s="2">
        <v>133</v>
      </c>
      <c r="D2203" s="2" t="s">
        <v>31</v>
      </c>
      <c r="E2203">
        <v>2021</v>
      </c>
      <c r="F2203" t="s">
        <v>19</v>
      </c>
      <c r="G2203" s="1">
        <v>5581.67</v>
      </c>
    </row>
    <row r="2204" spans="1:7">
      <c r="A2204" s="2" t="s">
        <v>10</v>
      </c>
      <c r="B2204" t="s">
        <v>75</v>
      </c>
      <c r="C2204" s="2">
        <v>133</v>
      </c>
      <c r="D2204" s="2" t="s">
        <v>31</v>
      </c>
      <c r="E2204">
        <v>2021</v>
      </c>
      <c r="F2204" t="s">
        <v>19</v>
      </c>
      <c r="G2204" s="1">
        <v>-9808.3799999999992</v>
      </c>
    </row>
    <row r="2205" spans="1:7">
      <c r="A2205" s="2" t="s">
        <v>10</v>
      </c>
      <c r="B2205" t="s">
        <v>75</v>
      </c>
      <c r="C2205" s="2">
        <v>133</v>
      </c>
      <c r="D2205" s="2" t="s">
        <v>31</v>
      </c>
      <c r="E2205">
        <v>2021</v>
      </c>
      <c r="F2205" t="s">
        <v>19</v>
      </c>
      <c r="G2205" s="1">
        <v>5581.67</v>
      </c>
    </row>
    <row r="2206" spans="1:7">
      <c r="A2206" s="2" t="s">
        <v>10</v>
      </c>
      <c r="B2206" t="s">
        <v>75</v>
      </c>
      <c r="C2206" s="2">
        <v>133</v>
      </c>
      <c r="D2206" s="2" t="s">
        <v>31</v>
      </c>
      <c r="E2206">
        <v>2021</v>
      </c>
      <c r="F2206" t="s">
        <v>19</v>
      </c>
      <c r="G2206" s="1">
        <v>5581.67</v>
      </c>
    </row>
    <row r="2207" spans="1:7">
      <c r="A2207" s="2" t="s">
        <v>10</v>
      </c>
      <c r="B2207" t="s">
        <v>75</v>
      </c>
      <c r="C2207" s="2">
        <v>133</v>
      </c>
      <c r="D2207" s="2" t="s">
        <v>31</v>
      </c>
      <c r="E2207">
        <v>2021</v>
      </c>
      <c r="F2207" t="s">
        <v>19</v>
      </c>
      <c r="G2207" s="1">
        <v>-20969.57</v>
      </c>
    </row>
    <row r="2208" spans="1:7">
      <c r="A2208" s="2" t="s">
        <v>10</v>
      </c>
      <c r="B2208" t="s">
        <v>66</v>
      </c>
      <c r="C2208" s="2">
        <v>133</v>
      </c>
      <c r="D2208" s="2" t="s">
        <v>33</v>
      </c>
      <c r="E2208">
        <v>2021</v>
      </c>
      <c r="F2208" t="s">
        <v>19</v>
      </c>
      <c r="G2208" s="1">
        <v>2200</v>
      </c>
    </row>
    <row r="2209" spans="1:7">
      <c r="A2209" s="2" t="s">
        <v>10</v>
      </c>
      <c r="B2209" t="s">
        <v>66</v>
      </c>
      <c r="C2209" s="2">
        <v>144</v>
      </c>
      <c r="D2209" s="2" t="s">
        <v>33</v>
      </c>
      <c r="E2209">
        <v>2021</v>
      </c>
      <c r="F2209" t="s">
        <v>19</v>
      </c>
      <c r="G2209" s="1">
        <v>2625</v>
      </c>
    </row>
    <row r="2210" spans="1:7">
      <c r="A2210" s="2" t="s">
        <v>10</v>
      </c>
      <c r="B2210" t="s">
        <v>66</v>
      </c>
      <c r="C2210" s="2">
        <v>144</v>
      </c>
      <c r="D2210" s="2" t="s">
        <v>33</v>
      </c>
      <c r="E2210">
        <v>2021</v>
      </c>
      <c r="F2210" t="s">
        <v>19</v>
      </c>
      <c r="G2210" s="1">
        <v>2625</v>
      </c>
    </row>
    <row r="2211" spans="1:7">
      <c r="A2211" s="2" t="s">
        <v>10</v>
      </c>
      <c r="B2211" t="s">
        <v>66</v>
      </c>
      <c r="C2211" s="2">
        <v>144</v>
      </c>
      <c r="D2211" s="2" t="s">
        <v>33</v>
      </c>
      <c r="E2211">
        <v>2021</v>
      </c>
      <c r="F2211" t="s">
        <v>19</v>
      </c>
      <c r="G2211" s="1">
        <v>2625</v>
      </c>
    </row>
    <row r="2212" spans="1:7">
      <c r="A2212" s="2" t="s">
        <v>10</v>
      </c>
      <c r="B2212" t="s">
        <v>66</v>
      </c>
      <c r="C2212" s="2">
        <v>144</v>
      </c>
      <c r="D2212" s="2" t="s">
        <v>33</v>
      </c>
      <c r="E2212">
        <v>2021</v>
      </c>
      <c r="F2212" t="s">
        <v>19</v>
      </c>
      <c r="G2212" s="1">
        <v>2625</v>
      </c>
    </row>
    <row r="2213" spans="1:7">
      <c r="A2213" s="2" t="s">
        <v>10</v>
      </c>
      <c r="B2213" t="s">
        <v>66</v>
      </c>
      <c r="C2213" s="2">
        <v>144</v>
      </c>
      <c r="D2213" s="2" t="s">
        <v>33</v>
      </c>
      <c r="E2213">
        <v>2021</v>
      </c>
      <c r="F2213" t="s">
        <v>19</v>
      </c>
      <c r="G2213" s="1">
        <v>2625</v>
      </c>
    </row>
    <row r="2214" spans="1:7">
      <c r="A2214" s="2" t="s">
        <v>10</v>
      </c>
      <c r="B2214" t="s">
        <v>66</v>
      </c>
      <c r="C2214" s="2">
        <v>144</v>
      </c>
      <c r="D2214" s="2" t="s">
        <v>33</v>
      </c>
      <c r="E2214">
        <v>2021</v>
      </c>
      <c r="F2214" t="s">
        <v>19</v>
      </c>
      <c r="G2214" s="1">
        <v>19125</v>
      </c>
    </row>
    <row r="2215" spans="1:7">
      <c r="A2215" s="2" t="s">
        <v>11</v>
      </c>
      <c r="B2215" t="s">
        <v>78</v>
      </c>
      <c r="C2215" s="2">
        <v>133</v>
      </c>
      <c r="D2215" s="2" t="s">
        <v>28</v>
      </c>
      <c r="E2215">
        <v>2021</v>
      </c>
      <c r="F2215" t="s">
        <v>19</v>
      </c>
      <c r="G2215" s="1">
        <v>2554.98</v>
      </c>
    </row>
    <row r="2216" spans="1:7">
      <c r="A2216" s="2" t="s">
        <v>11</v>
      </c>
      <c r="B2216" t="s">
        <v>78</v>
      </c>
      <c r="C2216" s="2">
        <v>133</v>
      </c>
      <c r="D2216" s="2" t="s">
        <v>28</v>
      </c>
      <c r="E2216">
        <v>2021</v>
      </c>
      <c r="F2216" t="s">
        <v>19</v>
      </c>
      <c r="G2216" s="1">
        <v>-4998</v>
      </c>
    </row>
    <row r="2217" spans="1:7">
      <c r="A2217" s="2" t="s">
        <v>11</v>
      </c>
      <c r="B2217" t="s">
        <v>78</v>
      </c>
      <c r="C2217" s="2">
        <v>144</v>
      </c>
      <c r="D2217" s="2" t="s">
        <v>28</v>
      </c>
      <c r="E2217">
        <v>2021</v>
      </c>
      <c r="F2217" t="s">
        <v>19</v>
      </c>
      <c r="G2217" s="1">
        <v>5500</v>
      </c>
    </row>
    <row r="2218" spans="1:7">
      <c r="A2218" s="2" t="s">
        <v>11</v>
      </c>
      <c r="B2218" t="s">
        <v>78</v>
      </c>
      <c r="C2218" s="2">
        <v>144</v>
      </c>
      <c r="D2218" s="2" t="s">
        <v>28</v>
      </c>
      <c r="E2218">
        <v>2021</v>
      </c>
      <c r="F2218" t="s">
        <v>19</v>
      </c>
      <c r="G2218" s="1">
        <v>25950.99</v>
      </c>
    </row>
    <row r="2219" spans="1:7">
      <c r="A2219" s="2" t="s">
        <v>11</v>
      </c>
      <c r="B2219" t="s">
        <v>69</v>
      </c>
      <c r="C2219" s="2">
        <v>133</v>
      </c>
      <c r="D2219" s="2" t="s">
        <v>30</v>
      </c>
      <c r="E2219">
        <v>2021</v>
      </c>
      <c r="F2219" t="s">
        <v>19</v>
      </c>
      <c r="G2219" s="1">
        <v>5000</v>
      </c>
    </row>
    <row r="2220" spans="1:7">
      <c r="A2220" s="2" t="s">
        <v>11</v>
      </c>
      <c r="B2220" t="s">
        <v>69</v>
      </c>
      <c r="C2220" s="2">
        <v>133</v>
      </c>
      <c r="D2220" s="2" t="s">
        <v>30</v>
      </c>
      <c r="E2220">
        <v>2021</v>
      </c>
      <c r="F2220" t="s">
        <v>19</v>
      </c>
      <c r="G2220" s="1">
        <v>24.67</v>
      </c>
    </row>
    <row r="2221" spans="1:7">
      <c r="A2221" s="2" t="s">
        <v>11</v>
      </c>
      <c r="B2221" t="s">
        <v>69</v>
      </c>
      <c r="C2221" s="2">
        <v>133</v>
      </c>
      <c r="D2221" s="2" t="s">
        <v>30</v>
      </c>
      <c r="E2221">
        <v>2021</v>
      </c>
      <c r="F2221" t="s">
        <v>19</v>
      </c>
      <c r="G2221" s="1">
        <v>5249.68</v>
      </c>
    </row>
    <row r="2222" spans="1:7">
      <c r="A2222" s="2" t="s">
        <v>11</v>
      </c>
      <c r="B2222" t="s">
        <v>69</v>
      </c>
      <c r="C2222" s="2">
        <v>133</v>
      </c>
      <c r="D2222" s="2" t="s">
        <v>30</v>
      </c>
      <c r="E2222">
        <v>2021</v>
      </c>
      <c r="F2222" t="s">
        <v>19</v>
      </c>
      <c r="G2222" s="1">
        <v>-1697.63</v>
      </c>
    </row>
    <row r="2223" spans="1:7">
      <c r="A2223" s="2" t="s">
        <v>11</v>
      </c>
      <c r="B2223" t="s">
        <v>69</v>
      </c>
      <c r="C2223" s="2">
        <v>133</v>
      </c>
      <c r="D2223" s="2" t="s">
        <v>30</v>
      </c>
      <c r="E2223">
        <v>2021</v>
      </c>
      <c r="F2223" t="s">
        <v>19</v>
      </c>
      <c r="G2223" s="1">
        <v>6092.09</v>
      </c>
    </row>
    <row r="2224" spans="1:7">
      <c r="A2224" s="2" t="s">
        <v>11</v>
      </c>
      <c r="B2224" t="s">
        <v>69</v>
      </c>
      <c r="C2224" s="2">
        <v>133</v>
      </c>
      <c r="D2224" s="2" t="s">
        <v>30</v>
      </c>
      <c r="E2224">
        <v>2021</v>
      </c>
      <c r="F2224" t="s">
        <v>19</v>
      </c>
      <c r="G2224" s="1">
        <v>5258.55</v>
      </c>
    </row>
    <row r="2225" spans="1:7">
      <c r="A2225" s="2" t="s">
        <v>11</v>
      </c>
      <c r="B2225" t="s">
        <v>69</v>
      </c>
      <c r="C2225" s="2">
        <v>144</v>
      </c>
      <c r="D2225" s="2" t="s">
        <v>30</v>
      </c>
      <c r="E2225">
        <v>2021</v>
      </c>
      <c r="F2225" t="s">
        <v>19</v>
      </c>
      <c r="G2225" s="1">
        <v>39943.22</v>
      </c>
    </row>
    <row r="2226" spans="1:7">
      <c r="A2226" s="2" t="s">
        <v>11</v>
      </c>
      <c r="B2226" t="s">
        <v>69</v>
      </c>
      <c r="C2226" s="2">
        <v>144</v>
      </c>
      <c r="D2226" s="2" t="s">
        <v>30</v>
      </c>
      <c r="E2226">
        <v>2021</v>
      </c>
      <c r="F2226" t="s">
        <v>19</v>
      </c>
      <c r="G2226" s="1">
        <v>19700.509999999998</v>
      </c>
    </row>
    <row r="2227" spans="1:7">
      <c r="A2227" s="2" t="s">
        <v>11</v>
      </c>
      <c r="B2227" t="s">
        <v>69</v>
      </c>
      <c r="C2227" s="2">
        <v>144</v>
      </c>
      <c r="D2227" s="2" t="s">
        <v>30</v>
      </c>
      <c r="E2227">
        <v>2021</v>
      </c>
      <c r="F2227" t="s">
        <v>19</v>
      </c>
      <c r="G2227" s="1">
        <v>35450.57</v>
      </c>
    </row>
    <row r="2228" spans="1:7">
      <c r="A2228" s="2" t="s">
        <v>11</v>
      </c>
      <c r="B2228" t="s">
        <v>69</v>
      </c>
      <c r="C2228" s="2">
        <v>144</v>
      </c>
      <c r="D2228" s="2" t="s">
        <v>30</v>
      </c>
      <c r="E2228">
        <v>2021</v>
      </c>
      <c r="F2228" t="s">
        <v>19</v>
      </c>
      <c r="G2228" s="1">
        <v>39885.129999999997</v>
      </c>
    </row>
    <row r="2229" spans="1:7">
      <c r="A2229" s="2" t="s">
        <v>11</v>
      </c>
      <c r="B2229" t="s">
        <v>69</v>
      </c>
      <c r="C2229" s="2">
        <v>144</v>
      </c>
      <c r="D2229" s="2" t="s">
        <v>30</v>
      </c>
      <c r="E2229">
        <v>2021</v>
      </c>
      <c r="F2229" t="s">
        <v>19</v>
      </c>
      <c r="G2229" s="1">
        <v>24.67</v>
      </c>
    </row>
    <row r="2230" spans="1:7">
      <c r="A2230" s="2" t="s">
        <v>11</v>
      </c>
      <c r="B2230" t="s">
        <v>69</v>
      </c>
      <c r="C2230" s="2">
        <v>144</v>
      </c>
      <c r="D2230" s="2" t="s">
        <v>30</v>
      </c>
      <c r="E2230">
        <v>2021</v>
      </c>
      <c r="F2230" t="s">
        <v>19</v>
      </c>
      <c r="G2230" s="1">
        <v>51094.87</v>
      </c>
    </row>
    <row r="2231" spans="1:7">
      <c r="A2231" s="2" t="s">
        <v>11</v>
      </c>
      <c r="B2231" t="s">
        <v>69</v>
      </c>
      <c r="C2231" s="2">
        <v>144</v>
      </c>
      <c r="D2231" s="2" t="s">
        <v>30</v>
      </c>
      <c r="E2231">
        <v>2021</v>
      </c>
      <c r="F2231" t="s">
        <v>19</v>
      </c>
      <c r="G2231" s="1">
        <v>37770.17</v>
      </c>
    </row>
    <row r="2232" spans="1:7">
      <c r="A2232" s="2" t="s">
        <v>11</v>
      </c>
      <c r="B2232" t="s">
        <v>75</v>
      </c>
      <c r="C2232" s="2">
        <v>144</v>
      </c>
      <c r="D2232" s="2" t="s">
        <v>31</v>
      </c>
      <c r="E2232">
        <v>2021</v>
      </c>
      <c r="F2232" t="s">
        <v>19</v>
      </c>
      <c r="G2232" s="1">
        <v>17312.46</v>
      </c>
    </row>
    <row r="2233" spans="1:7">
      <c r="A2233" s="2" t="s">
        <v>11</v>
      </c>
      <c r="B2233" t="s">
        <v>75</v>
      </c>
      <c r="C2233" s="2">
        <v>144</v>
      </c>
      <c r="D2233" s="2" t="s">
        <v>31</v>
      </c>
      <c r="E2233">
        <v>2021</v>
      </c>
      <c r="F2233" t="s">
        <v>19</v>
      </c>
      <c r="G2233" s="1">
        <v>15371.78</v>
      </c>
    </row>
    <row r="2234" spans="1:7">
      <c r="A2234" s="2" t="s">
        <v>11</v>
      </c>
      <c r="B2234" t="s">
        <v>75</v>
      </c>
      <c r="C2234" s="2">
        <v>144</v>
      </c>
      <c r="D2234" s="2" t="s">
        <v>31</v>
      </c>
      <c r="E2234">
        <v>2021</v>
      </c>
      <c r="F2234" t="s">
        <v>19</v>
      </c>
      <c r="G2234" s="1">
        <v>17427.830000000002</v>
      </c>
    </row>
    <row r="2235" spans="1:7">
      <c r="A2235" s="2" t="s">
        <v>11</v>
      </c>
      <c r="B2235" t="s">
        <v>75</v>
      </c>
      <c r="C2235" s="2">
        <v>144</v>
      </c>
      <c r="D2235" s="2" t="s">
        <v>31</v>
      </c>
      <c r="E2235">
        <v>2021</v>
      </c>
      <c r="F2235" t="s">
        <v>19</v>
      </c>
      <c r="G2235" s="1">
        <v>17682.48</v>
      </c>
    </row>
    <row r="2236" spans="1:7">
      <c r="A2236" s="2" t="s">
        <v>11</v>
      </c>
      <c r="B2236" t="s">
        <v>75</v>
      </c>
      <c r="C2236" s="2">
        <v>144</v>
      </c>
      <c r="D2236" s="2" t="s">
        <v>31</v>
      </c>
      <c r="E2236">
        <v>2021</v>
      </c>
      <c r="F2236" t="s">
        <v>19</v>
      </c>
      <c r="G2236" s="1">
        <v>18195.349999999999</v>
      </c>
    </row>
    <row r="2237" spans="1:7">
      <c r="A2237" s="2" t="s">
        <v>11</v>
      </c>
      <c r="B2237" t="s">
        <v>66</v>
      </c>
      <c r="C2237" s="2">
        <v>144</v>
      </c>
      <c r="D2237" s="2" t="s">
        <v>33</v>
      </c>
      <c r="E2237">
        <v>2021</v>
      </c>
      <c r="F2237" t="s">
        <v>19</v>
      </c>
      <c r="G2237" s="1">
        <v>6301.5</v>
      </c>
    </row>
    <row r="2238" spans="1:7">
      <c r="A2238" s="2" t="s">
        <v>11</v>
      </c>
      <c r="B2238" t="s">
        <v>66</v>
      </c>
      <c r="C2238" s="2">
        <v>144</v>
      </c>
      <c r="D2238" s="2" t="s">
        <v>33</v>
      </c>
      <c r="E2238">
        <v>2021</v>
      </c>
      <c r="F2238" t="s">
        <v>19</v>
      </c>
      <c r="G2238" s="1">
        <v>1710.75</v>
      </c>
    </row>
    <row r="2239" spans="1:7">
      <c r="A2239" s="2" t="s">
        <v>11</v>
      </c>
      <c r="B2239" t="s">
        <v>66</v>
      </c>
      <c r="C2239" s="2">
        <v>144</v>
      </c>
      <c r="D2239" s="2" t="s">
        <v>33</v>
      </c>
      <c r="E2239">
        <v>2021</v>
      </c>
      <c r="F2239" t="s">
        <v>19</v>
      </c>
      <c r="G2239" s="1">
        <v>1710.75</v>
      </c>
    </row>
    <row r="2240" spans="1:7">
      <c r="A2240" s="2" t="s">
        <v>12</v>
      </c>
      <c r="B2240" t="s">
        <v>65</v>
      </c>
      <c r="C2240" s="2">
        <v>133</v>
      </c>
      <c r="D2240" s="2" t="s">
        <v>27</v>
      </c>
      <c r="E2240">
        <v>2021</v>
      </c>
      <c r="F2240" t="s">
        <v>19</v>
      </c>
      <c r="G2240" s="1">
        <v>1887.34</v>
      </c>
    </row>
    <row r="2241" spans="1:7">
      <c r="A2241" s="2" t="s">
        <v>12</v>
      </c>
      <c r="B2241" t="s">
        <v>65</v>
      </c>
      <c r="C2241" s="2">
        <v>133</v>
      </c>
      <c r="D2241" s="2" t="s">
        <v>27</v>
      </c>
      <c r="E2241">
        <v>2021</v>
      </c>
      <c r="F2241" t="s">
        <v>19</v>
      </c>
      <c r="G2241" s="1">
        <v>2812.96</v>
      </c>
    </row>
    <row r="2242" spans="1:7">
      <c r="A2242" s="2" t="s">
        <v>12</v>
      </c>
      <c r="B2242" t="s">
        <v>65</v>
      </c>
      <c r="C2242" s="2">
        <v>133</v>
      </c>
      <c r="D2242" s="2" t="s">
        <v>27</v>
      </c>
      <c r="E2242">
        <v>2021</v>
      </c>
      <c r="F2242" t="s">
        <v>19</v>
      </c>
      <c r="G2242" s="1">
        <v>1887.35</v>
      </c>
    </row>
    <row r="2243" spans="1:7">
      <c r="A2243" s="2" t="s">
        <v>12</v>
      </c>
      <c r="B2243" t="s">
        <v>65</v>
      </c>
      <c r="C2243" s="2">
        <v>133</v>
      </c>
      <c r="D2243" s="2" t="s">
        <v>27</v>
      </c>
      <c r="E2243">
        <v>2021</v>
      </c>
      <c r="F2243" t="s">
        <v>19</v>
      </c>
      <c r="G2243" s="1">
        <v>1887.35</v>
      </c>
    </row>
    <row r="2244" spans="1:7">
      <c r="A2244" s="2" t="s">
        <v>12</v>
      </c>
      <c r="B2244" t="s">
        <v>65</v>
      </c>
      <c r="C2244" s="2">
        <v>144</v>
      </c>
      <c r="D2244" s="2" t="s">
        <v>27</v>
      </c>
      <c r="E2244">
        <v>2021</v>
      </c>
      <c r="F2244" t="s">
        <v>19</v>
      </c>
      <c r="G2244" s="1">
        <v>2222.3000000000002</v>
      </c>
    </row>
    <row r="2245" spans="1:7">
      <c r="A2245" s="2" t="s">
        <v>12</v>
      </c>
      <c r="B2245" t="s">
        <v>65</v>
      </c>
      <c r="C2245" s="2">
        <v>144</v>
      </c>
      <c r="D2245" s="2" t="s">
        <v>27</v>
      </c>
      <c r="E2245">
        <v>2021</v>
      </c>
      <c r="F2245" t="s">
        <v>19</v>
      </c>
      <c r="G2245" s="1">
        <v>2222.29</v>
      </c>
    </row>
    <row r="2246" spans="1:7">
      <c r="A2246" s="2" t="s">
        <v>12</v>
      </c>
      <c r="B2246" t="s">
        <v>65</v>
      </c>
      <c r="C2246" s="2">
        <v>144</v>
      </c>
      <c r="D2246" s="2" t="s">
        <v>27</v>
      </c>
      <c r="E2246">
        <v>2021</v>
      </c>
      <c r="F2246" t="s">
        <v>19</v>
      </c>
      <c r="G2246" s="1">
        <v>2222.3000000000002</v>
      </c>
    </row>
    <row r="2247" spans="1:7">
      <c r="A2247" s="2" t="s">
        <v>12</v>
      </c>
      <c r="B2247" t="s">
        <v>65</v>
      </c>
      <c r="C2247" s="2">
        <v>144</v>
      </c>
      <c r="D2247" s="2" t="s">
        <v>27</v>
      </c>
      <c r="E2247">
        <v>2021</v>
      </c>
      <c r="F2247" t="s">
        <v>19</v>
      </c>
      <c r="G2247" s="1">
        <v>2200.4899999999998</v>
      </c>
    </row>
    <row r="2248" spans="1:7">
      <c r="A2248" s="2" t="s">
        <v>12</v>
      </c>
      <c r="B2248" t="s">
        <v>65</v>
      </c>
      <c r="C2248" s="2">
        <v>144</v>
      </c>
      <c r="D2248" s="2" t="s">
        <v>27</v>
      </c>
      <c r="E2248">
        <v>2021</v>
      </c>
      <c r="F2248" t="s">
        <v>19</v>
      </c>
      <c r="G2248" s="1">
        <v>2222.29</v>
      </c>
    </row>
    <row r="2249" spans="1:7">
      <c r="A2249" s="2" t="s">
        <v>12</v>
      </c>
      <c r="B2249" t="s">
        <v>78</v>
      </c>
      <c r="C2249" s="2">
        <v>133</v>
      </c>
      <c r="D2249" s="2" t="s">
        <v>28</v>
      </c>
      <c r="E2249">
        <v>2021</v>
      </c>
      <c r="F2249" t="s">
        <v>19</v>
      </c>
      <c r="G2249" s="1">
        <v>3750</v>
      </c>
    </row>
    <row r="2250" spans="1:7">
      <c r="A2250" s="2" t="s">
        <v>12</v>
      </c>
      <c r="B2250" t="s">
        <v>78</v>
      </c>
      <c r="C2250" s="2">
        <v>144</v>
      </c>
      <c r="D2250" s="2" t="s">
        <v>28</v>
      </c>
      <c r="E2250">
        <v>2021</v>
      </c>
      <c r="F2250" t="s">
        <v>19</v>
      </c>
      <c r="G2250" s="1">
        <v>18007.22</v>
      </c>
    </row>
    <row r="2251" spans="1:7">
      <c r="A2251" s="2" t="s">
        <v>12</v>
      </c>
      <c r="B2251" t="s">
        <v>68</v>
      </c>
      <c r="C2251" s="2">
        <v>133</v>
      </c>
      <c r="D2251" s="2" t="s">
        <v>29</v>
      </c>
      <c r="E2251">
        <v>2021</v>
      </c>
      <c r="F2251" t="s">
        <v>19</v>
      </c>
      <c r="G2251" s="1">
        <v>2803.07</v>
      </c>
    </row>
    <row r="2252" spans="1:7">
      <c r="A2252" s="2" t="s">
        <v>12</v>
      </c>
      <c r="B2252" t="s">
        <v>68</v>
      </c>
      <c r="C2252" s="2">
        <v>133</v>
      </c>
      <c r="D2252" s="2" t="s">
        <v>29</v>
      </c>
      <c r="E2252">
        <v>2021</v>
      </c>
      <c r="F2252" t="s">
        <v>19</v>
      </c>
      <c r="G2252" s="1">
        <v>1975</v>
      </c>
    </row>
    <row r="2253" spans="1:7">
      <c r="A2253" s="2" t="s">
        <v>12</v>
      </c>
      <c r="B2253" t="s">
        <v>68</v>
      </c>
      <c r="C2253" s="2">
        <v>133</v>
      </c>
      <c r="D2253" s="2" t="s">
        <v>29</v>
      </c>
      <c r="E2253">
        <v>2021</v>
      </c>
      <c r="F2253" t="s">
        <v>19</v>
      </c>
      <c r="G2253" s="1">
        <v>3803.07</v>
      </c>
    </row>
    <row r="2254" spans="1:7">
      <c r="A2254" s="2" t="s">
        <v>12</v>
      </c>
      <c r="B2254" t="s">
        <v>68</v>
      </c>
      <c r="C2254" s="2">
        <v>133</v>
      </c>
      <c r="D2254" s="2" t="s">
        <v>29</v>
      </c>
      <c r="E2254">
        <v>2021</v>
      </c>
      <c r="F2254" t="s">
        <v>19</v>
      </c>
      <c r="G2254" s="1">
        <v>1975</v>
      </c>
    </row>
    <row r="2255" spans="1:7">
      <c r="A2255" s="2" t="s">
        <v>12</v>
      </c>
      <c r="B2255" t="s">
        <v>68</v>
      </c>
      <c r="C2255" s="2">
        <v>133</v>
      </c>
      <c r="D2255" s="2" t="s">
        <v>29</v>
      </c>
      <c r="E2255">
        <v>2021</v>
      </c>
      <c r="F2255" t="s">
        <v>19</v>
      </c>
      <c r="G2255" s="1">
        <v>2803.05</v>
      </c>
    </row>
    <row r="2256" spans="1:7">
      <c r="A2256" s="2" t="s">
        <v>12</v>
      </c>
      <c r="B2256" t="s">
        <v>68</v>
      </c>
      <c r="C2256" s="2">
        <v>144</v>
      </c>
      <c r="D2256" s="2" t="s">
        <v>29</v>
      </c>
      <c r="E2256">
        <v>2021</v>
      </c>
      <c r="F2256" t="s">
        <v>19</v>
      </c>
      <c r="G2256" s="1">
        <v>5000</v>
      </c>
    </row>
    <row r="2257" spans="1:7">
      <c r="A2257" s="2" t="s">
        <v>12</v>
      </c>
      <c r="B2257" t="s">
        <v>69</v>
      </c>
      <c r="C2257" s="2">
        <v>144</v>
      </c>
      <c r="D2257" s="2" t="s">
        <v>30</v>
      </c>
      <c r="E2257">
        <v>2021</v>
      </c>
      <c r="F2257" t="s">
        <v>19</v>
      </c>
      <c r="G2257" s="1">
        <v>45409.45</v>
      </c>
    </row>
    <row r="2258" spans="1:7">
      <c r="A2258" s="2" t="s">
        <v>12</v>
      </c>
      <c r="B2258" t="s">
        <v>69</v>
      </c>
      <c r="C2258" s="2">
        <v>144</v>
      </c>
      <c r="D2258" s="2" t="s">
        <v>30</v>
      </c>
      <c r="E2258">
        <v>2021</v>
      </c>
      <c r="F2258" t="s">
        <v>19</v>
      </c>
      <c r="G2258" s="1">
        <v>50902.05</v>
      </c>
    </row>
    <row r="2259" spans="1:7">
      <c r="A2259" s="2" t="s">
        <v>12</v>
      </c>
      <c r="B2259" t="s">
        <v>69</v>
      </c>
      <c r="C2259" s="2">
        <v>144</v>
      </c>
      <c r="D2259" s="2" t="s">
        <v>30</v>
      </c>
      <c r="E2259">
        <v>2021</v>
      </c>
      <c r="F2259" t="s">
        <v>19</v>
      </c>
      <c r="G2259" s="1">
        <v>52521.95</v>
      </c>
    </row>
    <row r="2260" spans="1:7">
      <c r="A2260" s="2" t="s">
        <v>12</v>
      </c>
      <c r="B2260" t="s">
        <v>69</v>
      </c>
      <c r="C2260" s="2">
        <v>144</v>
      </c>
      <c r="D2260" s="2" t="s">
        <v>30</v>
      </c>
      <c r="E2260">
        <v>2021</v>
      </c>
      <c r="F2260" t="s">
        <v>19</v>
      </c>
      <c r="G2260" s="1">
        <v>36106.99</v>
      </c>
    </row>
    <row r="2261" spans="1:7">
      <c r="A2261" s="2" t="s">
        <v>12</v>
      </c>
      <c r="B2261" t="s">
        <v>69</v>
      </c>
      <c r="C2261" s="2">
        <v>144</v>
      </c>
      <c r="D2261" s="2" t="s">
        <v>30</v>
      </c>
      <c r="E2261">
        <v>2021</v>
      </c>
      <c r="F2261" t="s">
        <v>19</v>
      </c>
      <c r="G2261" s="1">
        <v>50419.59</v>
      </c>
    </row>
    <row r="2262" spans="1:7">
      <c r="A2262" s="2" t="s">
        <v>12</v>
      </c>
      <c r="B2262" t="s">
        <v>69</v>
      </c>
      <c r="C2262" s="2">
        <v>144</v>
      </c>
      <c r="D2262" s="2" t="s">
        <v>30</v>
      </c>
      <c r="E2262">
        <v>2021</v>
      </c>
      <c r="F2262" t="s">
        <v>19</v>
      </c>
      <c r="G2262" s="1">
        <v>42981.17</v>
      </c>
    </row>
    <row r="2263" spans="1:7">
      <c r="A2263" s="2" t="s">
        <v>12</v>
      </c>
      <c r="B2263" t="s">
        <v>75</v>
      </c>
      <c r="C2263" s="2">
        <v>144</v>
      </c>
      <c r="D2263" s="2" t="s">
        <v>31</v>
      </c>
      <c r="E2263">
        <v>2021</v>
      </c>
      <c r="F2263" t="s">
        <v>19</v>
      </c>
      <c r="G2263" s="1">
        <v>4347.4799999999996</v>
      </c>
    </row>
    <row r="2264" spans="1:7">
      <c r="A2264" s="2" t="s">
        <v>12</v>
      </c>
      <c r="B2264" t="s">
        <v>75</v>
      </c>
      <c r="C2264" s="2">
        <v>144</v>
      </c>
      <c r="D2264" s="2" t="s">
        <v>31</v>
      </c>
      <c r="E2264">
        <v>2021</v>
      </c>
      <c r="F2264" t="s">
        <v>19</v>
      </c>
      <c r="G2264" s="1">
        <v>1299.81</v>
      </c>
    </row>
    <row r="2265" spans="1:7">
      <c r="A2265" s="2" t="s">
        <v>12</v>
      </c>
      <c r="B2265" t="s">
        <v>85</v>
      </c>
      <c r="C2265" s="2">
        <v>133</v>
      </c>
      <c r="D2265" s="2" t="s">
        <v>32</v>
      </c>
      <c r="E2265">
        <v>2021</v>
      </c>
      <c r="F2265" t="s">
        <v>19</v>
      </c>
      <c r="G2265" s="1">
        <v>3100</v>
      </c>
    </row>
    <row r="2266" spans="1:7">
      <c r="A2266" s="2" t="s">
        <v>12</v>
      </c>
      <c r="B2266" t="s">
        <v>66</v>
      </c>
      <c r="C2266" s="2">
        <v>133</v>
      </c>
      <c r="D2266" s="2" t="s">
        <v>33</v>
      </c>
      <c r="E2266">
        <v>2021</v>
      </c>
      <c r="F2266" t="s">
        <v>19</v>
      </c>
      <c r="G2266" s="1">
        <v>2123</v>
      </c>
    </row>
    <row r="2267" spans="1:7">
      <c r="A2267" s="2" t="s">
        <v>12</v>
      </c>
      <c r="B2267" t="s">
        <v>66</v>
      </c>
      <c r="C2267" s="2">
        <v>133</v>
      </c>
      <c r="D2267" s="2" t="s">
        <v>33</v>
      </c>
      <c r="E2267">
        <v>2021</v>
      </c>
      <c r="F2267" t="s">
        <v>19</v>
      </c>
      <c r="G2267" s="1">
        <v>350</v>
      </c>
    </row>
    <row r="2268" spans="1:7">
      <c r="A2268" s="2" t="s">
        <v>12</v>
      </c>
      <c r="B2268" t="s">
        <v>66</v>
      </c>
      <c r="C2268" s="2">
        <v>133</v>
      </c>
      <c r="D2268" s="2" t="s">
        <v>33</v>
      </c>
      <c r="E2268">
        <v>2021</v>
      </c>
      <c r="F2268" t="s">
        <v>19</v>
      </c>
      <c r="G2268" s="1">
        <v>350</v>
      </c>
    </row>
    <row r="2269" spans="1:7">
      <c r="A2269" s="2" t="s">
        <v>12</v>
      </c>
      <c r="B2269" t="s">
        <v>66</v>
      </c>
      <c r="C2269" s="2">
        <v>133</v>
      </c>
      <c r="D2269" s="2" t="s">
        <v>33</v>
      </c>
      <c r="E2269">
        <v>2021</v>
      </c>
      <c r="F2269" t="s">
        <v>19</v>
      </c>
      <c r="G2269" s="1">
        <v>350</v>
      </c>
    </row>
    <row r="2270" spans="1:7">
      <c r="A2270" s="2" t="s">
        <v>12</v>
      </c>
      <c r="B2270" t="s">
        <v>66</v>
      </c>
      <c r="C2270" s="2">
        <v>133</v>
      </c>
      <c r="D2270" s="2" t="s">
        <v>33</v>
      </c>
      <c r="E2270">
        <v>2021</v>
      </c>
      <c r="F2270" t="s">
        <v>19</v>
      </c>
      <c r="G2270" s="1">
        <v>350</v>
      </c>
    </row>
    <row r="2271" spans="1:7">
      <c r="A2271" s="2" t="s">
        <v>12</v>
      </c>
      <c r="B2271" t="s">
        <v>66</v>
      </c>
      <c r="C2271" s="2">
        <v>133</v>
      </c>
      <c r="D2271" s="2" t="s">
        <v>33</v>
      </c>
      <c r="E2271">
        <v>2021</v>
      </c>
      <c r="F2271" t="s">
        <v>19</v>
      </c>
      <c r="G2271" s="1">
        <v>3850</v>
      </c>
    </row>
    <row r="2272" spans="1:7">
      <c r="A2272" s="2" t="s">
        <v>12</v>
      </c>
      <c r="B2272" t="s">
        <v>66</v>
      </c>
      <c r="C2272" s="2">
        <v>144</v>
      </c>
      <c r="D2272" s="2" t="s">
        <v>33</v>
      </c>
      <c r="E2272">
        <v>2021</v>
      </c>
      <c r="F2272" t="s">
        <v>19</v>
      </c>
      <c r="G2272" s="1">
        <v>3793.96</v>
      </c>
    </row>
    <row r="2273" spans="1:7">
      <c r="A2273" s="2" t="s">
        <v>13</v>
      </c>
      <c r="B2273" t="s">
        <v>65</v>
      </c>
      <c r="C2273" s="2">
        <v>133</v>
      </c>
      <c r="D2273" s="2" t="s">
        <v>27</v>
      </c>
      <c r="E2273">
        <v>2021</v>
      </c>
      <c r="F2273" t="s">
        <v>19</v>
      </c>
      <c r="G2273" s="1">
        <v>6519.92</v>
      </c>
    </row>
    <row r="2274" spans="1:7">
      <c r="A2274" s="2" t="s">
        <v>13</v>
      </c>
      <c r="B2274" t="s">
        <v>65</v>
      </c>
      <c r="C2274" s="2">
        <v>133</v>
      </c>
      <c r="D2274" s="2" t="s">
        <v>27</v>
      </c>
      <c r="E2274">
        <v>2021</v>
      </c>
      <c r="F2274" t="s">
        <v>19</v>
      </c>
      <c r="G2274" s="1">
        <v>6519.91</v>
      </c>
    </row>
    <row r="2275" spans="1:7">
      <c r="A2275" s="2" t="s">
        <v>13</v>
      </c>
      <c r="B2275" t="s">
        <v>65</v>
      </c>
      <c r="C2275" s="2">
        <v>133</v>
      </c>
      <c r="D2275" s="2" t="s">
        <v>27</v>
      </c>
      <c r="E2275">
        <v>2021</v>
      </c>
      <c r="F2275" t="s">
        <v>19</v>
      </c>
      <c r="G2275" s="1">
        <v>11863.16</v>
      </c>
    </row>
    <row r="2276" spans="1:7">
      <c r="A2276" s="2" t="s">
        <v>13</v>
      </c>
      <c r="B2276" t="s">
        <v>65</v>
      </c>
      <c r="C2276" s="2">
        <v>133</v>
      </c>
      <c r="D2276" s="2" t="s">
        <v>27</v>
      </c>
      <c r="E2276">
        <v>2021</v>
      </c>
      <c r="F2276" t="s">
        <v>19</v>
      </c>
      <c r="G2276" s="1">
        <v>6519.92</v>
      </c>
    </row>
    <row r="2277" spans="1:7">
      <c r="A2277" s="2" t="s">
        <v>13</v>
      </c>
      <c r="B2277" t="s">
        <v>65</v>
      </c>
      <c r="C2277" s="2">
        <v>133</v>
      </c>
      <c r="D2277" s="2" t="s">
        <v>27</v>
      </c>
      <c r="E2277">
        <v>2021</v>
      </c>
      <c r="F2277" t="s">
        <v>19</v>
      </c>
      <c r="G2277" s="1">
        <v>6519.9</v>
      </c>
    </row>
    <row r="2278" spans="1:7">
      <c r="A2278" s="2" t="s">
        <v>13</v>
      </c>
      <c r="B2278" t="s">
        <v>65</v>
      </c>
      <c r="C2278" s="2">
        <v>144</v>
      </c>
      <c r="D2278" s="2" t="s">
        <v>27</v>
      </c>
      <c r="E2278">
        <v>2021</v>
      </c>
      <c r="F2278" t="s">
        <v>19</v>
      </c>
      <c r="G2278" s="1">
        <v>3001.33</v>
      </c>
    </row>
    <row r="2279" spans="1:7">
      <c r="A2279" s="2" t="s">
        <v>13</v>
      </c>
      <c r="B2279" t="s">
        <v>65</v>
      </c>
      <c r="C2279" s="2">
        <v>144</v>
      </c>
      <c r="D2279" s="2" t="s">
        <v>27</v>
      </c>
      <c r="E2279">
        <v>2021</v>
      </c>
      <c r="F2279" t="s">
        <v>19</v>
      </c>
      <c r="G2279" s="1">
        <v>9295.67</v>
      </c>
    </row>
    <row r="2280" spans="1:7">
      <c r="A2280" s="2" t="s">
        <v>13</v>
      </c>
      <c r="B2280" t="s">
        <v>65</v>
      </c>
      <c r="C2280" s="2">
        <v>144</v>
      </c>
      <c r="D2280" s="2" t="s">
        <v>27</v>
      </c>
      <c r="E2280">
        <v>2021</v>
      </c>
      <c r="F2280" t="s">
        <v>19</v>
      </c>
      <c r="G2280" s="1">
        <v>2248.2399999999998</v>
      </c>
    </row>
    <row r="2281" spans="1:7">
      <c r="A2281" s="2" t="s">
        <v>13</v>
      </c>
      <c r="B2281" t="s">
        <v>65</v>
      </c>
      <c r="C2281" s="2">
        <v>144</v>
      </c>
      <c r="D2281" s="2" t="s">
        <v>27</v>
      </c>
      <c r="E2281">
        <v>2021</v>
      </c>
      <c r="F2281" t="s">
        <v>19</v>
      </c>
      <c r="G2281" s="1">
        <v>17007.919999999998</v>
      </c>
    </row>
    <row r="2282" spans="1:7">
      <c r="A2282" s="2" t="s">
        <v>13</v>
      </c>
      <c r="B2282" t="s">
        <v>65</v>
      </c>
      <c r="C2282" s="2">
        <v>144</v>
      </c>
      <c r="D2282" s="2" t="s">
        <v>27</v>
      </c>
      <c r="E2282">
        <v>2021</v>
      </c>
      <c r="F2282" t="s">
        <v>19</v>
      </c>
      <c r="G2282" s="1">
        <v>17446.36</v>
      </c>
    </row>
    <row r="2283" spans="1:7">
      <c r="A2283" s="2" t="s">
        <v>13</v>
      </c>
      <c r="B2283" t="s">
        <v>78</v>
      </c>
      <c r="C2283" s="2">
        <v>133</v>
      </c>
      <c r="D2283" s="2" t="s">
        <v>28</v>
      </c>
      <c r="E2283">
        <v>2021</v>
      </c>
      <c r="F2283" t="s">
        <v>19</v>
      </c>
      <c r="G2283" s="1">
        <v>10484.34</v>
      </c>
    </row>
    <row r="2284" spans="1:7">
      <c r="A2284" s="2" t="s">
        <v>13</v>
      </c>
      <c r="B2284" t="s">
        <v>78</v>
      </c>
      <c r="C2284" s="2">
        <v>144</v>
      </c>
      <c r="D2284" s="2" t="s">
        <v>28</v>
      </c>
      <c r="E2284">
        <v>2021</v>
      </c>
      <c r="F2284" t="s">
        <v>19</v>
      </c>
      <c r="G2284" s="1">
        <v>14400.57</v>
      </c>
    </row>
    <row r="2285" spans="1:7">
      <c r="A2285" s="2" t="s">
        <v>13</v>
      </c>
      <c r="B2285" t="s">
        <v>68</v>
      </c>
      <c r="C2285" s="2">
        <v>133</v>
      </c>
      <c r="D2285" s="2" t="s">
        <v>29</v>
      </c>
      <c r="E2285">
        <v>2021</v>
      </c>
      <c r="F2285" t="s">
        <v>19</v>
      </c>
      <c r="G2285" s="1">
        <v>898.11</v>
      </c>
    </row>
    <row r="2286" spans="1:7">
      <c r="A2286" s="2" t="s">
        <v>13</v>
      </c>
      <c r="B2286" t="s">
        <v>68</v>
      </c>
      <c r="C2286" s="2">
        <v>133</v>
      </c>
      <c r="D2286" s="2" t="s">
        <v>29</v>
      </c>
      <c r="E2286">
        <v>2021</v>
      </c>
      <c r="F2286" t="s">
        <v>19</v>
      </c>
      <c r="G2286" s="1">
        <v>254.27</v>
      </c>
    </row>
    <row r="2287" spans="1:7">
      <c r="A2287" s="2" t="s">
        <v>13</v>
      </c>
      <c r="B2287" t="s">
        <v>68</v>
      </c>
      <c r="C2287" s="2">
        <v>133</v>
      </c>
      <c r="D2287" s="2" t="s">
        <v>29</v>
      </c>
      <c r="E2287">
        <v>2021</v>
      </c>
      <c r="F2287" t="s">
        <v>19</v>
      </c>
      <c r="G2287" s="1">
        <v>2969.54</v>
      </c>
    </row>
    <row r="2288" spans="1:7">
      <c r="A2288" s="2" t="s">
        <v>13</v>
      </c>
      <c r="B2288" t="s">
        <v>68</v>
      </c>
      <c r="C2288" s="2">
        <v>144</v>
      </c>
      <c r="D2288" s="2" t="s">
        <v>29</v>
      </c>
      <c r="E2288">
        <v>2021</v>
      </c>
      <c r="F2288" t="s">
        <v>19</v>
      </c>
      <c r="G2288" s="1">
        <v>1985.24</v>
      </c>
    </row>
    <row r="2289" spans="1:7">
      <c r="A2289" s="2" t="s">
        <v>13</v>
      </c>
      <c r="B2289" t="s">
        <v>68</v>
      </c>
      <c r="C2289" s="2">
        <v>144</v>
      </c>
      <c r="D2289" s="2" t="s">
        <v>29</v>
      </c>
      <c r="E2289">
        <v>2021</v>
      </c>
      <c r="F2289" t="s">
        <v>19</v>
      </c>
      <c r="G2289" s="1">
        <v>3970.5</v>
      </c>
    </row>
    <row r="2290" spans="1:7">
      <c r="A2290" s="2" t="s">
        <v>13</v>
      </c>
      <c r="B2290" t="s">
        <v>68</v>
      </c>
      <c r="C2290" s="2">
        <v>144</v>
      </c>
      <c r="D2290" s="2" t="s">
        <v>29</v>
      </c>
      <c r="E2290">
        <v>2021</v>
      </c>
      <c r="F2290" t="s">
        <v>19</v>
      </c>
      <c r="G2290" s="1">
        <v>1985.24</v>
      </c>
    </row>
    <row r="2291" spans="1:7">
      <c r="A2291" s="2" t="s">
        <v>13</v>
      </c>
      <c r="B2291" t="s">
        <v>68</v>
      </c>
      <c r="C2291" s="2">
        <v>144</v>
      </c>
      <c r="D2291" s="2" t="s">
        <v>29</v>
      </c>
      <c r="E2291">
        <v>2021</v>
      </c>
      <c r="F2291" t="s">
        <v>19</v>
      </c>
      <c r="G2291" s="1">
        <v>1985.24</v>
      </c>
    </row>
    <row r="2292" spans="1:7">
      <c r="A2292" s="2" t="s">
        <v>13</v>
      </c>
      <c r="B2292" t="s">
        <v>69</v>
      </c>
      <c r="C2292" s="2">
        <v>133</v>
      </c>
      <c r="D2292" s="2" t="s">
        <v>30</v>
      </c>
      <c r="E2292">
        <v>2021</v>
      </c>
      <c r="F2292" t="s">
        <v>19</v>
      </c>
      <c r="G2292" s="1">
        <v>16072.16</v>
      </c>
    </row>
    <row r="2293" spans="1:7">
      <c r="A2293" s="2" t="s">
        <v>13</v>
      </c>
      <c r="B2293" t="s">
        <v>69</v>
      </c>
      <c r="C2293" s="2">
        <v>133</v>
      </c>
      <c r="D2293" s="2" t="s">
        <v>30</v>
      </c>
      <c r="E2293">
        <v>2021</v>
      </c>
      <c r="F2293" t="s">
        <v>19</v>
      </c>
      <c r="G2293" s="1">
        <v>6083.6</v>
      </c>
    </row>
    <row r="2294" spans="1:7">
      <c r="A2294" s="2" t="s">
        <v>13</v>
      </c>
      <c r="B2294" t="s">
        <v>69</v>
      </c>
      <c r="C2294" s="2">
        <v>133</v>
      </c>
      <c r="D2294" s="2" t="s">
        <v>30</v>
      </c>
      <c r="E2294">
        <v>2021</v>
      </c>
      <c r="F2294" t="s">
        <v>19</v>
      </c>
      <c r="G2294" s="1">
        <v>5834.65</v>
      </c>
    </row>
    <row r="2295" spans="1:7">
      <c r="A2295" s="2" t="s">
        <v>13</v>
      </c>
      <c r="B2295" t="s">
        <v>69</v>
      </c>
      <c r="C2295" s="2">
        <v>133</v>
      </c>
      <c r="D2295" s="2" t="s">
        <v>30</v>
      </c>
      <c r="E2295">
        <v>2021</v>
      </c>
      <c r="F2295" t="s">
        <v>19</v>
      </c>
      <c r="G2295" s="1">
        <v>38734.53</v>
      </c>
    </row>
    <row r="2296" spans="1:7">
      <c r="A2296" s="2" t="s">
        <v>13</v>
      </c>
      <c r="B2296" t="s">
        <v>69</v>
      </c>
      <c r="C2296" s="2">
        <v>133</v>
      </c>
      <c r="D2296" s="2" t="s">
        <v>30</v>
      </c>
      <c r="E2296">
        <v>2021</v>
      </c>
      <c r="F2296" t="s">
        <v>19</v>
      </c>
      <c r="G2296" s="1">
        <v>17021.14</v>
      </c>
    </row>
    <row r="2297" spans="1:7">
      <c r="A2297" s="2" t="s">
        <v>13</v>
      </c>
      <c r="B2297" t="s">
        <v>69</v>
      </c>
      <c r="C2297" s="2">
        <v>133</v>
      </c>
      <c r="D2297" s="2" t="s">
        <v>30</v>
      </c>
      <c r="E2297">
        <v>2021</v>
      </c>
      <c r="F2297" t="s">
        <v>19</v>
      </c>
      <c r="G2297" s="1">
        <v>17263.04</v>
      </c>
    </row>
    <row r="2298" spans="1:7">
      <c r="A2298" s="2" t="s">
        <v>13</v>
      </c>
      <c r="B2298" t="s">
        <v>69</v>
      </c>
      <c r="C2298" s="2">
        <v>144</v>
      </c>
      <c r="D2298" s="2" t="s">
        <v>30</v>
      </c>
      <c r="E2298">
        <v>2021</v>
      </c>
      <c r="F2298" t="s">
        <v>19</v>
      </c>
      <c r="G2298" s="1">
        <v>84165.05</v>
      </c>
    </row>
    <row r="2299" spans="1:7">
      <c r="A2299" s="2" t="s">
        <v>13</v>
      </c>
      <c r="B2299" t="s">
        <v>69</v>
      </c>
      <c r="C2299" s="2">
        <v>144</v>
      </c>
      <c r="D2299" s="2" t="s">
        <v>30</v>
      </c>
      <c r="E2299">
        <v>2021</v>
      </c>
      <c r="F2299" t="s">
        <v>19</v>
      </c>
      <c r="G2299" s="1">
        <v>120106.69</v>
      </c>
    </row>
    <row r="2300" spans="1:7">
      <c r="A2300" s="2" t="s">
        <v>13</v>
      </c>
      <c r="B2300" t="s">
        <v>69</v>
      </c>
      <c r="C2300" s="2">
        <v>144</v>
      </c>
      <c r="D2300" s="2" t="s">
        <v>30</v>
      </c>
      <c r="E2300">
        <v>2021</v>
      </c>
      <c r="F2300" t="s">
        <v>19</v>
      </c>
      <c r="G2300" s="1">
        <v>114152.3</v>
      </c>
    </row>
    <row r="2301" spans="1:7">
      <c r="A2301" s="2" t="s">
        <v>13</v>
      </c>
      <c r="B2301" t="s">
        <v>69</v>
      </c>
      <c r="C2301" s="2">
        <v>144</v>
      </c>
      <c r="D2301" s="2" t="s">
        <v>30</v>
      </c>
      <c r="E2301">
        <v>2021</v>
      </c>
      <c r="F2301" t="s">
        <v>19</v>
      </c>
      <c r="G2301" s="1">
        <v>110329.61</v>
      </c>
    </row>
    <row r="2302" spans="1:7">
      <c r="A2302" s="2" t="s">
        <v>13</v>
      </c>
      <c r="B2302" t="s">
        <v>69</v>
      </c>
      <c r="C2302" s="2">
        <v>144</v>
      </c>
      <c r="D2302" s="2" t="s">
        <v>30</v>
      </c>
      <c r="E2302">
        <v>2021</v>
      </c>
      <c r="F2302" t="s">
        <v>19</v>
      </c>
      <c r="G2302" s="1">
        <v>129024.78</v>
      </c>
    </row>
    <row r="2303" spans="1:7">
      <c r="A2303" s="2" t="s">
        <v>13</v>
      </c>
      <c r="B2303" t="s">
        <v>69</v>
      </c>
      <c r="C2303" s="2">
        <v>144</v>
      </c>
      <c r="D2303" s="2" t="s">
        <v>30</v>
      </c>
      <c r="E2303">
        <v>2021</v>
      </c>
      <c r="F2303" t="s">
        <v>19</v>
      </c>
      <c r="G2303" s="1">
        <v>101775.17</v>
      </c>
    </row>
    <row r="2304" spans="1:7">
      <c r="A2304" s="2" t="s">
        <v>13</v>
      </c>
      <c r="B2304" t="s">
        <v>75</v>
      </c>
      <c r="C2304" s="2">
        <v>133</v>
      </c>
      <c r="D2304" s="2" t="s">
        <v>31</v>
      </c>
      <c r="E2304">
        <v>2021</v>
      </c>
      <c r="F2304" t="s">
        <v>19</v>
      </c>
      <c r="G2304" s="1">
        <v>2672.25</v>
      </c>
    </row>
    <row r="2305" spans="1:7">
      <c r="A2305" s="2" t="s">
        <v>13</v>
      </c>
      <c r="B2305" t="s">
        <v>75</v>
      </c>
      <c r="C2305" s="2">
        <v>133</v>
      </c>
      <c r="D2305" s="2" t="s">
        <v>31</v>
      </c>
      <c r="E2305">
        <v>2021</v>
      </c>
      <c r="F2305" t="s">
        <v>19</v>
      </c>
      <c r="G2305" s="1">
        <v>2697.65</v>
      </c>
    </row>
    <row r="2306" spans="1:7">
      <c r="A2306" s="2" t="s">
        <v>13</v>
      </c>
      <c r="B2306" t="s">
        <v>75</v>
      </c>
      <c r="C2306" s="2">
        <v>133</v>
      </c>
      <c r="D2306" s="2" t="s">
        <v>31</v>
      </c>
      <c r="E2306">
        <v>2021</v>
      </c>
      <c r="F2306" t="s">
        <v>19</v>
      </c>
      <c r="G2306" s="1">
        <v>2697.64</v>
      </c>
    </row>
    <row r="2307" spans="1:7">
      <c r="A2307" s="2" t="s">
        <v>13</v>
      </c>
      <c r="B2307" t="s">
        <v>75</v>
      </c>
      <c r="C2307" s="2">
        <v>133</v>
      </c>
      <c r="D2307" s="2" t="s">
        <v>31</v>
      </c>
      <c r="E2307">
        <v>2021</v>
      </c>
      <c r="F2307" t="s">
        <v>19</v>
      </c>
      <c r="G2307" s="1">
        <v>2697.65</v>
      </c>
    </row>
    <row r="2308" spans="1:7">
      <c r="A2308" s="2" t="s">
        <v>13</v>
      </c>
      <c r="B2308" t="s">
        <v>75</v>
      </c>
      <c r="C2308" s="2">
        <v>133</v>
      </c>
      <c r="D2308" s="2" t="s">
        <v>31</v>
      </c>
      <c r="E2308">
        <v>2021</v>
      </c>
      <c r="F2308" t="s">
        <v>19</v>
      </c>
      <c r="G2308" s="1">
        <v>2697.65</v>
      </c>
    </row>
    <row r="2309" spans="1:7">
      <c r="A2309" s="2" t="s">
        <v>13</v>
      </c>
      <c r="B2309" t="s">
        <v>75</v>
      </c>
      <c r="C2309" s="2">
        <v>144</v>
      </c>
      <c r="D2309" s="2" t="s">
        <v>31</v>
      </c>
      <c r="E2309">
        <v>2021</v>
      </c>
      <c r="F2309" t="s">
        <v>19</v>
      </c>
      <c r="G2309" s="1">
        <v>4831.3100000000004</v>
      </c>
    </row>
    <row r="2310" spans="1:7">
      <c r="A2310" s="2" t="s">
        <v>13</v>
      </c>
      <c r="B2310" t="s">
        <v>75</v>
      </c>
      <c r="C2310" s="2">
        <v>144</v>
      </c>
      <c r="D2310" s="2" t="s">
        <v>31</v>
      </c>
      <c r="E2310">
        <v>2021</v>
      </c>
      <c r="F2310" t="s">
        <v>19</v>
      </c>
      <c r="G2310" s="1">
        <v>3220.88</v>
      </c>
    </row>
    <row r="2311" spans="1:7">
      <c r="A2311" s="2" t="s">
        <v>13</v>
      </c>
      <c r="B2311" t="s">
        <v>75</v>
      </c>
      <c r="C2311" s="2">
        <v>144</v>
      </c>
      <c r="D2311" s="2" t="s">
        <v>31</v>
      </c>
      <c r="E2311">
        <v>2021</v>
      </c>
      <c r="F2311" t="s">
        <v>19</v>
      </c>
      <c r="G2311" s="1">
        <v>696.69</v>
      </c>
    </row>
    <row r="2312" spans="1:7">
      <c r="A2312" s="2" t="s">
        <v>13</v>
      </c>
      <c r="B2312" t="s">
        <v>75</v>
      </c>
      <c r="C2312" s="2">
        <v>144</v>
      </c>
      <c r="D2312" s="2" t="s">
        <v>31</v>
      </c>
      <c r="E2312">
        <v>2021</v>
      </c>
      <c r="F2312" t="s">
        <v>19</v>
      </c>
      <c r="G2312" s="1">
        <v>3220.87</v>
      </c>
    </row>
    <row r="2313" spans="1:7">
      <c r="A2313" s="2" t="s">
        <v>13</v>
      </c>
      <c r="B2313" t="s">
        <v>75</v>
      </c>
      <c r="C2313" s="2">
        <v>144</v>
      </c>
      <c r="D2313" s="2" t="s">
        <v>31</v>
      </c>
      <c r="E2313">
        <v>2021</v>
      </c>
      <c r="F2313" t="s">
        <v>19</v>
      </c>
      <c r="G2313" s="1">
        <v>3220.87</v>
      </c>
    </row>
    <row r="2314" spans="1:7">
      <c r="A2314" s="2" t="s">
        <v>13</v>
      </c>
      <c r="B2314" t="s">
        <v>85</v>
      </c>
      <c r="C2314" s="2">
        <v>133</v>
      </c>
      <c r="D2314" s="2" t="s">
        <v>32</v>
      </c>
      <c r="E2314">
        <v>2021</v>
      </c>
      <c r="F2314" t="s">
        <v>19</v>
      </c>
      <c r="G2314" s="1">
        <v>2827.74</v>
      </c>
    </row>
    <row r="2315" spans="1:7">
      <c r="A2315" s="2" t="s">
        <v>13</v>
      </c>
      <c r="B2315" t="s">
        <v>66</v>
      </c>
      <c r="C2315" s="2">
        <v>133</v>
      </c>
      <c r="D2315" s="2" t="s">
        <v>33</v>
      </c>
      <c r="E2315">
        <v>2021</v>
      </c>
      <c r="F2315" t="s">
        <v>19</v>
      </c>
      <c r="G2315" s="1">
        <v>750</v>
      </c>
    </row>
    <row r="2316" spans="1:7">
      <c r="A2316" s="2" t="s">
        <v>13</v>
      </c>
      <c r="B2316" t="s">
        <v>66</v>
      </c>
      <c r="C2316" s="2">
        <v>144</v>
      </c>
      <c r="D2316" s="2" t="s">
        <v>33</v>
      </c>
      <c r="E2316">
        <v>2021</v>
      </c>
      <c r="F2316" t="s">
        <v>19</v>
      </c>
      <c r="G2316" s="1">
        <v>476.61</v>
      </c>
    </row>
    <row r="2317" spans="1:7">
      <c r="A2317" s="2" t="s">
        <v>13</v>
      </c>
      <c r="B2317" t="s">
        <v>66</v>
      </c>
      <c r="C2317" s="2">
        <v>144</v>
      </c>
      <c r="D2317" s="2" t="s">
        <v>33</v>
      </c>
      <c r="E2317">
        <v>2021</v>
      </c>
      <c r="F2317" t="s">
        <v>19</v>
      </c>
      <c r="G2317" s="1">
        <v>-1190.45</v>
      </c>
    </row>
    <row r="2318" spans="1:7">
      <c r="A2318" s="2" t="s">
        <v>13</v>
      </c>
      <c r="B2318" t="s">
        <v>66</v>
      </c>
      <c r="C2318" s="2">
        <v>144</v>
      </c>
      <c r="D2318" s="2" t="s">
        <v>33</v>
      </c>
      <c r="E2318">
        <v>2021</v>
      </c>
      <c r="F2318" t="s">
        <v>19</v>
      </c>
      <c r="G2318" s="1">
        <v>-2488.02</v>
      </c>
    </row>
    <row r="2319" spans="1:7">
      <c r="A2319" s="2" t="s">
        <v>14</v>
      </c>
      <c r="B2319" t="s">
        <v>67</v>
      </c>
      <c r="C2319" s="2">
        <v>144</v>
      </c>
      <c r="D2319" s="2" t="s">
        <v>26</v>
      </c>
      <c r="E2319">
        <v>2021</v>
      </c>
      <c r="F2319" t="s">
        <v>19</v>
      </c>
      <c r="G2319" s="1">
        <v>2003.77</v>
      </c>
    </row>
    <row r="2320" spans="1:7">
      <c r="A2320" s="2" t="s">
        <v>14</v>
      </c>
      <c r="B2320" t="s">
        <v>78</v>
      </c>
      <c r="C2320" s="2">
        <v>133</v>
      </c>
      <c r="D2320" s="2" t="s">
        <v>28</v>
      </c>
      <c r="E2320">
        <v>2021</v>
      </c>
      <c r="F2320" t="s">
        <v>19</v>
      </c>
      <c r="G2320" s="1">
        <v>8131</v>
      </c>
    </row>
    <row r="2321" spans="1:7">
      <c r="A2321" s="2" t="s">
        <v>14</v>
      </c>
      <c r="B2321" t="s">
        <v>78</v>
      </c>
      <c r="C2321" s="2">
        <v>144</v>
      </c>
      <c r="D2321" s="2" t="s">
        <v>28</v>
      </c>
      <c r="E2321">
        <v>2021</v>
      </c>
      <c r="F2321" t="s">
        <v>19</v>
      </c>
      <c r="G2321" s="1">
        <v>18843.77</v>
      </c>
    </row>
    <row r="2322" spans="1:7">
      <c r="A2322" s="2" t="s">
        <v>14</v>
      </c>
      <c r="B2322" t="s">
        <v>68</v>
      </c>
      <c r="C2322" s="2">
        <v>133</v>
      </c>
      <c r="D2322" s="2" t="s">
        <v>29</v>
      </c>
      <c r="E2322">
        <v>2021</v>
      </c>
      <c r="F2322" t="s">
        <v>19</v>
      </c>
      <c r="G2322" s="1">
        <v>9707.59</v>
      </c>
    </row>
    <row r="2323" spans="1:7">
      <c r="A2323" s="2" t="s">
        <v>14</v>
      </c>
      <c r="B2323" t="s">
        <v>68</v>
      </c>
      <c r="C2323" s="2">
        <v>133</v>
      </c>
      <c r="D2323" s="2" t="s">
        <v>29</v>
      </c>
      <c r="E2323">
        <v>2021</v>
      </c>
      <c r="F2323" t="s">
        <v>19</v>
      </c>
      <c r="G2323" s="1">
        <v>0.03</v>
      </c>
    </row>
    <row r="2324" spans="1:7">
      <c r="A2324" s="2" t="s">
        <v>14</v>
      </c>
      <c r="B2324" t="s">
        <v>68</v>
      </c>
      <c r="C2324" s="2">
        <v>133</v>
      </c>
      <c r="D2324" s="2" t="s">
        <v>29</v>
      </c>
      <c r="E2324">
        <v>2021</v>
      </c>
      <c r="F2324" t="s">
        <v>19</v>
      </c>
      <c r="G2324" s="1">
        <v>6523.54</v>
      </c>
    </row>
    <row r="2325" spans="1:7">
      <c r="A2325" s="2" t="s">
        <v>14</v>
      </c>
      <c r="B2325" t="s">
        <v>68</v>
      </c>
      <c r="C2325" s="2">
        <v>133</v>
      </c>
      <c r="D2325" s="2" t="s">
        <v>29</v>
      </c>
      <c r="E2325">
        <v>2021</v>
      </c>
      <c r="F2325" t="s">
        <v>19</v>
      </c>
      <c r="G2325" s="1">
        <v>4415.3999999999996</v>
      </c>
    </row>
    <row r="2326" spans="1:7">
      <c r="A2326" s="2" t="s">
        <v>14</v>
      </c>
      <c r="B2326" t="s">
        <v>68</v>
      </c>
      <c r="C2326" s="2">
        <v>133</v>
      </c>
      <c r="D2326" s="2" t="s">
        <v>29</v>
      </c>
      <c r="E2326">
        <v>2021</v>
      </c>
      <c r="F2326" t="s">
        <v>19</v>
      </c>
      <c r="G2326" s="1">
        <v>2708.1</v>
      </c>
    </row>
    <row r="2327" spans="1:7">
      <c r="A2327" s="2" t="s">
        <v>14</v>
      </c>
      <c r="B2327" t="s">
        <v>68</v>
      </c>
      <c r="C2327" s="2">
        <v>133</v>
      </c>
      <c r="D2327" s="2" t="s">
        <v>29</v>
      </c>
      <c r="E2327">
        <v>2021</v>
      </c>
      <c r="F2327" t="s">
        <v>19</v>
      </c>
      <c r="G2327" s="1">
        <v>2458.1</v>
      </c>
    </row>
    <row r="2328" spans="1:7">
      <c r="A2328" s="2" t="s">
        <v>14</v>
      </c>
      <c r="B2328" t="s">
        <v>68</v>
      </c>
      <c r="C2328" s="2">
        <v>144</v>
      </c>
      <c r="D2328" s="2" t="s">
        <v>29</v>
      </c>
      <c r="E2328">
        <v>2021</v>
      </c>
      <c r="F2328" t="s">
        <v>19</v>
      </c>
      <c r="G2328" s="1">
        <v>13166.67</v>
      </c>
    </row>
    <row r="2329" spans="1:7">
      <c r="A2329" s="2" t="s">
        <v>14</v>
      </c>
      <c r="B2329" t="s">
        <v>68</v>
      </c>
      <c r="C2329" s="2">
        <v>144</v>
      </c>
      <c r="D2329" s="2" t="s">
        <v>29</v>
      </c>
      <c r="E2329">
        <v>2021</v>
      </c>
      <c r="F2329" t="s">
        <v>19</v>
      </c>
      <c r="G2329" s="1">
        <v>653.82000000000005</v>
      </c>
    </row>
    <row r="2330" spans="1:7">
      <c r="A2330" s="2" t="s">
        <v>14</v>
      </c>
      <c r="B2330" t="s">
        <v>68</v>
      </c>
      <c r="C2330" s="2">
        <v>144</v>
      </c>
      <c r="D2330" s="2" t="s">
        <v>29</v>
      </c>
      <c r="E2330">
        <v>2021</v>
      </c>
      <c r="F2330" t="s">
        <v>19</v>
      </c>
      <c r="G2330" s="1">
        <v>653.86</v>
      </c>
    </row>
    <row r="2331" spans="1:7">
      <c r="A2331" s="2" t="s">
        <v>14</v>
      </c>
      <c r="B2331" t="s">
        <v>68</v>
      </c>
      <c r="C2331" s="2">
        <v>144</v>
      </c>
      <c r="D2331" s="2" t="s">
        <v>29</v>
      </c>
      <c r="E2331">
        <v>2021</v>
      </c>
      <c r="F2331" t="s">
        <v>19</v>
      </c>
      <c r="G2331" s="1">
        <v>653.86</v>
      </c>
    </row>
    <row r="2332" spans="1:7">
      <c r="A2332" s="2" t="s">
        <v>14</v>
      </c>
      <c r="B2332" t="s">
        <v>68</v>
      </c>
      <c r="C2332" s="2">
        <v>144</v>
      </c>
      <c r="D2332" s="2" t="s">
        <v>29</v>
      </c>
      <c r="E2332">
        <v>2021</v>
      </c>
      <c r="F2332" t="s">
        <v>19</v>
      </c>
      <c r="G2332" s="1">
        <v>653.86</v>
      </c>
    </row>
    <row r="2333" spans="1:7">
      <c r="A2333" s="2" t="s">
        <v>14</v>
      </c>
      <c r="B2333" t="s">
        <v>68</v>
      </c>
      <c r="C2333" s="2">
        <v>144</v>
      </c>
      <c r="D2333" s="2" t="s">
        <v>29</v>
      </c>
      <c r="E2333">
        <v>2021</v>
      </c>
      <c r="F2333" t="s">
        <v>19</v>
      </c>
      <c r="G2333" s="1">
        <v>3282.78</v>
      </c>
    </row>
    <row r="2334" spans="1:7">
      <c r="A2334" s="2" t="s">
        <v>14</v>
      </c>
      <c r="B2334" t="s">
        <v>69</v>
      </c>
      <c r="C2334" s="2">
        <v>133</v>
      </c>
      <c r="D2334" s="2" t="s">
        <v>30</v>
      </c>
      <c r="E2334">
        <v>2021</v>
      </c>
      <c r="F2334" t="s">
        <v>19</v>
      </c>
      <c r="G2334" s="1">
        <v>95110.96</v>
      </c>
    </row>
    <row r="2335" spans="1:7">
      <c r="A2335" s="2" t="s">
        <v>14</v>
      </c>
      <c r="B2335" t="s">
        <v>69</v>
      </c>
      <c r="C2335" s="2">
        <v>133</v>
      </c>
      <c r="D2335" s="2" t="s">
        <v>30</v>
      </c>
      <c r="E2335">
        <v>2021</v>
      </c>
      <c r="F2335" t="s">
        <v>19</v>
      </c>
      <c r="G2335" s="1">
        <v>94892.28</v>
      </c>
    </row>
    <row r="2336" spans="1:7">
      <c r="A2336" s="2" t="s">
        <v>14</v>
      </c>
      <c r="B2336" t="s">
        <v>69</v>
      </c>
      <c r="C2336" s="2">
        <v>133</v>
      </c>
      <c r="D2336" s="2" t="s">
        <v>30</v>
      </c>
      <c r="E2336">
        <v>2021</v>
      </c>
      <c r="F2336" t="s">
        <v>19</v>
      </c>
      <c r="G2336" s="1">
        <v>94149.91</v>
      </c>
    </row>
    <row r="2337" spans="1:7">
      <c r="A2337" s="2" t="s">
        <v>14</v>
      </c>
      <c r="B2337" t="s">
        <v>69</v>
      </c>
      <c r="C2337" s="2">
        <v>133</v>
      </c>
      <c r="D2337" s="2" t="s">
        <v>30</v>
      </c>
      <c r="E2337">
        <v>2021</v>
      </c>
      <c r="F2337" t="s">
        <v>19</v>
      </c>
      <c r="G2337" s="1">
        <v>79945.67</v>
      </c>
    </row>
    <row r="2338" spans="1:7">
      <c r="A2338" s="2" t="s">
        <v>14</v>
      </c>
      <c r="B2338" t="s">
        <v>69</v>
      </c>
      <c r="C2338" s="2">
        <v>133</v>
      </c>
      <c r="D2338" s="2" t="s">
        <v>30</v>
      </c>
      <c r="E2338">
        <v>2021</v>
      </c>
      <c r="F2338" t="s">
        <v>19</v>
      </c>
      <c r="G2338" s="1">
        <v>103604.5</v>
      </c>
    </row>
    <row r="2339" spans="1:7">
      <c r="A2339" s="2" t="s">
        <v>14</v>
      </c>
      <c r="B2339" t="s">
        <v>69</v>
      </c>
      <c r="C2339" s="2">
        <v>133</v>
      </c>
      <c r="D2339" s="2" t="s">
        <v>30</v>
      </c>
      <c r="E2339">
        <v>2021</v>
      </c>
      <c r="F2339" t="s">
        <v>19</v>
      </c>
      <c r="G2339" s="1">
        <v>112771.33</v>
      </c>
    </row>
    <row r="2340" spans="1:7">
      <c r="A2340" s="2" t="s">
        <v>14</v>
      </c>
      <c r="B2340" t="s">
        <v>69</v>
      </c>
      <c r="C2340" s="2">
        <v>144</v>
      </c>
      <c r="D2340" s="2" t="s">
        <v>30</v>
      </c>
      <c r="E2340">
        <v>2021</v>
      </c>
      <c r="F2340" t="s">
        <v>19</v>
      </c>
      <c r="G2340" s="1">
        <v>36665.31</v>
      </c>
    </row>
    <row r="2341" spans="1:7">
      <c r="A2341" s="2" t="s">
        <v>14</v>
      </c>
      <c r="B2341" t="s">
        <v>69</v>
      </c>
      <c r="C2341" s="2">
        <v>144</v>
      </c>
      <c r="D2341" s="2" t="s">
        <v>30</v>
      </c>
      <c r="E2341">
        <v>2021</v>
      </c>
      <c r="F2341" t="s">
        <v>19</v>
      </c>
      <c r="G2341" s="1">
        <v>35846.050000000003</v>
      </c>
    </row>
    <row r="2342" spans="1:7">
      <c r="A2342" s="2" t="s">
        <v>14</v>
      </c>
      <c r="B2342" t="s">
        <v>69</v>
      </c>
      <c r="C2342" s="2">
        <v>144</v>
      </c>
      <c r="D2342" s="2" t="s">
        <v>30</v>
      </c>
      <c r="E2342">
        <v>2021</v>
      </c>
      <c r="F2342" t="s">
        <v>19</v>
      </c>
      <c r="G2342" s="1">
        <v>33424.449999999997</v>
      </c>
    </row>
    <row r="2343" spans="1:7">
      <c r="A2343" s="2" t="s">
        <v>14</v>
      </c>
      <c r="B2343" t="s">
        <v>69</v>
      </c>
      <c r="C2343" s="2">
        <v>144</v>
      </c>
      <c r="D2343" s="2" t="s">
        <v>30</v>
      </c>
      <c r="E2343">
        <v>2021</v>
      </c>
      <c r="F2343" t="s">
        <v>19</v>
      </c>
      <c r="G2343" s="1">
        <v>49505.67</v>
      </c>
    </row>
    <row r="2344" spans="1:7">
      <c r="A2344" s="2" t="s">
        <v>14</v>
      </c>
      <c r="B2344" t="s">
        <v>69</v>
      </c>
      <c r="C2344" s="2">
        <v>144</v>
      </c>
      <c r="D2344" s="2" t="s">
        <v>30</v>
      </c>
      <c r="E2344">
        <v>2021</v>
      </c>
      <c r="F2344" t="s">
        <v>19</v>
      </c>
      <c r="G2344" s="1">
        <v>33079.64</v>
      </c>
    </row>
    <row r="2345" spans="1:7">
      <c r="A2345" s="2" t="s">
        <v>14</v>
      </c>
      <c r="B2345" t="s">
        <v>69</v>
      </c>
      <c r="C2345" s="2">
        <v>144</v>
      </c>
      <c r="D2345" s="2" t="s">
        <v>30</v>
      </c>
      <c r="E2345">
        <v>2021</v>
      </c>
      <c r="F2345" t="s">
        <v>19</v>
      </c>
      <c r="G2345" s="1">
        <v>39956.97</v>
      </c>
    </row>
    <row r="2346" spans="1:7">
      <c r="A2346" s="2" t="s">
        <v>14</v>
      </c>
      <c r="B2346" t="s">
        <v>66</v>
      </c>
      <c r="C2346" s="2">
        <v>133</v>
      </c>
      <c r="D2346" s="2" t="s">
        <v>33</v>
      </c>
      <c r="E2346">
        <v>2021</v>
      </c>
      <c r="F2346" t="s">
        <v>19</v>
      </c>
      <c r="G2346" s="1">
        <v>974.97</v>
      </c>
    </row>
    <row r="2347" spans="1:7">
      <c r="A2347" s="2" t="s">
        <v>14</v>
      </c>
      <c r="B2347" t="s">
        <v>66</v>
      </c>
      <c r="C2347" s="2">
        <v>133</v>
      </c>
      <c r="D2347" s="2" t="s">
        <v>33</v>
      </c>
      <c r="E2347">
        <v>2021</v>
      </c>
      <c r="F2347" t="s">
        <v>19</v>
      </c>
      <c r="G2347" s="1">
        <v>1391.68</v>
      </c>
    </row>
    <row r="2348" spans="1:7">
      <c r="A2348" s="2" t="s">
        <v>14</v>
      </c>
      <c r="B2348" t="s">
        <v>66</v>
      </c>
      <c r="C2348" s="2">
        <v>133</v>
      </c>
      <c r="D2348" s="2" t="s">
        <v>33</v>
      </c>
      <c r="E2348">
        <v>2021</v>
      </c>
      <c r="F2348" t="s">
        <v>19</v>
      </c>
      <c r="G2348" s="1">
        <v>975.01</v>
      </c>
    </row>
    <row r="2349" spans="1:7">
      <c r="A2349" s="2" t="s">
        <v>14</v>
      </c>
      <c r="B2349" t="s">
        <v>66</v>
      </c>
      <c r="C2349" s="2">
        <v>133</v>
      </c>
      <c r="D2349" s="2" t="s">
        <v>33</v>
      </c>
      <c r="E2349">
        <v>2021</v>
      </c>
      <c r="F2349" t="s">
        <v>19</v>
      </c>
      <c r="G2349" s="1">
        <v>2590.0100000000002</v>
      </c>
    </row>
    <row r="2350" spans="1:7">
      <c r="A2350" s="2" t="s">
        <v>14</v>
      </c>
      <c r="B2350" t="s">
        <v>66</v>
      </c>
      <c r="C2350" s="2">
        <v>133</v>
      </c>
      <c r="D2350" s="2" t="s">
        <v>33</v>
      </c>
      <c r="E2350">
        <v>2021</v>
      </c>
      <c r="F2350" t="s">
        <v>19</v>
      </c>
      <c r="G2350" s="1">
        <v>558.34</v>
      </c>
    </row>
    <row r="2351" spans="1:7">
      <c r="A2351" s="2" t="s">
        <v>14</v>
      </c>
      <c r="B2351" t="s">
        <v>66</v>
      </c>
      <c r="C2351" s="2">
        <v>133</v>
      </c>
      <c r="D2351" s="2" t="s">
        <v>33</v>
      </c>
      <c r="E2351">
        <v>2021</v>
      </c>
      <c r="F2351" t="s">
        <v>19</v>
      </c>
      <c r="G2351" s="1">
        <v>2590.0100000000002</v>
      </c>
    </row>
    <row r="2352" spans="1:7">
      <c r="A2352" s="2" t="s">
        <v>14</v>
      </c>
      <c r="B2352" t="s">
        <v>66</v>
      </c>
      <c r="C2352" s="2">
        <v>144</v>
      </c>
      <c r="D2352" s="2" t="s">
        <v>33</v>
      </c>
      <c r="E2352">
        <v>2021</v>
      </c>
      <c r="F2352" t="s">
        <v>19</v>
      </c>
      <c r="G2352" s="1">
        <v>4020.72</v>
      </c>
    </row>
    <row r="2353" spans="1:8">
      <c r="A2353" s="2" t="s">
        <v>14</v>
      </c>
      <c r="B2353" t="s">
        <v>66</v>
      </c>
      <c r="C2353" s="2">
        <v>144</v>
      </c>
      <c r="D2353" s="2" t="s">
        <v>33</v>
      </c>
      <c r="E2353">
        <v>2021</v>
      </c>
      <c r="F2353" t="s">
        <v>19</v>
      </c>
      <c r="G2353" s="1">
        <v>1520.72</v>
      </c>
    </row>
    <row r="2354" spans="1:8">
      <c r="A2354" s="2" t="s">
        <v>14</v>
      </c>
      <c r="B2354" t="s">
        <v>66</v>
      </c>
      <c r="C2354" s="2">
        <v>144</v>
      </c>
      <c r="D2354" s="2" t="s">
        <v>33</v>
      </c>
      <c r="E2354">
        <v>2021</v>
      </c>
      <c r="F2354" t="s">
        <v>19</v>
      </c>
      <c r="G2354" s="1">
        <v>1520.72</v>
      </c>
    </row>
    <row r="2355" spans="1:8">
      <c r="A2355" s="2" t="s">
        <v>14</v>
      </c>
      <c r="B2355" t="s">
        <v>66</v>
      </c>
      <c r="C2355" s="2">
        <v>144</v>
      </c>
      <c r="D2355" s="2" t="s">
        <v>33</v>
      </c>
      <c r="E2355">
        <v>2021</v>
      </c>
      <c r="F2355" t="s">
        <v>19</v>
      </c>
      <c r="G2355" s="1">
        <v>5115.5600000000004</v>
      </c>
    </row>
    <row r="2356" spans="1:8">
      <c r="A2356" s="2" t="s">
        <v>14</v>
      </c>
      <c r="B2356" t="s">
        <v>66</v>
      </c>
      <c r="C2356" s="2">
        <v>144</v>
      </c>
      <c r="D2356" s="2" t="s">
        <v>33</v>
      </c>
      <c r="E2356">
        <v>2021</v>
      </c>
      <c r="F2356" t="s">
        <v>19</v>
      </c>
      <c r="G2356" s="1">
        <v>1520.72</v>
      </c>
    </row>
    <row r="2357" spans="1:8">
      <c r="A2357" s="2" t="s">
        <v>14</v>
      </c>
      <c r="B2357" t="s">
        <v>66</v>
      </c>
      <c r="C2357" s="2">
        <v>144</v>
      </c>
      <c r="D2357" s="2" t="s">
        <v>33</v>
      </c>
      <c r="E2357">
        <v>2021</v>
      </c>
      <c r="F2357" t="s">
        <v>19</v>
      </c>
      <c r="G2357" s="1">
        <v>1000</v>
      </c>
    </row>
    <row r="2358" spans="1:8">
      <c r="A2358" s="2" t="s">
        <v>14</v>
      </c>
      <c r="B2358" t="s">
        <v>83</v>
      </c>
      <c r="C2358" s="2">
        <v>133</v>
      </c>
      <c r="D2358" s="2" t="s">
        <v>108</v>
      </c>
      <c r="E2358">
        <v>2021</v>
      </c>
      <c r="F2358" s="113" t="s">
        <v>5</v>
      </c>
      <c r="G2358" s="1">
        <v>-223.06</v>
      </c>
      <c r="H2358" t="s">
        <v>346</v>
      </c>
    </row>
    <row r="2359" spans="1:8">
      <c r="A2359" s="2" t="s">
        <v>14</v>
      </c>
      <c r="B2359" t="s">
        <v>83</v>
      </c>
      <c r="C2359" s="2">
        <v>144</v>
      </c>
      <c r="D2359" s="2" t="s">
        <v>108</v>
      </c>
      <c r="E2359">
        <v>2021</v>
      </c>
      <c r="F2359" s="113" t="s">
        <v>5</v>
      </c>
      <c r="G2359" s="1">
        <v>1115.3699999999999</v>
      </c>
      <c r="H2359" t="s">
        <v>346</v>
      </c>
    </row>
    <row r="2360" spans="1:8">
      <c r="A2360" s="2" t="s">
        <v>14</v>
      </c>
      <c r="B2360" t="s">
        <v>82</v>
      </c>
      <c r="C2360" s="2">
        <v>133</v>
      </c>
      <c r="D2360" s="2" t="s">
        <v>110</v>
      </c>
      <c r="E2360">
        <v>2021</v>
      </c>
      <c r="F2360" s="113" t="s">
        <v>5</v>
      </c>
      <c r="G2360" s="1">
        <v>-1.2</v>
      </c>
      <c r="H2360" t="s">
        <v>346</v>
      </c>
    </row>
    <row r="2361" spans="1:8">
      <c r="A2361" s="2" t="s">
        <v>14</v>
      </c>
      <c r="B2361" t="s">
        <v>82</v>
      </c>
      <c r="C2361" s="2">
        <v>144</v>
      </c>
      <c r="D2361" s="2" t="s">
        <v>110</v>
      </c>
      <c r="E2361">
        <v>2021</v>
      </c>
      <c r="F2361" s="113" t="s">
        <v>5</v>
      </c>
      <c r="G2361" s="1">
        <v>6</v>
      </c>
      <c r="H2361" t="s">
        <v>346</v>
      </c>
    </row>
    <row r="2362" spans="1:8">
      <c r="A2362" s="2" t="s">
        <v>15</v>
      </c>
      <c r="B2362" t="s">
        <v>65</v>
      </c>
      <c r="C2362" s="2">
        <v>133</v>
      </c>
      <c r="D2362" s="2" t="s">
        <v>27</v>
      </c>
      <c r="E2362">
        <v>2021</v>
      </c>
      <c r="F2362" t="s">
        <v>19</v>
      </c>
      <c r="G2362" s="1">
        <v>1229.53</v>
      </c>
    </row>
    <row r="2363" spans="1:8">
      <c r="A2363" s="2" t="s">
        <v>15</v>
      </c>
      <c r="B2363" t="s">
        <v>65</v>
      </c>
      <c r="C2363" s="2">
        <v>133</v>
      </c>
      <c r="D2363" s="2" t="s">
        <v>27</v>
      </c>
      <c r="E2363">
        <v>2021</v>
      </c>
      <c r="F2363" t="s">
        <v>19</v>
      </c>
      <c r="G2363" s="1">
        <v>6549.72</v>
      </c>
    </row>
    <row r="2364" spans="1:8">
      <c r="A2364" s="2" t="s">
        <v>15</v>
      </c>
      <c r="B2364" t="s">
        <v>65</v>
      </c>
      <c r="C2364" s="2">
        <v>133</v>
      </c>
      <c r="D2364" s="2" t="s">
        <v>27</v>
      </c>
      <c r="E2364">
        <v>2021</v>
      </c>
      <c r="F2364" t="s">
        <v>19</v>
      </c>
      <c r="G2364" s="1">
        <v>1229.54</v>
      </c>
    </row>
    <row r="2365" spans="1:8">
      <c r="A2365" s="2" t="s">
        <v>15</v>
      </c>
      <c r="B2365" t="s">
        <v>78</v>
      </c>
      <c r="C2365" s="2">
        <v>133</v>
      </c>
      <c r="D2365" s="2" t="s">
        <v>28</v>
      </c>
      <c r="E2365">
        <v>2021</v>
      </c>
      <c r="F2365" t="s">
        <v>19</v>
      </c>
      <c r="G2365" s="1">
        <v>791.67</v>
      </c>
    </row>
    <row r="2366" spans="1:8">
      <c r="A2366" s="2" t="s">
        <v>15</v>
      </c>
      <c r="B2366" t="s">
        <v>78</v>
      </c>
      <c r="C2366" s="2">
        <v>133</v>
      </c>
      <c r="D2366" s="2" t="s">
        <v>28</v>
      </c>
      <c r="E2366">
        <v>2021</v>
      </c>
      <c r="F2366" t="s">
        <v>19</v>
      </c>
      <c r="G2366" s="1">
        <v>658.34</v>
      </c>
    </row>
    <row r="2367" spans="1:8">
      <c r="A2367" s="2" t="s">
        <v>15</v>
      </c>
      <c r="B2367" t="s">
        <v>78</v>
      </c>
      <c r="C2367" s="2">
        <v>144</v>
      </c>
      <c r="D2367" s="2" t="s">
        <v>28</v>
      </c>
      <c r="E2367">
        <v>2021</v>
      </c>
      <c r="F2367" t="s">
        <v>19</v>
      </c>
      <c r="G2367" s="1">
        <v>14608.34</v>
      </c>
    </row>
    <row r="2368" spans="1:8">
      <c r="A2368" s="2" t="s">
        <v>15</v>
      </c>
      <c r="B2368" t="s">
        <v>68</v>
      </c>
      <c r="C2368" s="2">
        <v>133</v>
      </c>
      <c r="D2368" s="2" t="s">
        <v>29</v>
      </c>
      <c r="E2368">
        <v>2021</v>
      </c>
      <c r="F2368" t="s">
        <v>19</v>
      </c>
      <c r="G2368" s="1">
        <v>-819.76</v>
      </c>
    </row>
    <row r="2369" spans="1:7">
      <c r="A2369" s="2" t="s">
        <v>15</v>
      </c>
      <c r="B2369" t="s">
        <v>68</v>
      </c>
      <c r="C2369" s="2">
        <v>133</v>
      </c>
      <c r="D2369" s="2" t="s">
        <v>29</v>
      </c>
      <c r="E2369">
        <v>2021</v>
      </c>
      <c r="F2369" t="s">
        <v>19</v>
      </c>
      <c r="G2369" s="1">
        <v>350</v>
      </c>
    </row>
    <row r="2370" spans="1:7">
      <c r="A2370" s="2" t="s">
        <v>15</v>
      </c>
      <c r="B2370" t="s">
        <v>68</v>
      </c>
      <c r="C2370" s="2">
        <v>133</v>
      </c>
      <c r="D2370" s="2" t="s">
        <v>29</v>
      </c>
      <c r="E2370">
        <v>2021</v>
      </c>
      <c r="F2370" t="s">
        <v>19</v>
      </c>
      <c r="G2370" s="1">
        <v>500</v>
      </c>
    </row>
    <row r="2371" spans="1:7">
      <c r="A2371" s="2" t="s">
        <v>15</v>
      </c>
      <c r="B2371" t="s">
        <v>68</v>
      </c>
      <c r="C2371" s="2">
        <v>144</v>
      </c>
      <c r="D2371" s="2" t="s">
        <v>29</v>
      </c>
      <c r="E2371">
        <v>2021</v>
      </c>
      <c r="F2371" t="s">
        <v>19</v>
      </c>
      <c r="G2371" s="1">
        <v>1230.76</v>
      </c>
    </row>
    <row r="2372" spans="1:7">
      <c r="A2372" s="2" t="s">
        <v>15</v>
      </c>
      <c r="B2372" t="s">
        <v>68</v>
      </c>
      <c r="C2372" s="2">
        <v>144</v>
      </c>
      <c r="D2372" s="2" t="s">
        <v>29</v>
      </c>
      <c r="E2372">
        <v>2021</v>
      </c>
      <c r="F2372" t="s">
        <v>19</v>
      </c>
      <c r="G2372" s="1">
        <v>153.84</v>
      </c>
    </row>
    <row r="2373" spans="1:7">
      <c r="A2373" s="2" t="s">
        <v>15</v>
      </c>
      <c r="B2373" t="s">
        <v>68</v>
      </c>
      <c r="C2373" s="2">
        <v>144</v>
      </c>
      <c r="D2373" s="2" t="s">
        <v>29</v>
      </c>
      <c r="E2373">
        <v>2021</v>
      </c>
      <c r="F2373" t="s">
        <v>19</v>
      </c>
      <c r="G2373" s="1">
        <v>1230.76</v>
      </c>
    </row>
    <row r="2374" spans="1:7">
      <c r="A2374" s="2" t="s">
        <v>15</v>
      </c>
      <c r="B2374" t="s">
        <v>68</v>
      </c>
      <c r="C2374" s="2">
        <v>144</v>
      </c>
      <c r="D2374" s="2" t="s">
        <v>29</v>
      </c>
      <c r="E2374">
        <v>2021</v>
      </c>
      <c r="F2374" t="s">
        <v>19</v>
      </c>
      <c r="G2374" s="1">
        <v>1230.76</v>
      </c>
    </row>
    <row r="2375" spans="1:7">
      <c r="A2375" s="2" t="s">
        <v>15</v>
      </c>
      <c r="B2375" t="s">
        <v>68</v>
      </c>
      <c r="C2375" s="2">
        <v>144</v>
      </c>
      <c r="D2375" s="2" t="s">
        <v>29</v>
      </c>
      <c r="E2375">
        <v>2021</v>
      </c>
      <c r="F2375" t="s">
        <v>19</v>
      </c>
      <c r="G2375" s="1">
        <v>1230.76</v>
      </c>
    </row>
    <row r="2376" spans="1:7">
      <c r="A2376" s="2" t="s">
        <v>15</v>
      </c>
      <c r="B2376" t="s">
        <v>69</v>
      </c>
      <c r="C2376" s="2">
        <v>133</v>
      </c>
      <c r="D2376" s="2" t="s">
        <v>30</v>
      </c>
      <c r="E2376">
        <v>2021</v>
      </c>
      <c r="F2376" t="s">
        <v>19</v>
      </c>
      <c r="G2376" s="1">
        <v>12129.09</v>
      </c>
    </row>
    <row r="2377" spans="1:7">
      <c r="A2377" s="2" t="s">
        <v>15</v>
      </c>
      <c r="B2377" t="s">
        <v>69</v>
      </c>
      <c r="C2377" s="2">
        <v>133</v>
      </c>
      <c r="D2377" s="2" t="s">
        <v>30</v>
      </c>
      <c r="E2377">
        <v>2021</v>
      </c>
      <c r="F2377" t="s">
        <v>19</v>
      </c>
      <c r="G2377" s="1">
        <v>4706.55</v>
      </c>
    </row>
    <row r="2378" spans="1:7">
      <c r="A2378" s="2" t="s">
        <v>15</v>
      </c>
      <c r="B2378" t="s">
        <v>69</v>
      </c>
      <c r="C2378" s="2">
        <v>133</v>
      </c>
      <c r="D2378" s="2" t="s">
        <v>30</v>
      </c>
      <c r="E2378">
        <v>2021</v>
      </c>
      <c r="F2378" t="s">
        <v>19</v>
      </c>
      <c r="G2378" s="1">
        <v>5576.65</v>
      </c>
    </row>
    <row r="2379" spans="1:7">
      <c r="A2379" s="2" t="s">
        <v>15</v>
      </c>
      <c r="B2379" t="s">
        <v>69</v>
      </c>
      <c r="C2379" s="2">
        <v>133</v>
      </c>
      <c r="D2379" s="2" t="s">
        <v>30</v>
      </c>
      <c r="E2379">
        <v>2021</v>
      </c>
      <c r="F2379" t="s">
        <v>19</v>
      </c>
      <c r="G2379" s="1">
        <v>5029.8</v>
      </c>
    </row>
    <row r="2380" spans="1:7">
      <c r="A2380" s="2" t="s">
        <v>15</v>
      </c>
      <c r="B2380" t="s">
        <v>69</v>
      </c>
      <c r="C2380" s="2">
        <v>133</v>
      </c>
      <c r="D2380" s="2" t="s">
        <v>30</v>
      </c>
      <c r="E2380">
        <v>2021</v>
      </c>
      <c r="F2380" t="s">
        <v>19</v>
      </c>
      <c r="G2380" s="1">
        <v>4920.76</v>
      </c>
    </row>
    <row r="2381" spans="1:7">
      <c r="A2381" s="2" t="s">
        <v>15</v>
      </c>
      <c r="B2381" t="s">
        <v>69</v>
      </c>
      <c r="C2381" s="2">
        <v>133</v>
      </c>
      <c r="D2381" s="2" t="s">
        <v>30</v>
      </c>
      <c r="E2381">
        <v>2021</v>
      </c>
      <c r="F2381" t="s">
        <v>19</v>
      </c>
      <c r="G2381" s="1">
        <v>8996.58</v>
      </c>
    </row>
    <row r="2382" spans="1:7">
      <c r="A2382" s="2" t="s">
        <v>15</v>
      </c>
      <c r="B2382" t="s">
        <v>69</v>
      </c>
      <c r="C2382" s="2">
        <v>144</v>
      </c>
      <c r="D2382" s="2" t="s">
        <v>30</v>
      </c>
      <c r="E2382">
        <v>2021</v>
      </c>
      <c r="F2382" t="s">
        <v>19</v>
      </c>
      <c r="G2382" s="1">
        <v>101352.83</v>
      </c>
    </row>
    <row r="2383" spans="1:7">
      <c r="A2383" s="2" t="s">
        <v>15</v>
      </c>
      <c r="B2383" t="s">
        <v>69</v>
      </c>
      <c r="C2383" s="2">
        <v>144</v>
      </c>
      <c r="D2383" s="2" t="s">
        <v>30</v>
      </c>
      <c r="E2383">
        <v>2021</v>
      </c>
      <c r="F2383" t="s">
        <v>19</v>
      </c>
      <c r="G2383" s="1">
        <v>89926.96</v>
      </c>
    </row>
    <row r="2384" spans="1:7">
      <c r="A2384" s="2" t="s">
        <v>15</v>
      </c>
      <c r="B2384" t="s">
        <v>69</v>
      </c>
      <c r="C2384" s="2">
        <v>144</v>
      </c>
      <c r="D2384" s="2" t="s">
        <v>30</v>
      </c>
      <c r="E2384">
        <v>2021</v>
      </c>
      <c r="F2384" t="s">
        <v>19</v>
      </c>
      <c r="G2384" s="1">
        <v>97583.83</v>
      </c>
    </row>
    <row r="2385" spans="1:7">
      <c r="A2385" s="2" t="s">
        <v>15</v>
      </c>
      <c r="B2385" t="s">
        <v>69</v>
      </c>
      <c r="C2385" s="2">
        <v>144</v>
      </c>
      <c r="D2385" s="2" t="s">
        <v>30</v>
      </c>
      <c r="E2385">
        <v>2021</v>
      </c>
      <c r="F2385" t="s">
        <v>19</v>
      </c>
      <c r="G2385" s="1">
        <v>99045.95</v>
      </c>
    </row>
    <row r="2386" spans="1:7">
      <c r="A2386" s="2" t="s">
        <v>15</v>
      </c>
      <c r="B2386" t="s">
        <v>69</v>
      </c>
      <c r="C2386" s="2">
        <v>144</v>
      </c>
      <c r="D2386" s="2" t="s">
        <v>30</v>
      </c>
      <c r="E2386">
        <v>2021</v>
      </c>
      <c r="F2386" t="s">
        <v>19</v>
      </c>
      <c r="G2386" s="1">
        <v>91129.22</v>
      </c>
    </row>
    <row r="2387" spans="1:7">
      <c r="A2387" s="2" t="s">
        <v>15</v>
      </c>
      <c r="B2387" t="s">
        <v>69</v>
      </c>
      <c r="C2387" s="2">
        <v>144</v>
      </c>
      <c r="D2387" s="2" t="s">
        <v>30</v>
      </c>
      <c r="E2387">
        <v>2021</v>
      </c>
      <c r="F2387" t="s">
        <v>19</v>
      </c>
      <c r="G2387" s="1">
        <v>93559.95</v>
      </c>
    </row>
    <row r="2388" spans="1:7">
      <c r="A2388" s="2" t="s">
        <v>15</v>
      </c>
      <c r="B2388" t="s">
        <v>85</v>
      </c>
      <c r="C2388" s="2">
        <v>133</v>
      </c>
      <c r="D2388" s="2" t="s">
        <v>32</v>
      </c>
      <c r="E2388">
        <v>2021</v>
      </c>
      <c r="F2388" t="s">
        <v>19</v>
      </c>
      <c r="G2388" s="1">
        <v>366.67</v>
      </c>
    </row>
    <row r="2389" spans="1:7">
      <c r="A2389" s="2" t="s">
        <v>15</v>
      </c>
      <c r="B2389" t="s">
        <v>85</v>
      </c>
      <c r="C2389" s="2">
        <v>133</v>
      </c>
      <c r="D2389" s="2" t="s">
        <v>32</v>
      </c>
      <c r="E2389">
        <v>2021</v>
      </c>
      <c r="F2389" t="s">
        <v>19</v>
      </c>
      <c r="G2389" s="1">
        <v>791.67</v>
      </c>
    </row>
    <row r="2390" spans="1:7">
      <c r="A2390" s="2" t="s">
        <v>15</v>
      </c>
      <c r="B2390" t="s">
        <v>66</v>
      </c>
      <c r="C2390" s="2">
        <v>133</v>
      </c>
      <c r="D2390" s="2" t="s">
        <v>33</v>
      </c>
      <c r="E2390">
        <v>2021</v>
      </c>
      <c r="F2390" t="s">
        <v>19</v>
      </c>
      <c r="G2390" s="1">
        <v>3035.95</v>
      </c>
    </row>
    <row r="2391" spans="1:7">
      <c r="A2391" s="2" t="s">
        <v>15</v>
      </c>
      <c r="B2391" t="s">
        <v>66</v>
      </c>
      <c r="C2391" s="2">
        <v>133</v>
      </c>
      <c r="D2391" s="2" t="s">
        <v>33</v>
      </c>
      <c r="E2391">
        <v>2021</v>
      </c>
      <c r="F2391" t="s">
        <v>19</v>
      </c>
      <c r="G2391" s="1">
        <v>640.75</v>
      </c>
    </row>
    <row r="2392" spans="1:7">
      <c r="A2392" s="2" t="s">
        <v>15</v>
      </c>
      <c r="B2392" t="s">
        <v>66</v>
      </c>
      <c r="C2392" s="2">
        <v>133</v>
      </c>
      <c r="D2392" s="2" t="s">
        <v>33</v>
      </c>
      <c r="E2392">
        <v>2021</v>
      </c>
      <c r="F2392" t="s">
        <v>19</v>
      </c>
      <c r="G2392" s="1">
        <v>3553.5</v>
      </c>
    </row>
    <row r="2393" spans="1:7">
      <c r="A2393" s="2" t="s">
        <v>15</v>
      </c>
      <c r="B2393" t="s">
        <v>66</v>
      </c>
      <c r="C2393" s="2">
        <v>133</v>
      </c>
      <c r="D2393" s="2" t="s">
        <v>33</v>
      </c>
      <c r="E2393">
        <v>2021</v>
      </c>
      <c r="F2393" t="s">
        <v>19</v>
      </c>
      <c r="G2393" s="1">
        <v>4124.3</v>
      </c>
    </row>
    <row r="2394" spans="1:7">
      <c r="A2394" s="2" t="s">
        <v>15</v>
      </c>
      <c r="B2394" t="s">
        <v>66</v>
      </c>
      <c r="C2394" s="2">
        <v>133</v>
      </c>
      <c r="D2394" s="2" t="s">
        <v>33</v>
      </c>
      <c r="E2394">
        <v>2021</v>
      </c>
      <c r="F2394" t="s">
        <v>19</v>
      </c>
      <c r="G2394" s="1">
        <v>227.42</v>
      </c>
    </row>
    <row r="2395" spans="1:7">
      <c r="A2395" s="2" t="s">
        <v>15</v>
      </c>
      <c r="B2395" t="s">
        <v>66</v>
      </c>
      <c r="C2395" s="2">
        <v>144</v>
      </c>
      <c r="D2395" s="2" t="s">
        <v>33</v>
      </c>
      <c r="E2395">
        <v>2021</v>
      </c>
      <c r="F2395" t="s">
        <v>19</v>
      </c>
      <c r="G2395" s="1">
        <v>50800</v>
      </c>
    </row>
    <row r="2396" spans="1:7">
      <c r="A2396" s="2" t="s">
        <v>15</v>
      </c>
      <c r="B2396" t="s">
        <v>66</v>
      </c>
      <c r="C2396" s="2">
        <v>144</v>
      </c>
      <c r="D2396" s="2" t="s">
        <v>33</v>
      </c>
      <c r="E2396">
        <v>2021</v>
      </c>
      <c r="F2396" t="s">
        <v>19</v>
      </c>
      <c r="G2396" s="1">
        <v>14800</v>
      </c>
    </row>
    <row r="2397" spans="1:7">
      <c r="A2397" s="2" t="s">
        <v>15</v>
      </c>
      <c r="B2397" t="s">
        <v>66</v>
      </c>
      <c r="C2397" s="2">
        <v>144</v>
      </c>
      <c r="D2397" s="2" t="s">
        <v>33</v>
      </c>
      <c r="E2397">
        <v>2021</v>
      </c>
      <c r="F2397" t="s">
        <v>19</v>
      </c>
      <c r="G2397" s="1">
        <v>1836.64</v>
      </c>
    </row>
    <row r="2398" spans="1:7">
      <c r="A2398" s="2" t="s">
        <v>16</v>
      </c>
      <c r="B2398" t="s">
        <v>69</v>
      </c>
      <c r="C2398" s="2">
        <v>133</v>
      </c>
      <c r="D2398" s="2" t="s">
        <v>30</v>
      </c>
      <c r="E2398">
        <v>2021</v>
      </c>
      <c r="F2398" t="s">
        <v>19</v>
      </c>
      <c r="G2398" s="1">
        <v>25006.11</v>
      </c>
    </row>
    <row r="2399" spans="1:7">
      <c r="A2399" s="2" t="s">
        <v>16</v>
      </c>
      <c r="B2399" t="s">
        <v>69</v>
      </c>
      <c r="C2399" s="2">
        <v>133</v>
      </c>
      <c r="D2399" s="2" t="s">
        <v>30</v>
      </c>
      <c r="E2399">
        <v>2021</v>
      </c>
      <c r="F2399" t="s">
        <v>19</v>
      </c>
      <c r="G2399" s="1">
        <v>24289.279999999999</v>
      </c>
    </row>
    <row r="2400" spans="1:7">
      <c r="A2400" s="2" t="s">
        <v>16</v>
      </c>
      <c r="B2400" t="s">
        <v>69</v>
      </c>
      <c r="C2400" s="2">
        <v>133</v>
      </c>
      <c r="D2400" s="2" t="s">
        <v>30</v>
      </c>
      <c r="E2400">
        <v>2021</v>
      </c>
      <c r="F2400" t="s">
        <v>19</v>
      </c>
      <c r="G2400" s="1">
        <v>24795.439999999999</v>
      </c>
    </row>
    <row r="2401" spans="1:7">
      <c r="A2401" s="2" t="s">
        <v>16</v>
      </c>
      <c r="B2401" t="s">
        <v>69</v>
      </c>
      <c r="C2401" s="2">
        <v>133</v>
      </c>
      <c r="D2401" s="2" t="s">
        <v>30</v>
      </c>
      <c r="E2401">
        <v>2021</v>
      </c>
      <c r="F2401" t="s">
        <v>19</v>
      </c>
      <c r="G2401" s="1">
        <v>-2377.08</v>
      </c>
    </row>
    <row r="2402" spans="1:7">
      <c r="A2402" s="2" t="s">
        <v>16</v>
      </c>
      <c r="B2402" t="s">
        <v>69</v>
      </c>
      <c r="C2402" s="2">
        <v>133</v>
      </c>
      <c r="D2402" s="2" t="s">
        <v>30</v>
      </c>
      <c r="E2402">
        <v>2021</v>
      </c>
      <c r="F2402" t="s">
        <v>19</v>
      </c>
      <c r="G2402" s="1">
        <v>24903.82</v>
      </c>
    </row>
    <row r="2403" spans="1:7">
      <c r="A2403" s="2" t="s">
        <v>16</v>
      </c>
      <c r="B2403" t="s">
        <v>69</v>
      </c>
      <c r="C2403" s="2">
        <v>133</v>
      </c>
      <c r="D2403" s="2" t="s">
        <v>30</v>
      </c>
      <c r="E2403">
        <v>2021</v>
      </c>
      <c r="F2403" t="s">
        <v>19</v>
      </c>
      <c r="G2403" s="1">
        <v>2377.08</v>
      </c>
    </row>
    <row r="2404" spans="1:7">
      <c r="A2404" s="2" t="s">
        <v>16</v>
      </c>
      <c r="B2404" t="s">
        <v>69</v>
      </c>
      <c r="C2404" s="2">
        <v>133</v>
      </c>
      <c r="D2404" s="2" t="s">
        <v>30</v>
      </c>
      <c r="E2404">
        <v>2021</v>
      </c>
      <c r="F2404" t="s">
        <v>19</v>
      </c>
      <c r="G2404" s="1">
        <v>24977.24</v>
      </c>
    </row>
    <row r="2405" spans="1:7">
      <c r="A2405" s="2" t="s">
        <v>16</v>
      </c>
      <c r="B2405" t="s">
        <v>69</v>
      </c>
      <c r="C2405" s="2">
        <v>133</v>
      </c>
      <c r="D2405" s="2" t="s">
        <v>30</v>
      </c>
      <c r="E2405">
        <v>2021</v>
      </c>
      <c r="F2405" t="s">
        <v>19</v>
      </c>
      <c r="G2405" s="1">
        <v>10443.030000000001</v>
      </c>
    </row>
    <row r="2406" spans="1:7">
      <c r="A2406" s="2" t="s">
        <v>16</v>
      </c>
      <c r="B2406" t="s">
        <v>69</v>
      </c>
      <c r="C2406" s="2">
        <v>144</v>
      </c>
      <c r="D2406" s="2" t="s">
        <v>30</v>
      </c>
      <c r="E2406">
        <v>2021</v>
      </c>
      <c r="F2406" t="s">
        <v>19</v>
      </c>
      <c r="G2406" s="1">
        <v>110321.89</v>
      </c>
    </row>
    <row r="2407" spans="1:7">
      <c r="A2407" s="2" t="s">
        <v>16</v>
      </c>
      <c r="B2407" t="s">
        <v>69</v>
      </c>
      <c r="C2407" s="2">
        <v>144</v>
      </c>
      <c r="D2407" s="2" t="s">
        <v>30</v>
      </c>
      <c r="E2407">
        <v>2021</v>
      </c>
      <c r="F2407" t="s">
        <v>19</v>
      </c>
      <c r="G2407" s="1">
        <v>120405.41</v>
      </c>
    </row>
    <row r="2408" spans="1:7">
      <c r="A2408" s="2" t="s">
        <v>16</v>
      </c>
      <c r="B2408" t="s">
        <v>69</v>
      </c>
      <c r="C2408" s="2">
        <v>144</v>
      </c>
      <c r="D2408" s="2" t="s">
        <v>30</v>
      </c>
      <c r="E2408">
        <v>2021</v>
      </c>
      <c r="F2408" t="s">
        <v>19</v>
      </c>
      <c r="G2408" s="1">
        <v>110713.76</v>
      </c>
    </row>
    <row r="2409" spans="1:7">
      <c r="A2409" s="2" t="s">
        <v>16</v>
      </c>
      <c r="B2409" t="s">
        <v>69</v>
      </c>
      <c r="C2409" s="2">
        <v>144</v>
      </c>
      <c r="D2409" s="2" t="s">
        <v>30</v>
      </c>
      <c r="E2409">
        <v>2021</v>
      </c>
      <c r="F2409" t="s">
        <v>19</v>
      </c>
      <c r="G2409" s="1">
        <v>-1745.47</v>
      </c>
    </row>
    <row r="2410" spans="1:7">
      <c r="A2410" s="2" t="s">
        <v>16</v>
      </c>
      <c r="B2410" t="s">
        <v>69</v>
      </c>
      <c r="C2410" s="2">
        <v>144</v>
      </c>
      <c r="D2410" s="2" t="s">
        <v>30</v>
      </c>
      <c r="E2410">
        <v>2021</v>
      </c>
      <c r="F2410" t="s">
        <v>19</v>
      </c>
      <c r="G2410" s="1">
        <v>113155.66</v>
      </c>
    </row>
    <row r="2411" spans="1:7">
      <c r="A2411" s="2" t="s">
        <v>16</v>
      </c>
      <c r="B2411" t="s">
        <v>69</v>
      </c>
      <c r="C2411" s="2">
        <v>144</v>
      </c>
      <c r="D2411" s="2" t="s">
        <v>30</v>
      </c>
      <c r="E2411">
        <v>2021</v>
      </c>
      <c r="F2411" t="s">
        <v>19</v>
      </c>
      <c r="G2411" s="1">
        <v>117360.43</v>
      </c>
    </row>
    <row r="2412" spans="1:7">
      <c r="A2412" s="2" t="s">
        <v>16</v>
      </c>
      <c r="B2412" t="s">
        <v>69</v>
      </c>
      <c r="C2412" s="2">
        <v>144</v>
      </c>
      <c r="D2412" s="2" t="s">
        <v>30</v>
      </c>
      <c r="E2412">
        <v>2021</v>
      </c>
      <c r="F2412" t="s">
        <v>19</v>
      </c>
      <c r="G2412" s="1">
        <v>110383.47</v>
      </c>
    </row>
    <row r="2413" spans="1:7">
      <c r="A2413" s="2" t="s">
        <v>16</v>
      </c>
      <c r="B2413" t="s">
        <v>66</v>
      </c>
      <c r="C2413" s="2">
        <v>133</v>
      </c>
      <c r="D2413" s="2" t="s">
        <v>33</v>
      </c>
      <c r="E2413">
        <v>2021</v>
      </c>
      <c r="F2413" t="s">
        <v>19</v>
      </c>
      <c r="G2413" s="1">
        <v>5000</v>
      </c>
    </row>
    <row r="2414" spans="1:7">
      <c r="A2414" s="2" t="s">
        <v>16</v>
      </c>
      <c r="B2414" t="s">
        <v>66</v>
      </c>
      <c r="C2414" s="2">
        <v>144</v>
      </c>
      <c r="D2414" s="2" t="s">
        <v>33</v>
      </c>
      <c r="E2414">
        <v>2021</v>
      </c>
      <c r="F2414" t="s">
        <v>19</v>
      </c>
      <c r="G2414" s="1">
        <v>9599.15</v>
      </c>
    </row>
    <row r="2415" spans="1:7">
      <c r="A2415" s="2" t="s">
        <v>16</v>
      </c>
      <c r="B2415" t="s">
        <v>71</v>
      </c>
      <c r="C2415" s="2">
        <v>144</v>
      </c>
      <c r="D2415" s="2" t="s">
        <v>41</v>
      </c>
      <c r="E2415">
        <v>2021</v>
      </c>
      <c r="F2415" s="113" t="s">
        <v>19</v>
      </c>
      <c r="G2415" s="1">
        <v>2440</v>
      </c>
    </row>
    <row r="2416" spans="1:7">
      <c r="A2416" s="2" t="s">
        <v>17</v>
      </c>
      <c r="B2416" t="s">
        <v>65</v>
      </c>
      <c r="C2416" s="2">
        <v>133</v>
      </c>
      <c r="D2416" s="2" t="s">
        <v>27</v>
      </c>
      <c r="E2416">
        <v>2021</v>
      </c>
      <c r="F2416" t="s">
        <v>19</v>
      </c>
      <c r="G2416" s="1">
        <v>677</v>
      </c>
    </row>
    <row r="2417" spans="1:7">
      <c r="A2417" s="2" t="s">
        <v>17</v>
      </c>
      <c r="B2417" t="s">
        <v>65</v>
      </c>
      <c r="C2417" s="2">
        <v>133</v>
      </c>
      <c r="D2417" s="2" t="s">
        <v>27</v>
      </c>
      <c r="E2417">
        <v>2021</v>
      </c>
      <c r="F2417" t="s">
        <v>19</v>
      </c>
      <c r="G2417" s="1">
        <v>584.69000000000005</v>
      </c>
    </row>
    <row r="2418" spans="1:7">
      <c r="A2418" s="2" t="s">
        <v>17</v>
      </c>
      <c r="B2418" t="s">
        <v>65</v>
      </c>
      <c r="C2418" s="2">
        <v>133</v>
      </c>
      <c r="D2418" s="2" t="s">
        <v>27</v>
      </c>
      <c r="E2418">
        <v>2021</v>
      </c>
      <c r="F2418" t="s">
        <v>19</v>
      </c>
      <c r="G2418" s="1">
        <v>677</v>
      </c>
    </row>
    <row r="2419" spans="1:7">
      <c r="A2419" s="2" t="s">
        <v>17</v>
      </c>
      <c r="B2419" t="s">
        <v>65</v>
      </c>
      <c r="C2419" s="2">
        <v>133</v>
      </c>
      <c r="D2419" s="2" t="s">
        <v>27</v>
      </c>
      <c r="E2419">
        <v>2021</v>
      </c>
      <c r="F2419" t="s">
        <v>19</v>
      </c>
      <c r="G2419" s="1">
        <v>677</v>
      </c>
    </row>
    <row r="2420" spans="1:7">
      <c r="A2420" s="2" t="s">
        <v>17</v>
      </c>
      <c r="B2420" t="s">
        <v>65</v>
      </c>
      <c r="C2420" s="2">
        <v>133</v>
      </c>
      <c r="D2420" s="2" t="s">
        <v>27</v>
      </c>
      <c r="E2420">
        <v>2021</v>
      </c>
      <c r="F2420" t="s">
        <v>19</v>
      </c>
      <c r="G2420" s="1">
        <v>30.77</v>
      </c>
    </row>
    <row r="2421" spans="1:7">
      <c r="A2421" s="2" t="s">
        <v>17</v>
      </c>
      <c r="B2421" t="s">
        <v>65</v>
      </c>
      <c r="C2421" s="2">
        <v>144</v>
      </c>
      <c r="D2421" s="2" t="s">
        <v>27</v>
      </c>
      <c r="E2421">
        <v>2021</v>
      </c>
      <c r="F2421" t="s">
        <v>19</v>
      </c>
      <c r="G2421" s="1">
        <v>18996.41</v>
      </c>
    </row>
    <row r="2422" spans="1:7">
      <c r="A2422" s="2" t="s">
        <v>17</v>
      </c>
      <c r="B2422" t="s">
        <v>65</v>
      </c>
      <c r="C2422" s="2">
        <v>144</v>
      </c>
      <c r="D2422" s="2" t="s">
        <v>27</v>
      </c>
      <c r="E2422">
        <v>2021</v>
      </c>
      <c r="F2422" t="s">
        <v>19</v>
      </c>
      <c r="G2422" s="1">
        <v>19640.240000000002</v>
      </c>
    </row>
    <row r="2423" spans="1:7">
      <c r="A2423" s="2" t="s">
        <v>17</v>
      </c>
      <c r="B2423" t="s">
        <v>65</v>
      </c>
      <c r="C2423" s="2">
        <v>144</v>
      </c>
      <c r="D2423" s="2" t="s">
        <v>27</v>
      </c>
      <c r="E2423">
        <v>2021</v>
      </c>
      <c r="F2423" t="s">
        <v>19</v>
      </c>
      <c r="G2423" s="1">
        <v>7122.85</v>
      </c>
    </row>
    <row r="2424" spans="1:7">
      <c r="A2424" s="2" t="s">
        <v>17</v>
      </c>
      <c r="B2424" t="s">
        <v>65</v>
      </c>
      <c r="C2424" s="2">
        <v>144</v>
      </c>
      <c r="D2424" s="2" t="s">
        <v>27</v>
      </c>
      <c r="E2424">
        <v>2021</v>
      </c>
      <c r="F2424" t="s">
        <v>19</v>
      </c>
      <c r="G2424" s="1">
        <v>20027.560000000001</v>
      </c>
    </row>
    <row r="2425" spans="1:7">
      <c r="A2425" s="2" t="s">
        <v>17</v>
      </c>
      <c r="B2425" t="s">
        <v>65</v>
      </c>
      <c r="C2425" s="2">
        <v>144</v>
      </c>
      <c r="D2425" s="2" t="s">
        <v>27</v>
      </c>
      <c r="E2425">
        <v>2021</v>
      </c>
      <c r="F2425" t="s">
        <v>19</v>
      </c>
      <c r="G2425" s="1">
        <v>15334.69</v>
      </c>
    </row>
    <row r="2426" spans="1:7">
      <c r="A2426" s="2" t="s">
        <v>17</v>
      </c>
      <c r="B2426" t="s">
        <v>65</v>
      </c>
      <c r="C2426" s="2">
        <v>144</v>
      </c>
      <c r="D2426" s="2" t="s">
        <v>27</v>
      </c>
      <c r="E2426">
        <v>2021</v>
      </c>
      <c r="F2426" t="s">
        <v>19</v>
      </c>
      <c r="G2426" s="1">
        <v>24735.99</v>
      </c>
    </row>
    <row r="2427" spans="1:7">
      <c r="A2427" s="2" t="s">
        <v>17</v>
      </c>
      <c r="B2427" t="s">
        <v>65</v>
      </c>
      <c r="C2427" s="2">
        <v>144</v>
      </c>
      <c r="D2427" s="2" t="s">
        <v>27</v>
      </c>
      <c r="E2427">
        <v>2021</v>
      </c>
      <c r="F2427" t="s">
        <v>19</v>
      </c>
      <c r="G2427" s="1">
        <v>6615.52</v>
      </c>
    </row>
    <row r="2428" spans="1:7">
      <c r="A2428" s="2" t="s">
        <v>17</v>
      </c>
      <c r="B2428" t="s">
        <v>78</v>
      </c>
      <c r="C2428" s="2">
        <v>133</v>
      </c>
      <c r="D2428" s="2" t="s">
        <v>28</v>
      </c>
      <c r="E2428">
        <v>2021</v>
      </c>
      <c r="F2428" t="s">
        <v>19</v>
      </c>
      <c r="G2428" s="1">
        <v>144</v>
      </c>
    </row>
    <row r="2429" spans="1:7">
      <c r="A2429" s="2" t="s">
        <v>17</v>
      </c>
      <c r="B2429" t="s">
        <v>78</v>
      </c>
      <c r="C2429" s="2">
        <v>133</v>
      </c>
      <c r="D2429" s="2" t="s">
        <v>28</v>
      </c>
      <c r="E2429">
        <v>2021</v>
      </c>
      <c r="F2429" t="s">
        <v>19</v>
      </c>
      <c r="G2429" s="1">
        <v>5400</v>
      </c>
    </row>
    <row r="2430" spans="1:7">
      <c r="A2430" s="2" t="s">
        <v>17</v>
      </c>
      <c r="B2430" t="s">
        <v>78</v>
      </c>
      <c r="C2430" s="2">
        <v>144</v>
      </c>
      <c r="D2430" s="2" t="s">
        <v>28</v>
      </c>
      <c r="E2430">
        <v>2021</v>
      </c>
      <c r="F2430" t="s">
        <v>19</v>
      </c>
      <c r="G2430" s="1">
        <v>43714.7</v>
      </c>
    </row>
    <row r="2431" spans="1:7">
      <c r="A2431" s="2" t="s">
        <v>17</v>
      </c>
      <c r="B2431" t="s">
        <v>78</v>
      </c>
      <c r="C2431" s="2">
        <v>144</v>
      </c>
      <c r="D2431" s="2" t="s">
        <v>28</v>
      </c>
      <c r="E2431">
        <v>2021</v>
      </c>
      <c r="F2431" t="s">
        <v>19</v>
      </c>
      <c r="G2431" s="1">
        <v>10392.200000000001</v>
      </c>
    </row>
    <row r="2432" spans="1:7">
      <c r="A2432" s="2" t="s">
        <v>17</v>
      </c>
      <c r="B2432" t="s">
        <v>68</v>
      </c>
      <c r="C2432" s="2">
        <v>133</v>
      </c>
      <c r="D2432" s="2" t="s">
        <v>29</v>
      </c>
      <c r="E2432">
        <v>2021</v>
      </c>
      <c r="F2432" t="s">
        <v>19</v>
      </c>
      <c r="G2432" s="1">
        <v>5857.55</v>
      </c>
    </row>
    <row r="2433" spans="1:7">
      <c r="A2433" s="2" t="s">
        <v>17</v>
      </c>
      <c r="B2433" t="s">
        <v>68</v>
      </c>
      <c r="C2433" s="2">
        <v>133</v>
      </c>
      <c r="D2433" s="2" t="s">
        <v>29</v>
      </c>
      <c r="E2433">
        <v>2021</v>
      </c>
      <c r="F2433" t="s">
        <v>19</v>
      </c>
      <c r="G2433" s="1">
        <v>14847.49</v>
      </c>
    </row>
    <row r="2434" spans="1:7">
      <c r="A2434" s="2" t="s">
        <v>17</v>
      </c>
      <c r="B2434" t="s">
        <v>68</v>
      </c>
      <c r="C2434" s="2">
        <v>133</v>
      </c>
      <c r="D2434" s="2" t="s">
        <v>29</v>
      </c>
      <c r="E2434">
        <v>2021</v>
      </c>
      <c r="F2434" t="s">
        <v>19</v>
      </c>
      <c r="G2434" s="1">
        <v>4857.43</v>
      </c>
    </row>
    <row r="2435" spans="1:7">
      <c r="A2435" s="2" t="s">
        <v>17</v>
      </c>
      <c r="B2435" t="s">
        <v>68</v>
      </c>
      <c r="C2435" s="2">
        <v>133</v>
      </c>
      <c r="D2435" s="2" t="s">
        <v>29</v>
      </c>
      <c r="E2435">
        <v>2021</v>
      </c>
      <c r="F2435" t="s">
        <v>19</v>
      </c>
      <c r="G2435" s="1">
        <v>2133.67</v>
      </c>
    </row>
    <row r="2436" spans="1:7">
      <c r="A2436" s="2" t="s">
        <v>17</v>
      </c>
      <c r="B2436" t="s">
        <v>68</v>
      </c>
      <c r="C2436" s="2">
        <v>133</v>
      </c>
      <c r="D2436" s="2" t="s">
        <v>29</v>
      </c>
      <c r="E2436">
        <v>2021</v>
      </c>
      <c r="F2436" t="s">
        <v>19</v>
      </c>
      <c r="G2436" s="1">
        <v>3213.65</v>
      </c>
    </row>
    <row r="2437" spans="1:7">
      <c r="A2437" s="2" t="s">
        <v>17</v>
      </c>
      <c r="B2437" t="s">
        <v>68</v>
      </c>
      <c r="C2437" s="2">
        <v>133</v>
      </c>
      <c r="D2437" s="2" t="s">
        <v>29</v>
      </c>
      <c r="E2437">
        <v>2021</v>
      </c>
      <c r="F2437" t="s">
        <v>19</v>
      </c>
      <c r="G2437" s="1">
        <v>999.99</v>
      </c>
    </row>
    <row r="2438" spans="1:7">
      <c r="A2438" s="2" t="s">
        <v>17</v>
      </c>
      <c r="B2438" t="s">
        <v>68</v>
      </c>
      <c r="C2438" s="2">
        <v>144</v>
      </c>
      <c r="D2438" s="2" t="s">
        <v>29</v>
      </c>
      <c r="E2438">
        <v>2021</v>
      </c>
      <c r="F2438" t="s">
        <v>19</v>
      </c>
      <c r="G2438" s="1">
        <v>1105.8</v>
      </c>
    </row>
    <row r="2439" spans="1:7">
      <c r="A2439" s="2" t="s">
        <v>17</v>
      </c>
      <c r="B2439" t="s">
        <v>68</v>
      </c>
      <c r="C2439" s="2">
        <v>144</v>
      </c>
      <c r="D2439" s="2" t="s">
        <v>29</v>
      </c>
      <c r="E2439">
        <v>2021</v>
      </c>
      <c r="F2439" t="s">
        <v>19</v>
      </c>
      <c r="G2439" s="1">
        <v>1642.5</v>
      </c>
    </row>
    <row r="2440" spans="1:7">
      <c r="A2440" s="2" t="s">
        <v>17</v>
      </c>
      <c r="B2440" t="s">
        <v>68</v>
      </c>
      <c r="C2440" s="2">
        <v>144</v>
      </c>
      <c r="D2440" s="2" t="s">
        <v>29</v>
      </c>
      <c r="E2440">
        <v>2021</v>
      </c>
      <c r="F2440" t="s">
        <v>19</v>
      </c>
      <c r="G2440" s="1">
        <v>12050.01</v>
      </c>
    </row>
    <row r="2441" spans="1:7">
      <c r="A2441" s="2" t="s">
        <v>17</v>
      </c>
      <c r="B2441" t="s">
        <v>69</v>
      </c>
      <c r="C2441" s="2">
        <v>133</v>
      </c>
      <c r="D2441" s="2" t="s">
        <v>30</v>
      </c>
      <c r="E2441">
        <v>2021</v>
      </c>
      <c r="F2441" t="s">
        <v>19</v>
      </c>
      <c r="G2441" s="1">
        <v>47201.84</v>
      </c>
    </row>
    <row r="2442" spans="1:7">
      <c r="A2442" s="2" t="s">
        <v>17</v>
      </c>
      <c r="B2442" t="s">
        <v>69</v>
      </c>
      <c r="C2442" s="2">
        <v>133</v>
      </c>
      <c r="D2442" s="2" t="s">
        <v>30</v>
      </c>
      <c r="E2442">
        <v>2021</v>
      </c>
      <c r="F2442" t="s">
        <v>19</v>
      </c>
      <c r="G2442" s="1">
        <v>47059.02</v>
      </c>
    </row>
    <row r="2443" spans="1:7">
      <c r="A2443" s="2" t="s">
        <v>17</v>
      </c>
      <c r="B2443" t="s">
        <v>69</v>
      </c>
      <c r="C2443" s="2">
        <v>133</v>
      </c>
      <c r="D2443" s="2" t="s">
        <v>30</v>
      </c>
      <c r="E2443">
        <v>2021</v>
      </c>
      <c r="F2443" t="s">
        <v>19</v>
      </c>
      <c r="G2443" s="1">
        <v>43211.27</v>
      </c>
    </row>
    <row r="2444" spans="1:7">
      <c r="A2444" s="2" t="s">
        <v>17</v>
      </c>
      <c r="B2444" t="s">
        <v>69</v>
      </c>
      <c r="C2444" s="2">
        <v>133</v>
      </c>
      <c r="D2444" s="2" t="s">
        <v>30</v>
      </c>
      <c r="E2444">
        <v>2021</v>
      </c>
      <c r="F2444" t="s">
        <v>19</v>
      </c>
      <c r="G2444" s="1">
        <v>44878.87</v>
      </c>
    </row>
    <row r="2445" spans="1:7">
      <c r="A2445" s="2" t="s">
        <v>17</v>
      </c>
      <c r="B2445" t="s">
        <v>69</v>
      </c>
      <c r="C2445" s="2">
        <v>133</v>
      </c>
      <c r="D2445" s="2" t="s">
        <v>30</v>
      </c>
      <c r="E2445">
        <v>2021</v>
      </c>
      <c r="F2445" t="s">
        <v>19</v>
      </c>
      <c r="G2445" s="1">
        <v>43211.27</v>
      </c>
    </row>
    <row r="2446" spans="1:7">
      <c r="A2446" s="2" t="s">
        <v>17</v>
      </c>
      <c r="B2446" t="s">
        <v>69</v>
      </c>
      <c r="C2446" s="2">
        <v>133</v>
      </c>
      <c r="D2446" s="2" t="s">
        <v>30</v>
      </c>
      <c r="E2446">
        <v>2021</v>
      </c>
      <c r="F2446" t="s">
        <v>19</v>
      </c>
      <c r="G2446" s="1">
        <v>37432.120000000003</v>
      </c>
    </row>
    <row r="2447" spans="1:7">
      <c r="A2447" s="2" t="s">
        <v>17</v>
      </c>
      <c r="B2447" t="s">
        <v>69</v>
      </c>
      <c r="C2447" s="2">
        <v>133</v>
      </c>
      <c r="D2447" s="2" t="s">
        <v>30</v>
      </c>
      <c r="E2447">
        <v>2021</v>
      </c>
      <c r="F2447" t="s">
        <v>19</v>
      </c>
      <c r="G2447" s="1">
        <v>1145.32</v>
      </c>
    </row>
    <row r="2448" spans="1:7">
      <c r="A2448" s="2" t="s">
        <v>17</v>
      </c>
      <c r="B2448" t="s">
        <v>69</v>
      </c>
      <c r="C2448" s="2">
        <v>144</v>
      </c>
      <c r="D2448" s="2" t="s">
        <v>30</v>
      </c>
      <c r="E2448">
        <v>2021</v>
      </c>
      <c r="F2448" t="s">
        <v>19</v>
      </c>
      <c r="G2448" s="1">
        <v>65406.15</v>
      </c>
    </row>
    <row r="2449" spans="1:7">
      <c r="A2449" s="2" t="s">
        <v>17</v>
      </c>
      <c r="B2449" t="s">
        <v>69</v>
      </c>
      <c r="C2449" s="2">
        <v>144</v>
      </c>
      <c r="D2449" s="2" t="s">
        <v>30</v>
      </c>
      <c r="E2449">
        <v>2021</v>
      </c>
      <c r="F2449" t="s">
        <v>19</v>
      </c>
      <c r="G2449" s="1">
        <v>101954.32</v>
      </c>
    </row>
    <row r="2450" spans="1:7">
      <c r="A2450" s="2" t="s">
        <v>17</v>
      </c>
      <c r="B2450" t="s">
        <v>69</v>
      </c>
      <c r="C2450" s="2">
        <v>144</v>
      </c>
      <c r="D2450" s="2" t="s">
        <v>30</v>
      </c>
      <c r="E2450">
        <v>2021</v>
      </c>
      <c r="F2450" t="s">
        <v>19</v>
      </c>
      <c r="G2450" s="1">
        <v>68215.100000000006</v>
      </c>
    </row>
    <row r="2451" spans="1:7">
      <c r="A2451" s="2" t="s">
        <v>17</v>
      </c>
      <c r="B2451" t="s">
        <v>69</v>
      </c>
      <c r="C2451" s="2">
        <v>144</v>
      </c>
      <c r="D2451" s="2" t="s">
        <v>30</v>
      </c>
      <c r="E2451">
        <v>2021</v>
      </c>
      <c r="F2451" t="s">
        <v>19</v>
      </c>
      <c r="G2451" s="1">
        <v>72871.22</v>
      </c>
    </row>
    <row r="2452" spans="1:7">
      <c r="A2452" s="2" t="s">
        <v>17</v>
      </c>
      <c r="B2452" t="s">
        <v>69</v>
      </c>
      <c r="C2452" s="2">
        <v>144</v>
      </c>
      <c r="D2452" s="2" t="s">
        <v>30</v>
      </c>
      <c r="E2452">
        <v>2021</v>
      </c>
      <c r="F2452" t="s">
        <v>19</v>
      </c>
      <c r="G2452" s="1">
        <v>67166.41</v>
      </c>
    </row>
    <row r="2453" spans="1:7">
      <c r="A2453" s="2" t="s">
        <v>17</v>
      </c>
      <c r="B2453" t="s">
        <v>69</v>
      </c>
      <c r="C2453" s="2">
        <v>144</v>
      </c>
      <c r="D2453" s="2" t="s">
        <v>30</v>
      </c>
      <c r="E2453">
        <v>2021</v>
      </c>
      <c r="F2453" t="s">
        <v>19</v>
      </c>
      <c r="G2453" s="1">
        <v>66155.53</v>
      </c>
    </row>
    <row r="2454" spans="1:7">
      <c r="A2454" s="2" t="s">
        <v>17</v>
      </c>
      <c r="B2454" t="s">
        <v>69</v>
      </c>
      <c r="C2454" s="2">
        <v>144</v>
      </c>
      <c r="D2454" s="2" t="s">
        <v>30</v>
      </c>
      <c r="E2454">
        <v>2021</v>
      </c>
      <c r="F2454" t="s">
        <v>19</v>
      </c>
      <c r="G2454" s="1">
        <v>7265.46</v>
      </c>
    </row>
    <row r="2455" spans="1:7">
      <c r="A2455" s="2" t="s">
        <v>17</v>
      </c>
      <c r="B2455" t="s">
        <v>75</v>
      </c>
      <c r="C2455" s="2">
        <v>133</v>
      </c>
      <c r="D2455" s="2" t="s">
        <v>31</v>
      </c>
      <c r="E2455">
        <v>2021</v>
      </c>
      <c r="F2455" t="s">
        <v>19</v>
      </c>
      <c r="G2455" s="1">
        <v>2697.06</v>
      </c>
    </row>
    <row r="2456" spans="1:7">
      <c r="A2456" s="2" t="s">
        <v>17</v>
      </c>
      <c r="B2456" t="s">
        <v>75</v>
      </c>
      <c r="C2456" s="2">
        <v>144</v>
      </c>
      <c r="D2456" s="2" t="s">
        <v>31</v>
      </c>
      <c r="E2456">
        <v>2021</v>
      </c>
      <c r="F2456" t="s">
        <v>19</v>
      </c>
      <c r="G2456" s="1">
        <v>6948.98</v>
      </c>
    </row>
    <row r="2457" spans="1:7">
      <c r="A2457" s="2" t="s">
        <v>17</v>
      </c>
      <c r="B2457" t="s">
        <v>75</v>
      </c>
      <c r="C2457" s="2">
        <v>144</v>
      </c>
      <c r="D2457" s="2" t="s">
        <v>31</v>
      </c>
      <c r="E2457">
        <v>2021</v>
      </c>
      <c r="F2457" t="s">
        <v>19</v>
      </c>
      <c r="G2457" s="1">
        <v>4767.45</v>
      </c>
    </row>
    <row r="2458" spans="1:7">
      <c r="A2458" s="2" t="s">
        <v>17</v>
      </c>
      <c r="B2458" t="s">
        <v>75</v>
      </c>
      <c r="C2458" s="2">
        <v>144</v>
      </c>
      <c r="D2458" s="2" t="s">
        <v>31</v>
      </c>
      <c r="E2458">
        <v>2021</v>
      </c>
      <c r="F2458" t="s">
        <v>19</v>
      </c>
      <c r="G2458" s="1">
        <v>6829.62</v>
      </c>
    </row>
    <row r="2459" spans="1:7">
      <c r="A2459" s="2" t="s">
        <v>17</v>
      </c>
      <c r="B2459" t="s">
        <v>75</v>
      </c>
      <c r="C2459" s="2">
        <v>144</v>
      </c>
      <c r="D2459" s="2" t="s">
        <v>31</v>
      </c>
      <c r="E2459">
        <v>2021</v>
      </c>
      <c r="F2459" t="s">
        <v>19</v>
      </c>
      <c r="G2459" s="1">
        <v>6149.09</v>
      </c>
    </row>
    <row r="2460" spans="1:7">
      <c r="A2460" s="2" t="s">
        <v>17</v>
      </c>
      <c r="B2460" t="s">
        <v>75</v>
      </c>
      <c r="C2460" s="2">
        <v>144</v>
      </c>
      <c r="D2460" s="2" t="s">
        <v>31</v>
      </c>
      <c r="E2460">
        <v>2021</v>
      </c>
      <c r="F2460" t="s">
        <v>19</v>
      </c>
      <c r="G2460" s="1">
        <v>6073.71</v>
      </c>
    </row>
    <row r="2461" spans="1:7">
      <c r="A2461" s="2" t="s">
        <v>17</v>
      </c>
      <c r="B2461" t="s">
        <v>85</v>
      </c>
      <c r="C2461" s="2">
        <v>133</v>
      </c>
      <c r="D2461" s="2" t="s">
        <v>32</v>
      </c>
      <c r="E2461">
        <v>2021</v>
      </c>
      <c r="F2461" t="s">
        <v>19</v>
      </c>
      <c r="G2461" s="1">
        <v>4016.67</v>
      </c>
    </row>
    <row r="2462" spans="1:7">
      <c r="A2462" s="2" t="s">
        <v>17</v>
      </c>
      <c r="B2462" t="s">
        <v>85</v>
      </c>
      <c r="C2462" s="2">
        <v>144</v>
      </c>
      <c r="D2462" s="2" t="s">
        <v>32</v>
      </c>
      <c r="E2462">
        <v>2021</v>
      </c>
      <c r="F2462" t="s">
        <v>19</v>
      </c>
      <c r="G2462" s="1">
        <v>1535.2</v>
      </c>
    </row>
    <row r="2463" spans="1:7">
      <c r="A2463" s="2" t="s">
        <v>17</v>
      </c>
      <c r="B2463" t="s">
        <v>66</v>
      </c>
      <c r="C2463" s="2">
        <v>133</v>
      </c>
      <c r="D2463" s="2" t="s">
        <v>33</v>
      </c>
      <c r="E2463">
        <v>2021</v>
      </c>
      <c r="F2463" t="s">
        <v>19</v>
      </c>
      <c r="G2463" s="1">
        <v>6300.65</v>
      </c>
    </row>
    <row r="2464" spans="1:7">
      <c r="A2464" s="2" t="s">
        <v>17</v>
      </c>
      <c r="B2464" t="s">
        <v>66</v>
      </c>
      <c r="C2464" s="2">
        <v>133</v>
      </c>
      <c r="D2464" s="2" t="s">
        <v>33</v>
      </c>
      <c r="E2464">
        <v>2021</v>
      </c>
      <c r="F2464" t="s">
        <v>19</v>
      </c>
      <c r="G2464" s="1">
        <v>5114</v>
      </c>
    </row>
    <row r="2465" spans="1:8">
      <c r="A2465" s="2" t="s">
        <v>17</v>
      </c>
      <c r="B2465" t="s">
        <v>66</v>
      </c>
      <c r="C2465" s="2">
        <v>133</v>
      </c>
      <c r="D2465" s="2" t="s">
        <v>33</v>
      </c>
      <c r="E2465">
        <v>2021</v>
      </c>
      <c r="F2465" t="s">
        <v>19</v>
      </c>
      <c r="G2465" s="1">
        <v>7904.32</v>
      </c>
    </row>
    <row r="2466" spans="1:8">
      <c r="A2466" s="2" t="s">
        <v>17</v>
      </c>
      <c r="B2466" t="s">
        <v>66</v>
      </c>
      <c r="C2466" s="2">
        <v>133</v>
      </c>
      <c r="D2466" s="2" t="s">
        <v>33</v>
      </c>
      <c r="E2466">
        <v>2021</v>
      </c>
      <c r="F2466" t="s">
        <v>19</v>
      </c>
      <c r="G2466" s="1">
        <v>9800.65</v>
      </c>
    </row>
    <row r="2467" spans="1:8">
      <c r="A2467" s="2" t="s">
        <v>17</v>
      </c>
      <c r="B2467" t="s">
        <v>66</v>
      </c>
      <c r="C2467" s="2">
        <v>133</v>
      </c>
      <c r="D2467" s="2" t="s">
        <v>33</v>
      </c>
      <c r="E2467">
        <v>2021</v>
      </c>
      <c r="F2467" t="s">
        <v>19</v>
      </c>
      <c r="G2467" s="1">
        <v>4434</v>
      </c>
    </row>
    <row r="2468" spans="1:8">
      <c r="A2468" s="2" t="s">
        <v>17</v>
      </c>
      <c r="B2468" t="s">
        <v>66</v>
      </c>
      <c r="C2468" s="2">
        <v>133</v>
      </c>
      <c r="D2468" s="2" t="s">
        <v>33</v>
      </c>
      <c r="E2468">
        <v>2021</v>
      </c>
      <c r="F2468" t="s">
        <v>19</v>
      </c>
      <c r="G2468" s="1">
        <v>7800.65</v>
      </c>
    </row>
    <row r="2469" spans="1:8">
      <c r="A2469" s="2" t="s">
        <v>17</v>
      </c>
      <c r="B2469" t="s">
        <v>66</v>
      </c>
      <c r="C2469" s="2">
        <v>144</v>
      </c>
      <c r="D2469" s="2" t="s">
        <v>33</v>
      </c>
      <c r="E2469">
        <v>2021</v>
      </c>
      <c r="F2469" t="s">
        <v>19</v>
      </c>
      <c r="G2469" s="1">
        <v>4150.67</v>
      </c>
    </row>
    <row r="2470" spans="1:8">
      <c r="A2470" s="2" t="s">
        <v>7</v>
      </c>
      <c r="B2470" t="s">
        <v>65</v>
      </c>
      <c r="C2470" s="2">
        <v>133</v>
      </c>
      <c r="D2470" s="2" t="s">
        <v>27</v>
      </c>
      <c r="E2470">
        <v>2021</v>
      </c>
      <c r="F2470" t="s">
        <v>19</v>
      </c>
      <c r="G2470" s="1">
        <v>-1728.44</v>
      </c>
    </row>
    <row r="2471" spans="1:8">
      <c r="A2471" s="2" t="s">
        <v>7</v>
      </c>
      <c r="B2471" t="s">
        <v>65</v>
      </c>
      <c r="C2471" s="2">
        <v>144</v>
      </c>
      <c r="D2471" s="2" t="s">
        <v>27</v>
      </c>
      <c r="E2471">
        <v>2021</v>
      </c>
      <c r="F2471" t="s">
        <v>19</v>
      </c>
      <c r="G2471" s="1">
        <v>-390.47</v>
      </c>
    </row>
    <row r="2472" spans="1:8">
      <c r="A2472" s="2" t="s">
        <v>7</v>
      </c>
      <c r="B2472" t="s">
        <v>69</v>
      </c>
      <c r="C2472" s="2">
        <v>133</v>
      </c>
      <c r="D2472" s="2" t="s">
        <v>30</v>
      </c>
      <c r="E2472">
        <v>2021</v>
      </c>
      <c r="F2472" t="s">
        <v>19</v>
      </c>
      <c r="G2472" s="1">
        <v>-4167.05</v>
      </c>
    </row>
    <row r="2473" spans="1:8">
      <c r="A2473" s="2" t="s">
        <v>7</v>
      </c>
      <c r="B2473" t="s">
        <v>69</v>
      </c>
      <c r="C2473" s="2">
        <v>133</v>
      </c>
      <c r="D2473" s="2" t="s">
        <v>30</v>
      </c>
      <c r="E2473">
        <v>2021</v>
      </c>
      <c r="F2473" t="s">
        <v>19</v>
      </c>
      <c r="G2473" s="1">
        <v>-0.01</v>
      </c>
    </row>
    <row r="2474" spans="1:8">
      <c r="A2474" s="2" t="s">
        <v>7</v>
      </c>
      <c r="B2474" t="s">
        <v>69</v>
      </c>
      <c r="C2474" s="2">
        <v>144</v>
      </c>
      <c r="D2474" s="2" t="s">
        <v>30</v>
      </c>
      <c r="E2474">
        <v>2021</v>
      </c>
      <c r="F2474" t="s">
        <v>19</v>
      </c>
      <c r="G2474" s="1">
        <v>1085.1600000000001</v>
      </c>
    </row>
    <row r="2475" spans="1:8">
      <c r="A2475" s="2" t="s">
        <v>7</v>
      </c>
      <c r="B2475" t="s">
        <v>69</v>
      </c>
      <c r="C2475" s="2">
        <v>144</v>
      </c>
      <c r="D2475" s="2" t="s">
        <v>30</v>
      </c>
      <c r="E2475">
        <v>2021</v>
      </c>
      <c r="F2475" t="s">
        <v>19</v>
      </c>
      <c r="G2475" s="1">
        <v>4989.12</v>
      </c>
    </row>
    <row r="2476" spans="1:8">
      <c r="A2476" s="2" t="s">
        <v>7</v>
      </c>
      <c r="B2476" t="s">
        <v>75</v>
      </c>
      <c r="C2476" s="2">
        <v>133</v>
      </c>
      <c r="D2476" s="2" t="s">
        <v>31</v>
      </c>
      <c r="E2476">
        <v>2021</v>
      </c>
      <c r="F2476" t="s">
        <v>19</v>
      </c>
      <c r="G2476" s="1">
        <v>-2341.3000000000002</v>
      </c>
    </row>
    <row r="2477" spans="1:8">
      <c r="A2477" s="2" t="s">
        <v>7</v>
      </c>
      <c r="B2477" t="s">
        <v>75</v>
      </c>
      <c r="C2477" s="2">
        <v>144</v>
      </c>
      <c r="D2477" s="2" t="s">
        <v>31</v>
      </c>
      <c r="E2477">
        <v>2021</v>
      </c>
      <c r="F2477" t="s">
        <v>19</v>
      </c>
      <c r="G2477" s="1">
        <v>-1388.89</v>
      </c>
    </row>
    <row r="2478" spans="1:8">
      <c r="A2478" s="2" t="s">
        <v>7</v>
      </c>
      <c r="B2478" t="s">
        <v>84</v>
      </c>
      <c r="C2478" s="2">
        <v>133</v>
      </c>
      <c r="D2478" s="2" t="s">
        <v>37</v>
      </c>
      <c r="E2478">
        <v>2021</v>
      </c>
      <c r="F2478" s="113" t="s">
        <v>54</v>
      </c>
      <c r="G2478" s="1">
        <v>-2360.77</v>
      </c>
      <c r="H2478" t="s">
        <v>347</v>
      </c>
    </row>
    <row r="2479" spans="1:8">
      <c r="A2479" s="2" t="s">
        <v>7</v>
      </c>
      <c r="B2479" t="s">
        <v>63</v>
      </c>
      <c r="C2479" s="2">
        <v>133</v>
      </c>
      <c r="D2479" s="2" t="s">
        <v>106</v>
      </c>
      <c r="E2479">
        <v>2021</v>
      </c>
      <c r="F2479" t="s">
        <v>5</v>
      </c>
      <c r="G2479" s="1">
        <v>121.85</v>
      </c>
    </row>
    <row r="2480" spans="1:8">
      <c r="A2480" s="2" t="s">
        <v>8</v>
      </c>
      <c r="B2480" t="s">
        <v>69</v>
      </c>
      <c r="C2480" s="2">
        <v>144</v>
      </c>
      <c r="D2480" s="2" t="s">
        <v>30</v>
      </c>
      <c r="E2480">
        <v>2021</v>
      </c>
      <c r="F2480" t="s">
        <v>19</v>
      </c>
      <c r="G2480" s="1">
        <v>-14903.67</v>
      </c>
    </row>
    <row r="2481" spans="1:7">
      <c r="A2481" s="2" t="s">
        <v>8</v>
      </c>
      <c r="B2481" t="s">
        <v>69</v>
      </c>
      <c r="C2481" s="2">
        <v>144</v>
      </c>
      <c r="D2481" s="2" t="s">
        <v>30</v>
      </c>
      <c r="E2481">
        <v>2021</v>
      </c>
      <c r="F2481" t="s">
        <v>19</v>
      </c>
      <c r="G2481" s="1">
        <v>-129.6</v>
      </c>
    </row>
    <row r="2482" spans="1:7">
      <c r="A2482" s="2" t="s">
        <v>11</v>
      </c>
      <c r="B2482" t="s">
        <v>69</v>
      </c>
      <c r="C2482" s="2">
        <v>144</v>
      </c>
      <c r="D2482" s="2" t="s">
        <v>30</v>
      </c>
      <c r="E2482">
        <v>2021</v>
      </c>
      <c r="F2482" t="s">
        <v>19</v>
      </c>
      <c r="G2482" s="1">
        <v>1938.69</v>
      </c>
    </row>
    <row r="2483" spans="1:7">
      <c r="A2483" s="2" t="s">
        <v>13</v>
      </c>
      <c r="B2483" t="s">
        <v>65</v>
      </c>
      <c r="C2483" s="2">
        <v>144</v>
      </c>
      <c r="D2483" s="2" t="s">
        <v>27</v>
      </c>
      <c r="E2483">
        <v>2021</v>
      </c>
      <c r="F2483" t="s">
        <v>19</v>
      </c>
      <c r="G2483" s="1">
        <v>7533.25</v>
      </c>
    </row>
    <row r="2484" spans="1:7">
      <c r="A2484" s="2" t="s">
        <v>13</v>
      </c>
      <c r="B2484" t="s">
        <v>69</v>
      </c>
      <c r="C2484" s="2">
        <v>133</v>
      </c>
      <c r="D2484" s="2" t="s">
        <v>30</v>
      </c>
      <c r="E2484">
        <v>2021</v>
      </c>
      <c r="F2484" t="s">
        <v>19</v>
      </c>
      <c r="G2484" s="1">
        <v>-57.82</v>
      </c>
    </row>
    <row r="2485" spans="1:7">
      <c r="A2485" s="2" t="s">
        <v>13</v>
      </c>
      <c r="B2485" t="s">
        <v>69</v>
      </c>
      <c r="C2485" s="2">
        <v>144</v>
      </c>
      <c r="D2485" s="2" t="s">
        <v>30</v>
      </c>
      <c r="E2485">
        <v>2021</v>
      </c>
      <c r="F2485" t="s">
        <v>19</v>
      </c>
      <c r="G2485" s="1">
        <v>-2639.8</v>
      </c>
    </row>
    <row r="2486" spans="1:7">
      <c r="A2486" s="2" t="s">
        <v>13</v>
      </c>
      <c r="B2486" t="s">
        <v>69</v>
      </c>
      <c r="C2486" s="2">
        <v>144</v>
      </c>
      <c r="D2486" s="2" t="s">
        <v>30</v>
      </c>
      <c r="E2486">
        <v>2021</v>
      </c>
      <c r="F2486" t="s">
        <v>19</v>
      </c>
      <c r="G2486" s="1">
        <v>20106.689999999999</v>
      </c>
    </row>
    <row r="2487" spans="1:7">
      <c r="A2487" s="2" t="s">
        <v>13</v>
      </c>
      <c r="B2487" t="s">
        <v>63</v>
      </c>
      <c r="C2487" s="2">
        <v>144</v>
      </c>
      <c r="D2487" s="2" t="s">
        <v>106</v>
      </c>
      <c r="E2487">
        <v>2021</v>
      </c>
      <c r="F2487" t="s">
        <v>5</v>
      </c>
      <c r="G2487" s="1">
        <v>-15.9</v>
      </c>
    </row>
    <row r="2488" spans="1:7">
      <c r="A2488" s="2" t="s">
        <v>13</v>
      </c>
      <c r="B2488" t="s">
        <v>63</v>
      </c>
      <c r="C2488" s="2">
        <v>144</v>
      </c>
      <c r="D2488" s="2" t="s">
        <v>106</v>
      </c>
      <c r="E2488">
        <v>2021</v>
      </c>
      <c r="F2488" t="s">
        <v>5</v>
      </c>
      <c r="G2488" s="1">
        <v>-110.69</v>
      </c>
    </row>
    <row r="2489" spans="1:7">
      <c r="A2489" s="2" t="s">
        <v>14</v>
      </c>
      <c r="B2489" t="s">
        <v>69</v>
      </c>
      <c r="C2489" s="2">
        <v>133</v>
      </c>
      <c r="D2489" s="2" t="s">
        <v>30</v>
      </c>
      <c r="E2489">
        <v>2021</v>
      </c>
      <c r="F2489" t="s">
        <v>19</v>
      </c>
      <c r="G2489" s="1">
        <v>-2667.85</v>
      </c>
    </row>
    <row r="2490" spans="1:7">
      <c r="A2490" s="2" t="s">
        <v>17</v>
      </c>
      <c r="B2490" t="s">
        <v>69</v>
      </c>
      <c r="C2490" s="2">
        <v>144</v>
      </c>
      <c r="D2490" s="2" t="s">
        <v>30</v>
      </c>
      <c r="E2490">
        <v>2021</v>
      </c>
      <c r="F2490" t="s">
        <v>19</v>
      </c>
      <c r="G2490" s="1">
        <v>2363.37</v>
      </c>
    </row>
    <row r="2491" spans="1:7">
      <c r="A2491" s="2" t="s">
        <v>17</v>
      </c>
      <c r="B2491" t="s">
        <v>75</v>
      </c>
      <c r="C2491" s="2">
        <v>144</v>
      </c>
      <c r="D2491" s="2" t="s">
        <v>31</v>
      </c>
      <c r="E2491">
        <v>2021</v>
      </c>
      <c r="F2491" t="s">
        <v>19</v>
      </c>
      <c r="G2491" s="1">
        <v>-1933.92</v>
      </c>
    </row>
    <row r="2492" spans="1:7">
      <c r="A2492" s="2" t="s">
        <v>17</v>
      </c>
      <c r="B2492" t="s">
        <v>63</v>
      </c>
      <c r="C2492" s="2">
        <v>144</v>
      </c>
      <c r="D2492" s="2" t="s">
        <v>106</v>
      </c>
      <c r="E2492">
        <v>2021</v>
      </c>
      <c r="F2492" t="s">
        <v>5</v>
      </c>
      <c r="G2492" s="1">
        <v>-2957.38</v>
      </c>
    </row>
    <row r="2493" spans="1:7">
      <c r="A2493" s="2" t="s">
        <v>6</v>
      </c>
      <c r="B2493" t="s">
        <v>65</v>
      </c>
      <c r="C2493" s="2" t="s">
        <v>223</v>
      </c>
      <c r="D2493" s="2" t="s">
        <v>27</v>
      </c>
      <c r="E2493">
        <v>2022</v>
      </c>
      <c r="F2493" t="s">
        <v>19</v>
      </c>
      <c r="G2493" s="1">
        <v>9049.86</v>
      </c>
    </row>
    <row r="2494" spans="1:7">
      <c r="A2494" s="2" t="s">
        <v>6</v>
      </c>
      <c r="B2494" t="s">
        <v>78</v>
      </c>
      <c r="C2494" s="2" t="s">
        <v>224</v>
      </c>
      <c r="D2494" s="2" t="s">
        <v>28</v>
      </c>
      <c r="E2494">
        <v>2022</v>
      </c>
      <c r="F2494" t="s">
        <v>19</v>
      </c>
      <c r="G2494" s="1">
        <v>105151.7</v>
      </c>
    </row>
    <row r="2495" spans="1:7">
      <c r="A2495" s="2" t="s">
        <v>6</v>
      </c>
      <c r="B2495" t="s">
        <v>78</v>
      </c>
      <c r="C2495" s="2" t="s">
        <v>223</v>
      </c>
      <c r="D2495" s="2" t="s">
        <v>28</v>
      </c>
      <c r="E2495">
        <v>2022</v>
      </c>
      <c r="F2495" t="s">
        <v>19</v>
      </c>
      <c r="G2495" s="1">
        <v>136533.18000000005</v>
      </c>
    </row>
    <row r="2496" spans="1:7">
      <c r="A2496" s="2" t="s">
        <v>6</v>
      </c>
      <c r="B2496" t="s">
        <v>68</v>
      </c>
      <c r="C2496" s="2" t="s">
        <v>224</v>
      </c>
      <c r="D2496" s="2" t="s">
        <v>29</v>
      </c>
      <c r="E2496">
        <v>2022</v>
      </c>
      <c r="F2496" t="s">
        <v>19</v>
      </c>
      <c r="G2496" s="1">
        <v>15774.310000000001</v>
      </c>
    </row>
    <row r="2497" spans="1:8">
      <c r="A2497" s="2" t="s">
        <v>6</v>
      </c>
      <c r="B2497" t="s">
        <v>68</v>
      </c>
      <c r="C2497" s="2" t="s">
        <v>223</v>
      </c>
      <c r="D2497" s="2" t="s">
        <v>29</v>
      </c>
      <c r="E2497">
        <v>2022</v>
      </c>
      <c r="F2497" t="s">
        <v>19</v>
      </c>
      <c r="G2497" s="1">
        <v>1390.01</v>
      </c>
    </row>
    <row r="2498" spans="1:8">
      <c r="A2498" s="2" t="s">
        <v>6</v>
      </c>
      <c r="B2498" t="s">
        <v>69</v>
      </c>
      <c r="C2498" s="2" t="s">
        <v>224</v>
      </c>
      <c r="D2498" s="2" t="s">
        <v>30</v>
      </c>
      <c r="E2498">
        <v>2022</v>
      </c>
      <c r="F2498" t="s">
        <v>19</v>
      </c>
      <c r="G2498" s="1">
        <v>269338.23999999999</v>
      </c>
    </row>
    <row r="2499" spans="1:8">
      <c r="A2499" s="2" t="s">
        <v>6</v>
      </c>
      <c r="B2499" t="s">
        <v>69</v>
      </c>
      <c r="C2499" s="2" t="s">
        <v>223</v>
      </c>
      <c r="D2499" s="2" t="s">
        <v>30</v>
      </c>
      <c r="E2499">
        <v>2022</v>
      </c>
      <c r="F2499" t="s">
        <v>19</v>
      </c>
      <c r="G2499" s="1">
        <v>985004.88999999966</v>
      </c>
    </row>
    <row r="2500" spans="1:8">
      <c r="A2500" s="2" t="s">
        <v>6</v>
      </c>
      <c r="B2500" t="s">
        <v>75</v>
      </c>
      <c r="C2500" s="2" t="s">
        <v>224</v>
      </c>
      <c r="D2500" s="2" t="s">
        <v>31</v>
      </c>
      <c r="E2500">
        <v>2022</v>
      </c>
      <c r="F2500" t="s">
        <v>19</v>
      </c>
      <c r="G2500" s="1">
        <v>5221.7700000000004</v>
      </c>
    </row>
    <row r="2501" spans="1:8">
      <c r="A2501" s="2" t="s">
        <v>6</v>
      </c>
      <c r="B2501" t="s">
        <v>75</v>
      </c>
      <c r="C2501" s="2" t="s">
        <v>223</v>
      </c>
      <c r="D2501" s="2" t="s">
        <v>31</v>
      </c>
      <c r="E2501">
        <v>2022</v>
      </c>
      <c r="F2501" t="s">
        <v>19</v>
      </c>
      <c r="G2501" s="1">
        <v>58906.14</v>
      </c>
    </row>
    <row r="2502" spans="1:8">
      <c r="A2502" s="2" t="s">
        <v>6</v>
      </c>
      <c r="B2502" t="s">
        <v>85</v>
      </c>
      <c r="C2502" s="2" t="s">
        <v>224</v>
      </c>
      <c r="D2502" s="2" t="s">
        <v>32</v>
      </c>
      <c r="E2502">
        <v>2022</v>
      </c>
      <c r="F2502" t="s">
        <v>19</v>
      </c>
      <c r="G2502" s="1">
        <v>1150</v>
      </c>
    </row>
    <row r="2503" spans="1:8">
      <c r="A2503" s="2" t="s">
        <v>6</v>
      </c>
      <c r="B2503" t="s">
        <v>85</v>
      </c>
      <c r="C2503" s="2" t="s">
        <v>223</v>
      </c>
      <c r="D2503" s="2" t="s">
        <v>32</v>
      </c>
      <c r="E2503">
        <v>2022</v>
      </c>
      <c r="F2503" t="s">
        <v>19</v>
      </c>
      <c r="G2503" s="1">
        <v>13455.36</v>
      </c>
    </row>
    <row r="2504" spans="1:8">
      <c r="A2504" s="2" t="s">
        <v>6</v>
      </c>
      <c r="B2504" t="s">
        <v>66</v>
      </c>
      <c r="C2504" s="2" t="s">
        <v>224</v>
      </c>
      <c r="D2504" s="2" t="s">
        <v>33</v>
      </c>
      <c r="E2504">
        <v>2022</v>
      </c>
      <c r="F2504" t="s">
        <v>19</v>
      </c>
      <c r="G2504" s="1">
        <v>4769.6400000000012</v>
      </c>
    </row>
    <row r="2505" spans="1:8">
      <c r="A2505" s="2" t="s">
        <v>6</v>
      </c>
      <c r="B2505" t="s">
        <v>66</v>
      </c>
      <c r="C2505" s="2" t="s">
        <v>223</v>
      </c>
      <c r="D2505" s="2" t="s">
        <v>33</v>
      </c>
      <c r="E2505">
        <v>2022</v>
      </c>
      <c r="F2505" t="s">
        <v>19</v>
      </c>
      <c r="G2505" s="1">
        <v>15482.61</v>
      </c>
    </row>
    <row r="2506" spans="1:8">
      <c r="A2506" s="2" t="s">
        <v>6</v>
      </c>
      <c r="B2506" t="s">
        <v>72</v>
      </c>
      <c r="C2506" s="2" t="s">
        <v>223</v>
      </c>
      <c r="D2506" s="2" t="s">
        <v>225</v>
      </c>
      <c r="E2506">
        <v>2022</v>
      </c>
      <c r="F2506" t="s">
        <v>22</v>
      </c>
      <c r="G2506" s="1">
        <v>12966.25</v>
      </c>
    </row>
    <row r="2507" spans="1:8">
      <c r="A2507" s="2" t="s">
        <v>6</v>
      </c>
      <c r="B2507" t="s">
        <v>81</v>
      </c>
      <c r="C2507" s="2" t="s">
        <v>223</v>
      </c>
      <c r="D2507" s="2" t="s">
        <v>34</v>
      </c>
      <c r="E2507">
        <v>2022</v>
      </c>
      <c r="F2507" s="113" t="s">
        <v>51</v>
      </c>
      <c r="G2507" s="1">
        <v>3738.55</v>
      </c>
      <c r="H2507" t="s">
        <v>345</v>
      </c>
    </row>
    <row r="2508" spans="1:8">
      <c r="A2508" s="2" t="s">
        <v>6</v>
      </c>
      <c r="B2508" t="s">
        <v>84</v>
      </c>
      <c r="C2508" s="2" t="s">
        <v>223</v>
      </c>
      <c r="D2508" s="2" t="s">
        <v>37</v>
      </c>
      <c r="E2508">
        <v>2022</v>
      </c>
      <c r="F2508" s="113" t="s">
        <v>20</v>
      </c>
      <c r="G2508" s="1">
        <v>7743.84</v>
      </c>
    </row>
    <row r="2509" spans="1:8">
      <c r="A2509" s="2" t="s">
        <v>6</v>
      </c>
      <c r="B2509" t="s">
        <v>63</v>
      </c>
      <c r="C2509" s="2" t="s">
        <v>224</v>
      </c>
      <c r="D2509" s="2" t="s">
        <v>226</v>
      </c>
      <c r="E2509">
        <v>2022</v>
      </c>
      <c r="F2509" t="s">
        <v>5</v>
      </c>
      <c r="G2509" s="1">
        <v>14278.18</v>
      </c>
    </row>
    <row r="2510" spans="1:8">
      <c r="A2510" s="2" t="s">
        <v>6</v>
      </c>
      <c r="B2510" t="s">
        <v>63</v>
      </c>
      <c r="C2510" s="2" t="s">
        <v>223</v>
      </c>
      <c r="D2510" s="2" t="s">
        <v>226</v>
      </c>
      <c r="E2510">
        <v>2022</v>
      </c>
      <c r="F2510" t="s">
        <v>5</v>
      </c>
      <c r="G2510" s="1">
        <v>71900.87000000001</v>
      </c>
    </row>
    <row r="2511" spans="1:8">
      <c r="A2511" s="2" t="s">
        <v>6</v>
      </c>
      <c r="B2511" t="s">
        <v>64</v>
      </c>
      <c r="C2511" s="2" t="s">
        <v>223</v>
      </c>
      <c r="D2511" s="2" t="s">
        <v>227</v>
      </c>
      <c r="E2511">
        <v>2022</v>
      </c>
      <c r="F2511" t="s">
        <v>5</v>
      </c>
      <c r="G2511" s="1">
        <v>1154</v>
      </c>
    </row>
    <row r="2512" spans="1:8">
      <c r="A2512" s="2" t="s">
        <v>6</v>
      </c>
      <c r="B2512" t="s">
        <v>83</v>
      </c>
      <c r="C2512" s="2" t="s">
        <v>223</v>
      </c>
      <c r="D2512" s="2" t="s">
        <v>228</v>
      </c>
      <c r="E2512">
        <v>2022</v>
      </c>
      <c r="F2512" t="s">
        <v>5</v>
      </c>
      <c r="G2512" s="1">
        <v>1028.0999999999999</v>
      </c>
    </row>
    <row r="2513" spans="1:7">
      <c r="A2513" s="2" t="s">
        <v>6</v>
      </c>
      <c r="B2513" t="s">
        <v>82</v>
      </c>
      <c r="C2513" s="2" t="s">
        <v>224</v>
      </c>
      <c r="D2513" s="2" t="s">
        <v>229</v>
      </c>
      <c r="E2513">
        <v>2022</v>
      </c>
      <c r="F2513" t="s">
        <v>5</v>
      </c>
      <c r="G2513" s="1">
        <v>2.1</v>
      </c>
    </row>
    <row r="2514" spans="1:7">
      <c r="A2514" s="2" t="s">
        <v>6</v>
      </c>
      <c r="B2514" t="s">
        <v>82</v>
      </c>
      <c r="C2514" s="2" t="s">
        <v>223</v>
      </c>
      <c r="D2514" s="2" t="s">
        <v>229</v>
      </c>
      <c r="E2514">
        <v>2022</v>
      </c>
      <c r="F2514" t="s">
        <v>5</v>
      </c>
      <c r="G2514" s="1">
        <v>11.48</v>
      </c>
    </row>
    <row r="2515" spans="1:7">
      <c r="A2515" s="2" t="s">
        <v>6</v>
      </c>
      <c r="B2515" t="s">
        <v>71</v>
      </c>
      <c r="C2515" s="2" t="s">
        <v>224</v>
      </c>
      <c r="D2515" s="2" t="s">
        <v>41</v>
      </c>
      <c r="E2515">
        <v>2022</v>
      </c>
      <c r="F2515" t="s">
        <v>18</v>
      </c>
      <c r="G2515" s="1">
        <v>0</v>
      </c>
    </row>
    <row r="2516" spans="1:7">
      <c r="A2516" s="2" t="s">
        <v>6</v>
      </c>
      <c r="B2516" t="s">
        <v>71</v>
      </c>
      <c r="C2516" s="2" t="s">
        <v>223</v>
      </c>
      <c r="D2516" s="2" t="s">
        <v>41</v>
      </c>
      <c r="E2516">
        <v>2022</v>
      </c>
      <c r="F2516" t="s">
        <v>18</v>
      </c>
      <c r="G2516" s="1">
        <v>79464.679999999993</v>
      </c>
    </row>
    <row r="2517" spans="1:7">
      <c r="A2517" s="2" t="s">
        <v>6</v>
      </c>
      <c r="B2517" t="s">
        <v>86</v>
      </c>
      <c r="C2517" s="2" t="s">
        <v>224</v>
      </c>
      <c r="D2517" s="2" t="s">
        <v>43</v>
      </c>
      <c r="E2517">
        <v>2022</v>
      </c>
      <c r="F2517" t="s">
        <v>18</v>
      </c>
      <c r="G2517" s="1">
        <v>165</v>
      </c>
    </row>
    <row r="2518" spans="1:7">
      <c r="A2518" s="2" t="s">
        <v>6</v>
      </c>
      <c r="B2518" t="s">
        <v>86</v>
      </c>
      <c r="C2518" s="2" t="s">
        <v>223</v>
      </c>
      <c r="D2518" s="2" t="s">
        <v>43</v>
      </c>
      <c r="E2518">
        <v>2022</v>
      </c>
      <c r="F2518" t="s">
        <v>18</v>
      </c>
      <c r="G2518" s="1">
        <v>12593.75</v>
      </c>
    </row>
    <row r="2519" spans="1:7">
      <c r="A2519" s="2" t="s">
        <v>6</v>
      </c>
      <c r="B2519" t="s">
        <v>74</v>
      </c>
      <c r="C2519" s="2" t="s">
        <v>224</v>
      </c>
      <c r="D2519" s="2" t="s">
        <v>56</v>
      </c>
      <c r="E2519">
        <v>2022</v>
      </c>
      <c r="F2519" t="s">
        <v>18</v>
      </c>
      <c r="G2519" s="1">
        <v>1.24</v>
      </c>
    </row>
    <row r="2520" spans="1:7">
      <c r="A2520" s="2" t="s">
        <v>6</v>
      </c>
      <c r="B2520" t="s">
        <v>74</v>
      </c>
      <c r="C2520" s="2" t="s">
        <v>223</v>
      </c>
      <c r="D2520" s="2" t="s">
        <v>56</v>
      </c>
      <c r="E2520">
        <v>2022</v>
      </c>
      <c r="F2520" t="s">
        <v>18</v>
      </c>
      <c r="G2520" s="1">
        <v>336.32</v>
      </c>
    </row>
    <row r="2521" spans="1:7">
      <c r="A2521" s="2" t="s">
        <v>6</v>
      </c>
      <c r="B2521" t="s">
        <v>62</v>
      </c>
      <c r="C2521" s="2" t="s">
        <v>224</v>
      </c>
      <c r="D2521" s="2" t="s">
        <v>230</v>
      </c>
      <c r="E2521">
        <v>2022</v>
      </c>
      <c r="F2521" t="s">
        <v>46</v>
      </c>
      <c r="G2521" s="1">
        <v>168355.55000000008</v>
      </c>
    </row>
    <row r="2522" spans="1:7">
      <c r="A2522" s="2" t="s">
        <v>6</v>
      </c>
      <c r="B2522" t="s">
        <v>62</v>
      </c>
      <c r="C2522" s="2" t="s">
        <v>223</v>
      </c>
      <c r="D2522" s="2" t="s">
        <v>230</v>
      </c>
      <c r="E2522">
        <v>2022</v>
      </c>
      <c r="F2522" t="s">
        <v>46</v>
      </c>
      <c r="G2522" s="1">
        <v>227225.35</v>
      </c>
    </row>
    <row r="2523" spans="1:7">
      <c r="A2523" s="2" t="s">
        <v>6</v>
      </c>
      <c r="B2523" t="s">
        <v>61</v>
      </c>
      <c r="C2523" s="2" t="s">
        <v>224</v>
      </c>
      <c r="D2523" s="2" t="s">
        <v>231</v>
      </c>
      <c r="E2523">
        <v>2022</v>
      </c>
      <c r="F2523" t="s">
        <v>46</v>
      </c>
      <c r="G2523" s="1">
        <v>930367.29000000039</v>
      </c>
    </row>
    <row r="2524" spans="1:7">
      <c r="A2524" s="2" t="s">
        <v>6</v>
      </c>
      <c r="B2524" t="s">
        <v>61</v>
      </c>
      <c r="C2524" s="2" t="s">
        <v>223</v>
      </c>
      <c r="D2524" s="2" t="s">
        <v>231</v>
      </c>
      <c r="E2524">
        <v>2022</v>
      </c>
      <c r="F2524" t="s">
        <v>46</v>
      </c>
      <c r="G2524" s="1">
        <v>34467.140000000007</v>
      </c>
    </row>
    <row r="2525" spans="1:7">
      <c r="A2525" s="2" t="s">
        <v>6</v>
      </c>
      <c r="B2525" t="s">
        <v>70</v>
      </c>
      <c r="C2525" s="2" t="s">
        <v>224</v>
      </c>
      <c r="D2525" s="2" t="s">
        <v>232</v>
      </c>
      <c r="E2525">
        <v>2022</v>
      </c>
      <c r="F2525" t="s">
        <v>46</v>
      </c>
      <c r="G2525" s="1">
        <v>171</v>
      </c>
    </row>
    <row r="2526" spans="1:7">
      <c r="A2526" s="2" t="s">
        <v>6</v>
      </c>
      <c r="B2526" t="s">
        <v>70</v>
      </c>
      <c r="C2526" s="2" t="s">
        <v>223</v>
      </c>
      <c r="D2526" s="2" t="s">
        <v>232</v>
      </c>
      <c r="E2526">
        <v>2022</v>
      </c>
      <c r="F2526" t="s">
        <v>46</v>
      </c>
      <c r="G2526" s="1">
        <v>22.5</v>
      </c>
    </row>
    <row r="2527" spans="1:7">
      <c r="A2527" s="2" t="s">
        <v>6</v>
      </c>
      <c r="B2527" t="s">
        <v>77</v>
      </c>
      <c r="C2527" s="2" t="s">
        <v>224</v>
      </c>
      <c r="D2527" s="2" t="s">
        <v>44</v>
      </c>
      <c r="E2527">
        <v>2022</v>
      </c>
      <c r="F2527" t="s">
        <v>46</v>
      </c>
      <c r="G2527" s="1">
        <v>4939.0800000000008</v>
      </c>
    </row>
    <row r="2528" spans="1:7">
      <c r="A2528" s="2" t="s">
        <v>7</v>
      </c>
      <c r="B2528" t="s">
        <v>67</v>
      </c>
      <c r="C2528" s="2" t="s">
        <v>223</v>
      </c>
      <c r="D2528" s="2" t="s">
        <v>26</v>
      </c>
      <c r="E2528">
        <v>2022</v>
      </c>
      <c r="F2528" t="s">
        <v>19</v>
      </c>
      <c r="G2528" s="1">
        <v>3000</v>
      </c>
    </row>
    <row r="2529" spans="1:7">
      <c r="A2529" s="2" t="s">
        <v>7</v>
      </c>
      <c r="B2529" t="s">
        <v>65</v>
      </c>
      <c r="C2529" s="2" t="s">
        <v>224</v>
      </c>
      <c r="D2529" s="2" t="s">
        <v>27</v>
      </c>
      <c r="E2529">
        <v>2022</v>
      </c>
      <c r="F2529" t="s">
        <v>19</v>
      </c>
      <c r="G2529" s="1">
        <v>36606.849999999991</v>
      </c>
    </row>
    <row r="2530" spans="1:7">
      <c r="A2530" s="2" t="s">
        <v>7</v>
      </c>
      <c r="B2530" t="s">
        <v>65</v>
      </c>
      <c r="C2530" s="2" t="s">
        <v>223</v>
      </c>
      <c r="D2530" s="2" t="s">
        <v>27</v>
      </c>
      <c r="E2530">
        <v>2022</v>
      </c>
      <c r="F2530" t="s">
        <v>19</v>
      </c>
      <c r="G2530" s="1">
        <v>176550.27</v>
      </c>
    </row>
    <row r="2531" spans="1:7">
      <c r="A2531" s="2" t="s">
        <v>7</v>
      </c>
      <c r="B2531" t="s">
        <v>78</v>
      </c>
      <c r="C2531" s="2" t="s">
        <v>224</v>
      </c>
      <c r="D2531" s="2" t="s">
        <v>28</v>
      </c>
      <c r="E2531">
        <v>2022</v>
      </c>
      <c r="F2531" t="s">
        <v>19</v>
      </c>
      <c r="G2531" s="1">
        <v>39886.070000000007</v>
      </c>
    </row>
    <row r="2532" spans="1:7">
      <c r="A2532" s="2" t="s">
        <v>7</v>
      </c>
      <c r="B2532" t="s">
        <v>78</v>
      </c>
      <c r="C2532" s="2" t="s">
        <v>223</v>
      </c>
      <c r="D2532" s="2" t="s">
        <v>28</v>
      </c>
      <c r="E2532">
        <v>2022</v>
      </c>
      <c r="F2532" t="s">
        <v>19</v>
      </c>
      <c r="G2532" s="1">
        <v>114795.68000000002</v>
      </c>
    </row>
    <row r="2533" spans="1:7">
      <c r="A2533" s="2" t="s">
        <v>7</v>
      </c>
      <c r="B2533" t="s">
        <v>68</v>
      </c>
      <c r="C2533" s="2" t="s">
        <v>224</v>
      </c>
      <c r="D2533" s="2" t="s">
        <v>29</v>
      </c>
      <c r="E2533">
        <v>2022</v>
      </c>
      <c r="F2533" t="s">
        <v>19</v>
      </c>
      <c r="G2533" s="1">
        <v>13319.91</v>
      </c>
    </row>
    <row r="2534" spans="1:7">
      <c r="A2534" s="2" t="s">
        <v>7</v>
      </c>
      <c r="B2534" t="s">
        <v>68</v>
      </c>
      <c r="C2534" s="2" t="s">
        <v>223</v>
      </c>
      <c r="D2534" s="2" t="s">
        <v>29</v>
      </c>
      <c r="E2534">
        <v>2022</v>
      </c>
      <c r="F2534" t="s">
        <v>19</v>
      </c>
      <c r="G2534" s="1">
        <v>34170.740000000005</v>
      </c>
    </row>
    <row r="2535" spans="1:7">
      <c r="A2535" s="2" t="s">
        <v>7</v>
      </c>
      <c r="B2535" t="s">
        <v>69</v>
      </c>
      <c r="C2535" s="2" t="s">
        <v>224</v>
      </c>
      <c r="D2535" s="2" t="s">
        <v>30</v>
      </c>
      <c r="E2535">
        <v>2022</v>
      </c>
      <c r="F2535" t="s">
        <v>19</v>
      </c>
      <c r="G2535" s="1">
        <v>255484.38</v>
      </c>
    </row>
    <row r="2536" spans="1:7">
      <c r="A2536" s="2" t="s">
        <v>7</v>
      </c>
      <c r="B2536" t="s">
        <v>69</v>
      </c>
      <c r="C2536" s="2" t="s">
        <v>223</v>
      </c>
      <c r="D2536" s="2" t="s">
        <v>30</v>
      </c>
      <c r="E2536">
        <v>2022</v>
      </c>
      <c r="F2536" t="s">
        <v>19</v>
      </c>
      <c r="G2536" s="1">
        <v>993183.40999999922</v>
      </c>
    </row>
    <row r="2537" spans="1:7">
      <c r="A2537" s="2" t="s">
        <v>7</v>
      </c>
      <c r="B2537" t="s">
        <v>75</v>
      </c>
      <c r="C2537" s="2" t="s">
        <v>224</v>
      </c>
      <c r="D2537" s="2" t="s">
        <v>31</v>
      </c>
      <c r="E2537">
        <v>2022</v>
      </c>
      <c r="F2537" t="s">
        <v>19</v>
      </c>
      <c r="G2537" s="1">
        <v>46543.950000000004</v>
      </c>
    </row>
    <row r="2538" spans="1:7">
      <c r="A2538" s="2" t="s">
        <v>7</v>
      </c>
      <c r="B2538" t="s">
        <v>75</v>
      </c>
      <c r="C2538" s="2" t="s">
        <v>223</v>
      </c>
      <c r="D2538" s="2" t="s">
        <v>31</v>
      </c>
      <c r="E2538">
        <v>2022</v>
      </c>
      <c r="F2538" t="s">
        <v>19</v>
      </c>
      <c r="G2538" s="1">
        <v>61000</v>
      </c>
    </row>
    <row r="2539" spans="1:7">
      <c r="A2539" s="2" t="s">
        <v>7</v>
      </c>
      <c r="B2539" t="s">
        <v>85</v>
      </c>
      <c r="C2539" s="2" t="s">
        <v>224</v>
      </c>
      <c r="D2539" s="2" t="s">
        <v>32</v>
      </c>
      <c r="E2539">
        <v>2022</v>
      </c>
      <c r="F2539" t="s">
        <v>19</v>
      </c>
      <c r="G2539" s="1">
        <v>14340.609999999999</v>
      </c>
    </row>
    <row r="2540" spans="1:7">
      <c r="A2540" s="2" t="s">
        <v>7</v>
      </c>
      <c r="B2540" t="s">
        <v>85</v>
      </c>
      <c r="C2540" s="2" t="s">
        <v>223</v>
      </c>
      <c r="D2540" s="2" t="s">
        <v>32</v>
      </c>
      <c r="E2540">
        <v>2022</v>
      </c>
      <c r="F2540" t="s">
        <v>19</v>
      </c>
      <c r="G2540" s="1">
        <v>7786.33</v>
      </c>
    </row>
    <row r="2541" spans="1:7">
      <c r="A2541" s="2" t="s">
        <v>7</v>
      </c>
      <c r="B2541" t="s">
        <v>233</v>
      </c>
      <c r="C2541" s="2" t="s">
        <v>224</v>
      </c>
      <c r="D2541" s="2" t="s">
        <v>234</v>
      </c>
      <c r="E2541">
        <v>2022</v>
      </c>
      <c r="F2541" t="s">
        <v>19</v>
      </c>
      <c r="G2541" s="1">
        <v>360.12</v>
      </c>
    </row>
    <row r="2542" spans="1:7">
      <c r="A2542" s="2" t="s">
        <v>7</v>
      </c>
      <c r="B2542" t="s">
        <v>66</v>
      </c>
      <c r="C2542" s="2" t="s">
        <v>224</v>
      </c>
      <c r="D2542" s="2" t="s">
        <v>33</v>
      </c>
      <c r="E2542">
        <v>2022</v>
      </c>
      <c r="F2542" t="s">
        <v>19</v>
      </c>
      <c r="G2542" s="1">
        <v>9807.4399999999987</v>
      </c>
    </row>
    <row r="2543" spans="1:7">
      <c r="A2543" s="2" t="s">
        <v>7</v>
      </c>
      <c r="B2543" t="s">
        <v>66</v>
      </c>
      <c r="C2543" s="2" t="s">
        <v>223</v>
      </c>
      <c r="D2543" s="2" t="s">
        <v>33</v>
      </c>
      <c r="E2543">
        <v>2022</v>
      </c>
      <c r="F2543" t="s">
        <v>19</v>
      </c>
      <c r="G2543" s="1">
        <v>7136.8</v>
      </c>
    </row>
    <row r="2544" spans="1:7">
      <c r="A2544" s="2" t="s">
        <v>7</v>
      </c>
      <c r="B2544" t="s">
        <v>72</v>
      </c>
      <c r="C2544" s="2" t="s">
        <v>224</v>
      </c>
      <c r="D2544" s="2" t="s">
        <v>225</v>
      </c>
      <c r="E2544">
        <v>2022</v>
      </c>
      <c r="F2544" t="s">
        <v>22</v>
      </c>
      <c r="G2544" s="1">
        <v>5785</v>
      </c>
    </row>
    <row r="2545" spans="1:7">
      <c r="A2545" s="2" t="s">
        <v>7</v>
      </c>
      <c r="B2545" t="s">
        <v>72</v>
      </c>
      <c r="C2545" s="2" t="s">
        <v>223</v>
      </c>
      <c r="D2545" s="2" t="s">
        <v>225</v>
      </c>
      <c r="E2545">
        <v>2022</v>
      </c>
      <c r="F2545" t="s">
        <v>22</v>
      </c>
      <c r="G2545" s="1">
        <v>55485.5</v>
      </c>
    </row>
    <row r="2546" spans="1:7">
      <c r="A2546" s="2" t="s">
        <v>7</v>
      </c>
      <c r="B2546" t="s">
        <v>76</v>
      </c>
      <c r="C2546" s="2" t="s">
        <v>224</v>
      </c>
      <c r="D2546" s="2" t="s">
        <v>36</v>
      </c>
      <c r="E2546">
        <v>2022</v>
      </c>
      <c r="F2546" s="113" t="s">
        <v>20</v>
      </c>
      <c r="G2546" s="1">
        <v>15101.669999999998</v>
      </c>
    </row>
    <row r="2547" spans="1:7">
      <c r="A2547" s="2" t="s">
        <v>7</v>
      </c>
      <c r="B2547" t="s">
        <v>76</v>
      </c>
      <c r="C2547" s="2" t="s">
        <v>223</v>
      </c>
      <c r="D2547" s="2" t="s">
        <v>36</v>
      </c>
      <c r="E2547">
        <v>2022</v>
      </c>
      <c r="F2547" s="113" t="s">
        <v>20</v>
      </c>
      <c r="G2547" s="1">
        <v>0</v>
      </c>
    </row>
    <row r="2548" spans="1:7">
      <c r="A2548" s="2" t="s">
        <v>7</v>
      </c>
      <c r="B2548" t="s">
        <v>84</v>
      </c>
      <c r="C2548" s="2" t="s">
        <v>224</v>
      </c>
      <c r="D2548" s="2" t="s">
        <v>37</v>
      </c>
      <c r="E2548">
        <v>2022</v>
      </c>
      <c r="F2548" s="113" t="s">
        <v>20</v>
      </c>
      <c r="G2548" s="1">
        <v>6240.1900000000005</v>
      </c>
    </row>
    <row r="2549" spans="1:7">
      <c r="A2549" s="2" t="s">
        <v>7</v>
      </c>
      <c r="B2549" t="s">
        <v>84</v>
      </c>
      <c r="C2549" s="2" t="s">
        <v>223</v>
      </c>
      <c r="D2549" s="2" t="s">
        <v>37</v>
      </c>
      <c r="E2549">
        <v>2022</v>
      </c>
      <c r="F2549" s="113" t="s">
        <v>20</v>
      </c>
      <c r="G2549" s="1">
        <v>53931.090000000004</v>
      </c>
    </row>
    <row r="2550" spans="1:7">
      <c r="A2550" s="2" t="s">
        <v>7</v>
      </c>
      <c r="B2550" t="s">
        <v>128</v>
      </c>
      <c r="C2550" s="2" t="s">
        <v>224</v>
      </c>
      <c r="D2550" s="2" t="s">
        <v>118</v>
      </c>
      <c r="E2550">
        <v>2022</v>
      </c>
      <c r="F2550" s="113" t="s">
        <v>20</v>
      </c>
      <c r="G2550" s="1">
        <v>6255.56</v>
      </c>
    </row>
    <row r="2551" spans="1:7">
      <c r="A2551" s="2" t="s">
        <v>7</v>
      </c>
      <c r="B2551" t="s">
        <v>128</v>
      </c>
      <c r="C2551" s="2" t="s">
        <v>223</v>
      </c>
      <c r="D2551" s="2" t="s">
        <v>118</v>
      </c>
      <c r="E2551">
        <v>2022</v>
      </c>
      <c r="F2551" s="113" t="s">
        <v>20</v>
      </c>
      <c r="G2551" s="1">
        <v>73307.520000000004</v>
      </c>
    </row>
    <row r="2552" spans="1:7">
      <c r="A2552" s="2" t="s">
        <v>7</v>
      </c>
      <c r="B2552" t="s">
        <v>130</v>
      </c>
      <c r="C2552" s="2" t="s">
        <v>224</v>
      </c>
      <c r="D2552" s="2" t="s">
        <v>58</v>
      </c>
      <c r="E2552">
        <v>2022</v>
      </c>
      <c r="F2552" s="113" t="s">
        <v>20</v>
      </c>
      <c r="G2552" s="1">
        <v>13205.329999999998</v>
      </c>
    </row>
    <row r="2553" spans="1:7">
      <c r="A2553" s="2" t="s">
        <v>7</v>
      </c>
      <c r="B2553" t="s">
        <v>130</v>
      </c>
      <c r="C2553" s="2" t="s">
        <v>223</v>
      </c>
      <c r="D2553" s="2" t="s">
        <v>58</v>
      </c>
      <c r="E2553">
        <v>2022</v>
      </c>
      <c r="F2553" s="113" t="s">
        <v>20</v>
      </c>
      <c r="G2553" s="1">
        <v>32536.61</v>
      </c>
    </row>
    <row r="2554" spans="1:7">
      <c r="A2554" s="2" t="s">
        <v>7</v>
      </c>
      <c r="B2554" t="s">
        <v>63</v>
      </c>
      <c r="C2554" s="2" t="s">
        <v>224</v>
      </c>
      <c r="D2554" s="2" t="s">
        <v>226</v>
      </c>
      <c r="E2554">
        <v>2022</v>
      </c>
      <c r="F2554" t="s">
        <v>5</v>
      </c>
      <c r="G2554" s="1">
        <v>30754.620000000006</v>
      </c>
    </row>
    <row r="2555" spans="1:7">
      <c r="A2555" s="2" t="s">
        <v>7</v>
      </c>
      <c r="B2555" t="s">
        <v>63</v>
      </c>
      <c r="C2555" s="2" t="s">
        <v>223</v>
      </c>
      <c r="D2555" s="2" t="s">
        <v>226</v>
      </c>
      <c r="E2555">
        <v>2022</v>
      </c>
      <c r="F2555" t="s">
        <v>5</v>
      </c>
      <c r="G2555" s="1">
        <v>231508.83000000002</v>
      </c>
    </row>
    <row r="2556" spans="1:7">
      <c r="A2556" s="2" t="s">
        <v>7</v>
      </c>
      <c r="B2556" t="s">
        <v>64</v>
      </c>
      <c r="C2556" s="2" t="s">
        <v>223</v>
      </c>
      <c r="D2556" s="2" t="s">
        <v>227</v>
      </c>
      <c r="E2556">
        <v>2022</v>
      </c>
      <c r="F2556" t="s">
        <v>5</v>
      </c>
      <c r="G2556" s="1">
        <v>6600</v>
      </c>
    </row>
    <row r="2557" spans="1:7">
      <c r="A2557" s="2" t="s">
        <v>7</v>
      </c>
      <c r="B2557" t="s">
        <v>95</v>
      </c>
      <c r="C2557" s="2" t="s">
        <v>224</v>
      </c>
      <c r="D2557" s="2" t="s">
        <v>112</v>
      </c>
      <c r="E2557">
        <v>2022</v>
      </c>
      <c r="F2557" t="s">
        <v>5</v>
      </c>
      <c r="G2557" s="1">
        <v>20.16</v>
      </c>
    </row>
    <row r="2558" spans="1:7">
      <c r="A2558" s="2" t="s">
        <v>7</v>
      </c>
      <c r="B2558" t="s">
        <v>83</v>
      </c>
      <c r="C2558" s="2" t="s">
        <v>224</v>
      </c>
      <c r="D2558" s="2" t="s">
        <v>228</v>
      </c>
      <c r="E2558">
        <v>2022</v>
      </c>
      <c r="F2558" t="s">
        <v>5</v>
      </c>
      <c r="G2558" s="1">
        <v>33.42</v>
      </c>
    </row>
    <row r="2559" spans="1:7">
      <c r="A2559" s="2" t="s">
        <v>7</v>
      </c>
      <c r="B2559" t="s">
        <v>83</v>
      </c>
      <c r="C2559" s="2" t="s">
        <v>223</v>
      </c>
      <c r="D2559" s="2" t="s">
        <v>228</v>
      </c>
      <c r="E2559">
        <v>2022</v>
      </c>
      <c r="F2559" t="s">
        <v>5</v>
      </c>
      <c r="G2559" s="1">
        <v>0</v>
      </c>
    </row>
    <row r="2560" spans="1:7">
      <c r="A2560" s="2" t="s">
        <v>7</v>
      </c>
      <c r="B2560" t="s">
        <v>90</v>
      </c>
      <c r="C2560" s="2" t="s">
        <v>223</v>
      </c>
      <c r="D2560" s="2" t="s">
        <v>235</v>
      </c>
      <c r="E2560">
        <v>2022</v>
      </c>
      <c r="F2560" t="s">
        <v>5</v>
      </c>
      <c r="G2560" s="1">
        <v>0</v>
      </c>
    </row>
    <row r="2561" spans="1:7">
      <c r="A2561" s="2" t="s">
        <v>7</v>
      </c>
      <c r="B2561" t="s">
        <v>82</v>
      </c>
      <c r="C2561" s="2" t="s">
        <v>224</v>
      </c>
      <c r="D2561" s="2" t="s">
        <v>229</v>
      </c>
      <c r="E2561">
        <v>2022</v>
      </c>
      <c r="F2561" t="s">
        <v>5</v>
      </c>
      <c r="G2561" s="1">
        <v>2.36</v>
      </c>
    </row>
    <row r="2562" spans="1:7">
      <c r="A2562" s="2" t="s">
        <v>7</v>
      </c>
      <c r="B2562" t="s">
        <v>82</v>
      </c>
      <c r="C2562" s="2" t="s">
        <v>223</v>
      </c>
      <c r="D2562" s="2" t="s">
        <v>229</v>
      </c>
      <c r="E2562">
        <v>2022</v>
      </c>
      <c r="F2562" t="s">
        <v>5</v>
      </c>
      <c r="G2562" s="1">
        <v>0</v>
      </c>
    </row>
    <row r="2563" spans="1:7">
      <c r="A2563" s="2" t="s">
        <v>7</v>
      </c>
      <c r="B2563" t="s">
        <v>71</v>
      </c>
      <c r="C2563" s="2" t="s">
        <v>224</v>
      </c>
      <c r="D2563" s="2" t="s">
        <v>41</v>
      </c>
      <c r="E2563">
        <v>2022</v>
      </c>
      <c r="F2563" t="s">
        <v>18</v>
      </c>
      <c r="G2563" s="1">
        <v>19972.689999999999</v>
      </c>
    </row>
    <row r="2564" spans="1:7">
      <c r="A2564" s="2" t="s">
        <v>7</v>
      </c>
      <c r="B2564" t="s">
        <v>71</v>
      </c>
      <c r="C2564" s="2" t="s">
        <v>223</v>
      </c>
      <c r="D2564" s="2" t="s">
        <v>41</v>
      </c>
      <c r="E2564">
        <v>2022</v>
      </c>
      <c r="F2564" t="s">
        <v>18</v>
      </c>
      <c r="G2564" s="1">
        <v>21570.21</v>
      </c>
    </row>
    <row r="2565" spans="1:7">
      <c r="A2565" s="2" t="s">
        <v>7</v>
      </c>
      <c r="B2565" t="s">
        <v>86</v>
      </c>
      <c r="C2565" s="2" t="s">
        <v>224</v>
      </c>
      <c r="D2565" s="2" t="s">
        <v>43</v>
      </c>
      <c r="E2565">
        <v>2022</v>
      </c>
      <c r="F2565" t="s">
        <v>18</v>
      </c>
      <c r="G2565" s="1">
        <v>186.38</v>
      </c>
    </row>
    <row r="2566" spans="1:7">
      <c r="A2566" s="2" t="s">
        <v>7</v>
      </c>
      <c r="B2566" t="s">
        <v>74</v>
      </c>
      <c r="C2566" s="2" t="s">
        <v>224</v>
      </c>
      <c r="D2566" s="2" t="s">
        <v>56</v>
      </c>
      <c r="E2566">
        <v>2022</v>
      </c>
      <c r="F2566" t="s">
        <v>18</v>
      </c>
      <c r="G2566" s="1">
        <v>28.62</v>
      </c>
    </row>
    <row r="2567" spans="1:7">
      <c r="A2567" s="2" t="s">
        <v>7</v>
      </c>
      <c r="B2567" t="s">
        <v>74</v>
      </c>
      <c r="C2567" s="2" t="s">
        <v>223</v>
      </c>
      <c r="D2567" s="2" t="s">
        <v>56</v>
      </c>
      <c r="E2567">
        <v>2022</v>
      </c>
      <c r="F2567" t="s">
        <v>18</v>
      </c>
      <c r="G2567" s="1">
        <v>44.029999999999994</v>
      </c>
    </row>
    <row r="2568" spans="1:7">
      <c r="A2568" s="2" t="s">
        <v>7</v>
      </c>
      <c r="B2568" t="s">
        <v>62</v>
      </c>
      <c r="C2568" s="2" t="s">
        <v>224</v>
      </c>
      <c r="D2568" s="2" t="s">
        <v>230</v>
      </c>
      <c r="E2568">
        <v>2022</v>
      </c>
      <c r="F2568" t="s">
        <v>46</v>
      </c>
      <c r="G2568" s="1">
        <v>72994.350000000006</v>
      </c>
    </row>
    <row r="2569" spans="1:7">
      <c r="A2569" s="2" t="s">
        <v>7</v>
      </c>
      <c r="B2569" t="s">
        <v>62</v>
      </c>
      <c r="C2569" s="2" t="s">
        <v>223</v>
      </c>
      <c r="D2569" s="2" t="s">
        <v>230</v>
      </c>
      <c r="E2569">
        <v>2022</v>
      </c>
      <c r="F2569" t="s">
        <v>46</v>
      </c>
      <c r="G2569" s="1">
        <v>169015.23</v>
      </c>
    </row>
    <row r="2570" spans="1:7">
      <c r="A2570" s="2" t="s">
        <v>7</v>
      </c>
      <c r="B2570" t="s">
        <v>61</v>
      </c>
      <c r="C2570" s="2" t="s">
        <v>224</v>
      </c>
      <c r="D2570" s="2" t="s">
        <v>231</v>
      </c>
      <c r="E2570">
        <v>2022</v>
      </c>
      <c r="F2570" t="s">
        <v>46</v>
      </c>
      <c r="G2570" s="1">
        <v>12900</v>
      </c>
    </row>
    <row r="2571" spans="1:7">
      <c r="A2571" s="2" t="s">
        <v>7</v>
      </c>
      <c r="B2571" t="s">
        <v>61</v>
      </c>
      <c r="C2571" s="2" t="s">
        <v>223</v>
      </c>
      <c r="D2571" s="2" t="s">
        <v>231</v>
      </c>
      <c r="E2571">
        <v>2022</v>
      </c>
      <c r="F2571" t="s">
        <v>46</v>
      </c>
      <c r="G2571" s="1">
        <v>9400</v>
      </c>
    </row>
    <row r="2572" spans="1:7">
      <c r="A2572" s="2" t="s">
        <v>7</v>
      </c>
      <c r="B2572" t="s">
        <v>70</v>
      </c>
      <c r="C2572" s="2" t="s">
        <v>223</v>
      </c>
      <c r="D2572" s="2" t="s">
        <v>232</v>
      </c>
      <c r="E2572">
        <v>2022</v>
      </c>
      <c r="F2572" t="s">
        <v>46</v>
      </c>
      <c r="G2572" s="1">
        <v>767.25</v>
      </c>
    </row>
    <row r="2573" spans="1:7">
      <c r="A2573" s="2" t="s">
        <v>7</v>
      </c>
      <c r="B2573" t="s">
        <v>77</v>
      </c>
      <c r="C2573" s="2" t="s">
        <v>223</v>
      </c>
      <c r="D2573" s="2" t="s">
        <v>44</v>
      </c>
      <c r="E2573">
        <v>2022</v>
      </c>
      <c r="F2573" t="s">
        <v>46</v>
      </c>
      <c r="G2573" s="1">
        <v>757.46</v>
      </c>
    </row>
    <row r="2574" spans="1:7">
      <c r="A2574" s="2" t="s">
        <v>8</v>
      </c>
      <c r="B2574" t="s">
        <v>65</v>
      </c>
      <c r="C2574" s="2" t="s">
        <v>223</v>
      </c>
      <c r="D2574" s="2" t="s">
        <v>27</v>
      </c>
      <c r="E2574">
        <v>2022</v>
      </c>
      <c r="F2574" t="s">
        <v>19</v>
      </c>
      <c r="G2574" s="1">
        <v>59139.429999999993</v>
      </c>
    </row>
    <row r="2575" spans="1:7">
      <c r="A2575" s="2" t="s">
        <v>8</v>
      </c>
      <c r="B2575" t="s">
        <v>78</v>
      </c>
      <c r="C2575" s="2" t="s">
        <v>224</v>
      </c>
      <c r="D2575" s="2" t="s">
        <v>28</v>
      </c>
      <c r="E2575">
        <v>2022</v>
      </c>
      <c r="F2575" t="s">
        <v>19</v>
      </c>
      <c r="G2575" s="1">
        <v>17966.330000000002</v>
      </c>
    </row>
    <row r="2576" spans="1:7">
      <c r="A2576" s="2" t="s">
        <v>8</v>
      </c>
      <c r="B2576" t="s">
        <v>78</v>
      </c>
      <c r="C2576" s="2" t="s">
        <v>223</v>
      </c>
      <c r="D2576" s="2" t="s">
        <v>28</v>
      </c>
      <c r="E2576">
        <v>2022</v>
      </c>
      <c r="F2576" t="s">
        <v>19</v>
      </c>
      <c r="G2576" s="1">
        <v>175247.44999999998</v>
      </c>
    </row>
    <row r="2577" spans="1:8">
      <c r="A2577" s="2" t="s">
        <v>8</v>
      </c>
      <c r="B2577" t="s">
        <v>68</v>
      </c>
      <c r="C2577" s="2" t="s">
        <v>224</v>
      </c>
      <c r="D2577" s="2" t="s">
        <v>29</v>
      </c>
      <c r="E2577">
        <v>2022</v>
      </c>
      <c r="F2577" t="s">
        <v>19</v>
      </c>
      <c r="G2577" s="1">
        <v>11057.89</v>
      </c>
    </row>
    <row r="2578" spans="1:8">
      <c r="A2578" s="2" t="s">
        <v>8</v>
      </c>
      <c r="B2578" t="s">
        <v>68</v>
      </c>
      <c r="C2578" s="2" t="s">
        <v>223</v>
      </c>
      <c r="D2578" s="2" t="s">
        <v>29</v>
      </c>
      <c r="E2578">
        <v>2022</v>
      </c>
      <c r="F2578" t="s">
        <v>19</v>
      </c>
      <c r="G2578" s="1">
        <v>57755.319999999992</v>
      </c>
    </row>
    <row r="2579" spans="1:8">
      <c r="A2579" s="2" t="s">
        <v>8</v>
      </c>
      <c r="B2579" t="s">
        <v>69</v>
      </c>
      <c r="C2579" s="2" t="s">
        <v>224</v>
      </c>
      <c r="D2579" s="2" t="s">
        <v>30</v>
      </c>
      <c r="E2579">
        <v>2022</v>
      </c>
      <c r="F2579" t="s">
        <v>19</v>
      </c>
      <c r="G2579" s="1">
        <v>265990.00999999989</v>
      </c>
    </row>
    <row r="2580" spans="1:8">
      <c r="A2580" s="2" t="s">
        <v>8</v>
      </c>
      <c r="B2580" t="s">
        <v>69</v>
      </c>
      <c r="C2580" s="2" t="s">
        <v>223</v>
      </c>
      <c r="D2580" s="2" t="s">
        <v>30</v>
      </c>
      <c r="E2580">
        <v>2022</v>
      </c>
      <c r="F2580" t="s">
        <v>19</v>
      </c>
      <c r="G2580" s="1">
        <v>905689.01000000036</v>
      </c>
    </row>
    <row r="2581" spans="1:8">
      <c r="A2581" s="2" t="s">
        <v>8</v>
      </c>
      <c r="B2581" t="s">
        <v>75</v>
      </c>
      <c r="C2581" s="2" t="s">
        <v>224</v>
      </c>
      <c r="D2581" s="2" t="s">
        <v>31</v>
      </c>
      <c r="E2581">
        <v>2022</v>
      </c>
      <c r="F2581" t="s">
        <v>19</v>
      </c>
      <c r="G2581" s="1">
        <v>4415.21</v>
      </c>
    </row>
    <row r="2582" spans="1:8">
      <c r="A2582" s="2" t="s">
        <v>8</v>
      </c>
      <c r="B2582" t="s">
        <v>75</v>
      </c>
      <c r="C2582" s="2" t="s">
        <v>223</v>
      </c>
      <c r="D2582" s="2" t="s">
        <v>31</v>
      </c>
      <c r="E2582">
        <v>2022</v>
      </c>
      <c r="F2582" t="s">
        <v>19</v>
      </c>
      <c r="G2582" s="1">
        <v>90371.96</v>
      </c>
    </row>
    <row r="2583" spans="1:8">
      <c r="A2583" s="2" t="s">
        <v>8</v>
      </c>
      <c r="B2583" t="s">
        <v>85</v>
      </c>
      <c r="C2583" s="2" t="s">
        <v>223</v>
      </c>
      <c r="D2583" s="2" t="s">
        <v>32</v>
      </c>
      <c r="E2583">
        <v>2022</v>
      </c>
      <c r="F2583" t="s">
        <v>19</v>
      </c>
      <c r="G2583" s="1">
        <v>14164.78</v>
      </c>
    </row>
    <row r="2584" spans="1:8">
      <c r="A2584" s="2" t="s">
        <v>8</v>
      </c>
      <c r="B2584" t="s">
        <v>66</v>
      </c>
      <c r="C2584" s="2" t="s">
        <v>224</v>
      </c>
      <c r="D2584" s="2" t="s">
        <v>33</v>
      </c>
      <c r="E2584">
        <v>2022</v>
      </c>
      <c r="F2584" t="s">
        <v>19</v>
      </c>
      <c r="G2584" s="1">
        <v>5660</v>
      </c>
    </row>
    <row r="2585" spans="1:8">
      <c r="A2585" s="2" t="s">
        <v>8</v>
      </c>
      <c r="B2585" t="s">
        <v>66</v>
      </c>
      <c r="C2585" s="2" t="s">
        <v>223</v>
      </c>
      <c r="D2585" s="2" t="s">
        <v>33</v>
      </c>
      <c r="E2585">
        <v>2022</v>
      </c>
      <c r="F2585" t="s">
        <v>19</v>
      </c>
      <c r="G2585" s="1">
        <v>54092.43</v>
      </c>
    </row>
    <row r="2586" spans="1:8">
      <c r="A2586" s="2" t="s">
        <v>8</v>
      </c>
      <c r="B2586" t="s">
        <v>137</v>
      </c>
      <c r="C2586" s="2" t="s">
        <v>223</v>
      </c>
      <c r="D2586" s="2" t="s">
        <v>236</v>
      </c>
      <c r="E2586">
        <v>2022</v>
      </c>
      <c r="F2586" t="s">
        <v>19</v>
      </c>
      <c r="G2586" s="1">
        <v>5095.0200000000004</v>
      </c>
    </row>
    <row r="2587" spans="1:8">
      <c r="A2587" s="2" t="s">
        <v>8</v>
      </c>
      <c r="B2587" t="s">
        <v>81</v>
      </c>
      <c r="C2587" s="2" t="s">
        <v>224</v>
      </c>
      <c r="D2587" s="2" t="s">
        <v>34</v>
      </c>
      <c r="E2587">
        <v>2022</v>
      </c>
      <c r="F2587" s="113" t="s">
        <v>51</v>
      </c>
      <c r="G2587" s="1">
        <v>63390.769999999968</v>
      </c>
      <c r="H2587" t="s">
        <v>345</v>
      </c>
    </row>
    <row r="2588" spans="1:8">
      <c r="A2588" s="2" t="s">
        <v>8</v>
      </c>
      <c r="B2588" t="s">
        <v>81</v>
      </c>
      <c r="C2588" s="2" t="s">
        <v>223</v>
      </c>
      <c r="D2588" s="2" t="s">
        <v>34</v>
      </c>
      <c r="E2588">
        <v>2022</v>
      </c>
      <c r="F2588" s="113" t="s">
        <v>51</v>
      </c>
      <c r="G2588" s="1">
        <v>36208.079999999994</v>
      </c>
      <c r="H2588" t="s">
        <v>345</v>
      </c>
    </row>
    <row r="2589" spans="1:8">
      <c r="A2589" s="2" t="s">
        <v>8</v>
      </c>
      <c r="B2589" t="s">
        <v>127</v>
      </c>
      <c r="C2589" s="2" t="s">
        <v>223</v>
      </c>
      <c r="D2589" s="2" t="s">
        <v>120</v>
      </c>
      <c r="E2589">
        <v>2022</v>
      </c>
      <c r="F2589" s="113" t="s">
        <v>51</v>
      </c>
      <c r="G2589" s="1">
        <v>1129.8900000000001</v>
      </c>
      <c r="H2589" t="s">
        <v>345</v>
      </c>
    </row>
    <row r="2590" spans="1:8">
      <c r="A2590" s="2" t="s">
        <v>8</v>
      </c>
      <c r="B2590" t="s">
        <v>84</v>
      </c>
      <c r="C2590" s="2" t="s">
        <v>223</v>
      </c>
      <c r="D2590" s="2" t="s">
        <v>37</v>
      </c>
      <c r="E2590">
        <v>2022</v>
      </c>
      <c r="F2590" s="113" t="s">
        <v>20</v>
      </c>
      <c r="G2590" s="1">
        <v>34325.270000000004</v>
      </c>
    </row>
    <row r="2591" spans="1:8">
      <c r="A2591" s="2" t="s">
        <v>8</v>
      </c>
      <c r="B2591" t="s">
        <v>88</v>
      </c>
      <c r="C2591" s="2" t="s">
        <v>223</v>
      </c>
      <c r="D2591" s="2" t="s">
        <v>38</v>
      </c>
      <c r="E2591">
        <v>2022</v>
      </c>
      <c r="F2591" s="113" t="s">
        <v>20</v>
      </c>
      <c r="G2591" s="1">
        <v>3833.33</v>
      </c>
    </row>
    <row r="2592" spans="1:8">
      <c r="A2592" s="2" t="s">
        <v>8</v>
      </c>
      <c r="B2592" t="s">
        <v>129</v>
      </c>
      <c r="C2592" s="2" t="s">
        <v>223</v>
      </c>
      <c r="D2592" s="2" t="s">
        <v>105</v>
      </c>
      <c r="E2592">
        <v>2022</v>
      </c>
      <c r="F2592" s="113" t="s">
        <v>20</v>
      </c>
      <c r="G2592" s="1">
        <v>2000</v>
      </c>
    </row>
    <row r="2593" spans="1:7">
      <c r="A2593" s="2" t="s">
        <v>8</v>
      </c>
      <c r="B2593" t="s">
        <v>89</v>
      </c>
      <c r="C2593" s="2" t="s">
        <v>224</v>
      </c>
      <c r="D2593" s="2" t="s">
        <v>40</v>
      </c>
      <c r="E2593">
        <v>2022</v>
      </c>
      <c r="F2593" s="113" t="s">
        <v>20</v>
      </c>
      <c r="G2593" s="1">
        <v>2191</v>
      </c>
    </row>
    <row r="2594" spans="1:7">
      <c r="A2594" s="2" t="s">
        <v>8</v>
      </c>
      <c r="B2594" t="s">
        <v>89</v>
      </c>
      <c r="C2594" s="2" t="s">
        <v>223</v>
      </c>
      <c r="D2594" s="2" t="s">
        <v>40</v>
      </c>
      <c r="E2594">
        <v>2022</v>
      </c>
      <c r="F2594" s="113" t="s">
        <v>20</v>
      </c>
      <c r="G2594" s="1">
        <v>104454.96</v>
      </c>
    </row>
    <row r="2595" spans="1:7">
      <c r="A2595" s="2" t="s">
        <v>8</v>
      </c>
      <c r="B2595" t="s">
        <v>93</v>
      </c>
      <c r="C2595" s="2" t="s">
        <v>224</v>
      </c>
      <c r="D2595" s="2" t="s">
        <v>237</v>
      </c>
      <c r="E2595">
        <v>2022</v>
      </c>
      <c r="F2595" s="113" t="s">
        <v>20</v>
      </c>
      <c r="G2595" s="1">
        <v>185</v>
      </c>
    </row>
    <row r="2596" spans="1:7">
      <c r="A2596" s="2" t="s">
        <v>8</v>
      </c>
      <c r="B2596" t="s">
        <v>238</v>
      </c>
      <c r="C2596" s="2" t="s">
        <v>223</v>
      </c>
      <c r="D2596" s="2" t="s">
        <v>239</v>
      </c>
      <c r="E2596">
        <v>2022</v>
      </c>
      <c r="F2596" s="113" t="s">
        <v>20</v>
      </c>
      <c r="G2596" s="1">
        <v>11.25</v>
      </c>
    </row>
    <row r="2597" spans="1:7">
      <c r="A2597" s="2" t="s">
        <v>8</v>
      </c>
      <c r="B2597" t="s">
        <v>240</v>
      </c>
      <c r="C2597" s="2" t="s">
        <v>223</v>
      </c>
      <c r="D2597" s="2" t="s">
        <v>241</v>
      </c>
      <c r="E2597">
        <v>2022</v>
      </c>
      <c r="F2597" t="s">
        <v>22</v>
      </c>
      <c r="G2597" s="1">
        <v>720</v>
      </c>
    </row>
    <row r="2598" spans="1:7">
      <c r="A2598" s="2" t="s">
        <v>8</v>
      </c>
      <c r="B2598" t="s">
        <v>63</v>
      </c>
      <c r="C2598" s="2" t="s">
        <v>223</v>
      </c>
      <c r="D2598" s="2" t="s">
        <v>226</v>
      </c>
      <c r="E2598">
        <v>2022</v>
      </c>
      <c r="F2598" t="s">
        <v>5</v>
      </c>
      <c r="G2598" s="1">
        <v>25550.97</v>
      </c>
    </row>
    <row r="2599" spans="1:7">
      <c r="A2599" s="2" t="s">
        <v>8</v>
      </c>
      <c r="B2599" t="s">
        <v>64</v>
      </c>
      <c r="C2599" s="2" t="s">
        <v>223</v>
      </c>
      <c r="D2599" s="2" t="s">
        <v>227</v>
      </c>
      <c r="E2599">
        <v>2022</v>
      </c>
      <c r="F2599" t="s">
        <v>5</v>
      </c>
      <c r="G2599" s="1">
        <v>4789.6000000000004</v>
      </c>
    </row>
    <row r="2600" spans="1:7">
      <c r="A2600" s="2" t="s">
        <v>8</v>
      </c>
      <c r="B2600" t="s">
        <v>83</v>
      </c>
      <c r="C2600" s="2" t="s">
        <v>223</v>
      </c>
      <c r="D2600" s="2" t="s">
        <v>228</v>
      </c>
      <c r="E2600">
        <v>2022</v>
      </c>
      <c r="F2600" t="s">
        <v>5</v>
      </c>
      <c r="G2600" s="1">
        <v>259.7</v>
      </c>
    </row>
    <row r="2601" spans="1:7">
      <c r="A2601" s="2" t="s">
        <v>8</v>
      </c>
      <c r="B2601" t="s">
        <v>82</v>
      </c>
      <c r="C2601" s="2" t="s">
        <v>223</v>
      </c>
      <c r="D2601" s="2" t="s">
        <v>229</v>
      </c>
      <c r="E2601">
        <v>2022</v>
      </c>
      <c r="F2601" t="s">
        <v>5</v>
      </c>
      <c r="G2601" s="1">
        <v>3.6399999999999997</v>
      </c>
    </row>
    <row r="2602" spans="1:7">
      <c r="A2602" s="2" t="s">
        <v>8</v>
      </c>
      <c r="B2602" t="s">
        <v>71</v>
      </c>
      <c r="C2602" s="2" t="s">
        <v>224</v>
      </c>
      <c r="D2602" s="2" t="s">
        <v>41</v>
      </c>
      <c r="E2602">
        <v>2022</v>
      </c>
      <c r="F2602" t="s">
        <v>18</v>
      </c>
      <c r="G2602" s="1">
        <v>4094</v>
      </c>
    </row>
    <row r="2603" spans="1:7">
      <c r="A2603" s="2" t="s">
        <v>8</v>
      </c>
      <c r="B2603" t="s">
        <v>71</v>
      </c>
      <c r="C2603" s="2" t="s">
        <v>223</v>
      </c>
      <c r="D2603" s="2" t="s">
        <v>41</v>
      </c>
      <c r="E2603">
        <v>2022</v>
      </c>
      <c r="F2603" t="s">
        <v>18</v>
      </c>
      <c r="G2603" s="1">
        <v>57258.750000000007</v>
      </c>
    </row>
    <row r="2604" spans="1:7">
      <c r="A2604" s="2" t="s">
        <v>8</v>
      </c>
      <c r="B2604" t="s">
        <v>86</v>
      </c>
      <c r="C2604" s="2" t="s">
        <v>223</v>
      </c>
      <c r="D2604" s="2" t="s">
        <v>43</v>
      </c>
      <c r="E2604">
        <v>2022</v>
      </c>
      <c r="F2604" t="s">
        <v>18</v>
      </c>
      <c r="G2604" s="1">
        <v>1856.44</v>
      </c>
    </row>
    <row r="2605" spans="1:7">
      <c r="A2605" s="2" t="s">
        <v>8</v>
      </c>
      <c r="B2605" t="s">
        <v>74</v>
      </c>
      <c r="C2605" s="2" t="s">
        <v>224</v>
      </c>
      <c r="D2605" s="2" t="s">
        <v>56</v>
      </c>
      <c r="E2605">
        <v>2022</v>
      </c>
      <c r="F2605" t="s">
        <v>18</v>
      </c>
      <c r="G2605" s="1">
        <v>3.38</v>
      </c>
    </row>
    <row r="2606" spans="1:7">
      <c r="A2606" s="2" t="s">
        <v>8</v>
      </c>
      <c r="B2606" t="s">
        <v>74</v>
      </c>
      <c r="C2606" s="2" t="s">
        <v>223</v>
      </c>
      <c r="D2606" s="2" t="s">
        <v>56</v>
      </c>
      <c r="E2606">
        <v>2022</v>
      </c>
      <c r="F2606" t="s">
        <v>18</v>
      </c>
      <c r="G2606" s="1">
        <v>98.909999999999982</v>
      </c>
    </row>
    <row r="2607" spans="1:7">
      <c r="A2607" s="2" t="s">
        <v>8</v>
      </c>
      <c r="B2607" t="s">
        <v>62</v>
      </c>
      <c r="C2607" s="2" t="s">
        <v>224</v>
      </c>
      <c r="D2607" s="2" t="s">
        <v>230</v>
      </c>
      <c r="E2607">
        <v>2022</v>
      </c>
      <c r="F2607" t="s">
        <v>46</v>
      </c>
      <c r="G2607" s="1">
        <v>24097.5</v>
      </c>
    </row>
    <row r="2608" spans="1:7">
      <c r="A2608" s="2" t="s">
        <v>8</v>
      </c>
      <c r="B2608" t="s">
        <v>62</v>
      </c>
      <c r="C2608" s="2" t="s">
        <v>223</v>
      </c>
      <c r="D2608" s="2" t="s">
        <v>230</v>
      </c>
      <c r="E2608">
        <v>2022</v>
      </c>
      <c r="F2608" t="s">
        <v>46</v>
      </c>
      <c r="G2608" s="1">
        <v>237117.43</v>
      </c>
    </row>
    <row r="2609" spans="1:7">
      <c r="A2609" s="2" t="s">
        <v>8</v>
      </c>
      <c r="B2609" t="s">
        <v>61</v>
      </c>
      <c r="C2609" s="2" t="s">
        <v>224</v>
      </c>
      <c r="D2609" s="2" t="s">
        <v>231</v>
      </c>
      <c r="E2609">
        <v>2022</v>
      </c>
      <c r="F2609" t="s">
        <v>46</v>
      </c>
      <c r="G2609" s="1">
        <v>500</v>
      </c>
    </row>
    <row r="2610" spans="1:7">
      <c r="A2610" s="2" t="s">
        <v>8</v>
      </c>
      <c r="B2610" t="s">
        <v>61</v>
      </c>
      <c r="C2610" s="2" t="s">
        <v>223</v>
      </c>
      <c r="D2610" s="2" t="s">
        <v>231</v>
      </c>
      <c r="E2610">
        <v>2022</v>
      </c>
      <c r="F2610" t="s">
        <v>46</v>
      </c>
      <c r="G2610" s="1">
        <v>573.33000000000004</v>
      </c>
    </row>
    <row r="2611" spans="1:7">
      <c r="A2611" s="2" t="s">
        <v>8</v>
      </c>
      <c r="B2611" t="s">
        <v>70</v>
      </c>
      <c r="C2611" s="2" t="s">
        <v>223</v>
      </c>
      <c r="D2611" s="2" t="s">
        <v>232</v>
      </c>
      <c r="E2611">
        <v>2022</v>
      </c>
      <c r="F2611" t="s">
        <v>46</v>
      </c>
      <c r="G2611" s="1">
        <v>371.42</v>
      </c>
    </row>
    <row r="2612" spans="1:7">
      <c r="A2612" s="2" t="s">
        <v>8</v>
      </c>
      <c r="B2612" t="s">
        <v>77</v>
      </c>
      <c r="C2612" s="2" t="s">
        <v>224</v>
      </c>
      <c r="D2612" s="2" t="s">
        <v>44</v>
      </c>
      <c r="E2612">
        <v>2022</v>
      </c>
      <c r="F2612" t="s">
        <v>46</v>
      </c>
      <c r="G2612" s="1">
        <v>394.68</v>
      </c>
    </row>
    <row r="2613" spans="1:7">
      <c r="A2613" s="2" t="s">
        <v>8</v>
      </c>
      <c r="B2613" t="s">
        <v>77</v>
      </c>
      <c r="C2613" s="2" t="s">
        <v>223</v>
      </c>
      <c r="D2613" s="2" t="s">
        <v>44</v>
      </c>
      <c r="E2613">
        <v>2022</v>
      </c>
      <c r="F2613" t="s">
        <v>46</v>
      </c>
      <c r="G2613" s="1">
        <v>5744.489999999998</v>
      </c>
    </row>
    <row r="2614" spans="1:7">
      <c r="A2614" s="2" t="s">
        <v>9</v>
      </c>
      <c r="B2614" t="s">
        <v>65</v>
      </c>
      <c r="C2614" s="2" t="s">
        <v>224</v>
      </c>
      <c r="D2614" s="2" t="s">
        <v>27</v>
      </c>
      <c r="E2614">
        <v>2022</v>
      </c>
      <c r="F2614" t="s">
        <v>19</v>
      </c>
      <c r="G2614" s="1">
        <v>15972.4</v>
      </c>
    </row>
    <row r="2615" spans="1:7">
      <c r="A2615" s="2" t="s">
        <v>9</v>
      </c>
      <c r="B2615" t="s">
        <v>65</v>
      </c>
      <c r="C2615" s="2" t="s">
        <v>223</v>
      </c>
      <c r="D2615" s="2" t="s">
        <v>27</v>
      </c>
      <c r="E2615">
        <v>2022</v>
      </c>
      <c r="F2615" t="s">
        <v>19</v>
      </c>
      <c r="G2615" s="1">
        <v>129159.79999999999</v>
      </c>
    </row>
    <row r="2616" spans="1:7">
      <c r="A2616" s="2" t="s">
        <v>9</v>
      </c>
      <c r="B2616" t="s">
        <v>78</v>
      </c>
      <c r="C2616" s="2" t="s">
        <v>224</v>
      </c>
      <c r="D2616" s="2" t="s">
        <v>28</v>
      </c>
      <c r="E2616">
        <v>2022</v>
      </c>
      <c r="F2616" t="s">
        <v>19</v>
      </c>
      <c r="G2616" s="1">
        <v>40024.969999999994</v>
      </c>
    </row>
    <row r="2617" spans="1:7">
      <c r="A2617" s="2" t="s">
        <v>9</v>
      </c>
      <c r="B2617" t="s">
        <v>78</v>
      </c>
      <c r="C2617" s="2" t="s">
        <v>223</v>
      </c>
      <c r="D2617" s="2" t="s">
        <v>28</v>
      </c>
      <c r="E2617">
        <v>2022</v>
      </c>
      <c r="F2617" t="s">
        <v>19</v>
      </c>
      <c r="G2617" s="1">
        <v>104603.3</v>
      </c>
    </row>
    <row r="2618" spans="1:7">
      <c r="A2618" s="2" t="s">
        <v>9</v>
      </c>
      <c r="B2618" t="s">
        <v>68</v>
      </c>
      <c r="C2618" s="2" t="s">
        <v>224</v>
      </c>
      <c r="D2618" s="2" t="s">
        <v>29</v>
      </c>
      <c r="E2618">
        <v>2022</v>
      </c>
      <c r="F2618" t="s">
        <v>19</v>
      </c>
      <c r="G2618" s="1">
        <v>4182</v>
      </c>
    </row>
    <row r="2619" spans="1:7">
      <c r="A2619" s="2" t="s">
        <v>9</v>
      </c>
      <c r="B2619" t="s">
        <v>68</v>
      </c>
      <c r="C2619" s="2" t="s">
        <v>223</v>
      </c>
      <c r="D2619" s="2" t="s">
        <v>29</v>
      </c>
      <c r="E2619">
        <v>2022</v>
      </c>
      <c r="F2619" t="s">
        <v>19</v>
      </c>
      <c r="G2619" s="1">
        <v>5834.75</v>
      </c>
    </row>
    <row r="2620" spans="1:7">
      <c r="A2620" s="2" t="s">
        <v>9</v>
      </c>
      <c r="B2620" t="s">
        <v>69</v>
      </c>
      <c r="C2620" s="2" t="s">
        <v>224</v>
      </c>
      <c r="D2620" s="2" t="s">
        <v>30</v>
      </c>
      <c r="E2620">
        <v>2022</v>
      </c>
      <c r="F2620" t="s">
        <v>19</v>
      </c>
      <c r="G2620" s="1">
        <v>303423.5</v>
      </c>
    </row>
    <row r="2621" spans="1:7">
      <c r="A2621" s="2" t="s">
        <v>9</v>
      </c>
      <c r="B2621" t="s">
        <v>69</v>
      </c>
      <c r="C2621" s="2" t="s">
        <v>223</v>
      </c>
      <c r="D2621" s="2" t="s">
        <v>30</v>
      </c>
      <c r="E2621">
        <v>2022</v>
      </c>
      <c r="F2621" t="s">
        <v>19</v>
      </c>
      <c r="G2621" s="1">
        <v>2201273.48</v>
      </c>
    </row>
    <row r="2622" spans="1:7">
      <c r="A2622" s="2" t="s">
        <v>9</v>
      </c>
      <c r="B2622" t="s">
        <v>75</v>
      </c>
      <c r="C2622" s="2" t="s">
        <v>224</v>
      </c>
      <c r="D2622" s="2" t="s">
        <v>31</v>
      </c>
      <c r="E2622">
        <v>2022</v>
      </c>
      <c r="F2622" t="s">
        <v>19</v>
      </c>
      <c r="G2622" s="1">
        <v>1961</v>
      </c>
    </row>
    <row r="2623" spans="1:7">
      <c r="A2623" s="2" t="s">
        <v>9</v>
      </c>
      <c r="B2623" t="s">
        <v>75</v>
      </c>
      <c r="C2623" s="2" t="s">
        <v>223</v>
      </c>
      <c r="D2623" s="2" t="s">
        <v>31</v>
      </c>
      <c r="E2623">
        <v>2022</v>
      </c>
      <c r="F2623" t="s">
        <v>19</v>
      </c>
      <c r="G2623" s="1">
        <v>1454025.6399999997</v>
      </c>
    </row>
    <row r="2624" spans="1:7">
      <c r="A2624" s="2" t="s">
        <v>9</v>
      </c>
      <c r="B2624" t="s">
        <v>85</v>
      </c>
      <c r="C2624" s="2" t="s">
        <v>224</v>
      </c>
      <c r="D2624" s="2" t="s">
        <v>32</v>
      </c>
      <c r="E2624">
        <v>2022</v>
      </c>
      <c r="F2624" t="s">
        <v>19</v>
      </c>
      <c r="G2624" s="1">
        <v>13341.06</v>
      </c>
    </row>
    <row r="2625" spans="1:7">
      <c r="A2625" s="2" t="s">
        <v>9</v>
      </c>
      <c r="B2625" t="s">
        <v>85</v>
      </c>
      <c r="C2625" s="2" t="s">
        <v>223</v>
      </c>
      <c r="D2625" s="2" t="s">
        <v>32</v>
      </c>
      <c r="E2625">
        <v>2022</v>
      </c>
      <c r="F2625" t="s">
        <v>19</v>
      </c>
      <c r="G2625" s="1">
        <v>139000.55000000002</v>
      </c>
    </row>
    <row r="2626" spans="1:7">
      <c r="A2626" s="2" t="s">
        <v>9</v>
      </c>
      <c r="B2626" t="s">
        <v>66</v>
      </c>
      <c r="C2626" s="2" t="s">
        <v>224</v>
      </c>
      <c r="D2626" s="2" t="s">
        <v>33</v>
      </c>
      <c r="E2626">
        <v>2022</v>
      </c>
      <c r="F2626" t="s">
        <v>19</v>
      </c>
      <c r="G2626" s="1">
        <v>11587.050000000001</v>
      </c>
    </row>
    <row r="2627" spans="1:7">
      <c r="A2627" s="2" t="s">
        <v>9</v>
      </c>
      <c r="B2627" t="s">
        <v>66</v>
      </c>
      <c r="C2627" s="2" t="s">
        <v>223</v>
      </c>
      <c r="D2627" s="2" t="s">
        <v>33</v>
      </c>
      <c r="E2627">
        <v>2022</v>
      </c>
      <c r="F2627" t="s">
        <v>19</v>
      </c>
      <c r="G2627" s="1">
        <v>304322.58</v>
      </c>
    </row>
    <row r="2628" spans="1:7">
      <c r="A2628" s="2" t="s">
        <v>9</v>
      </c>
      <c r="B2628" t="s">
        <v>137</v>
      </c>
      <c r="C2628" s="2" t="s">
        <v>223</v>
      </c>
      <c r="D2628" s="2" t="s">
        <v>236</v>
      </c>
      <c r="E2628">
        <v>2022</v>
      </c>
      <c r="F2628" t="s">
        <v>19</v>
      </c>
      <c r="G2628" s="1">
        <v>190.85</v>
      </c>
    </row>
    <row r="2629" spans="1:7">
      <c r="A2629" s="2" t="s">
        <v>9</v>
      </c>
      <c r="B2629" t="s">
        <v>63</v>
      </c>
      <c r="C2629" s="2" t="s">
        <v>223</v>
      </c>
      <c r="D2629" s="2" t="s">
        <v>226</v>
      </c>
      <c r="E2629">
        <v>2022</v>
      </c>
      <c r="F2629" t="s">
        <v>5</v>
      </c>
      <c r="G2629" s="1">
        <v>211185.83000000002</v>
      </c>
    </row>
    <row r="2630" spans="1:7">
      <c r="A2630" s="2" t="s">
        <v>9</v>
      </c>
      <c r="B2630" t="s">
        <v>91</v>
      </c>
      <c r="C2630" s="2" t="s">
        <v>223</v>
      </c>
      <c r="D2630" s="2" t="s">
        <v>242</v>
      </c>
      <c r="E2630">
        <v>2022</v>
      </c>
      <c r="F2630" t="s">
        <v>5</v>
      </c>
      <c r="G2630" s="1">
        <v>20120</v>
      </c>
    </row>
    <row r="2631" spans="1:7">
      <c r="A2631" s="2" t="s">
        <v>9</v>
      </c>
      <c r="B2631" t="s">
        <v>64</v>
      </c>
      <c r="C2631" s="2" t="s">
        <v>224</v>
      </c>
      <c r="D2631" s="2" t="s">
        <v>227</v>
      </c>
      <c r="E2631">
        <v>2022</v>
      </c>
      <c r="F2631" t="s">
        <v>5</v>
      </c>
      <c r="G2631" s="1">
        <v>25047</v>
      </c>
    </row>
    <row r="2632" spans="1:7">
      <c r="A2632" s="2" t="s">
        <v>9</v>
      </c>
      <c r="B2632" t="s">
        <v>64</v>
      </c>
      <c r="C2632" s="2" t="s">
        <v>223</v>
      </c>
      <c r="D2632" s="2" t="s">
        <v>227</v>
      </c>
      <c r="E2632">
        <v>2022</v>
      </c>
      <c r="F2632" t="s">
        <v>5</v>
      </c>
      <c r="G2632" s="1">
        <v>11840</v>
      </c>
    </row>
    <row r="2633" spans="1:7">
      <c r="A2633" s="2" t="s">
        <v>9</v>
      </c>
      <c r="B2633" t="s">
        <v>90</v>
      </c>
      <c r="C2633" s="2" t="s">
        <v>224</v>
      </c>
      <c r="D2633" s="2" t="s">
        <v>235</v>
      </c>
      <c r="E2633">
        <v>2022</v>
      </c>
      <c r="F2633" t="s">
        <v>5</v>
      </c>
      <c r="G2633" s="1">
        <v>277.09000000000003</v>
      </c>
    </row>
    <row r="2634" spans="1:7">
      <c r="A2634" s="2" t="s">
        <v>9</v>
      </c>
      <c r="B2634" t="s">
        <v>82</v>
      </c>
      <c r="C2634" s="2" t="s">
        <v>224</v>
      </c>
      <c r="D2634" s="2" t="s">
        <v>229</v>
      </c>
      <c r="E2634">
        <v>2022</v>
      </c>
      <c r="F2634" t="s">
        <v>5</v>
      </c>
      <c r="G2634" s="1">
        <v>24.59</v>
      </c>
    </row>
    <row r="2635" spans="1:7">
      <c r="A2635" s="2" t="s">
        <v>9</v>
      </c>
      <c r="B2635" t="s">
        <v>82</v>
      </c>
      <c r="C2635" s="2" t="s">
        <v>223</v>
      </c>
      <c r="D2635" s="2" t="s">
        <v>229</v>
      </c>
      <c r="E2635">
        <v>2022</v>
      </c>
      <c r="F2635" t="s">
        <v>5</v>
      </c>
      <c r="G2635" s="1">
        <v>0.23</v>
      </c>
    </row>
    <row r="2636" spans="1:7">
      <c r="A2636" s="2" t="s">
        <v>9</v>
      </c>
      <c r="B2636" t="s">
        <v>71</v>
      </c>
      <c r="C2636" s="2" t="s">
        <v>224</v>
      </c>
      <c r="D2636" s="2" t="s">
        <v>41</v>
      </c>
      <c r="E2636">
        <v>2022</v>
      </c>
      <c r="F2636" t="s">
        <v>18</v>
      </c>
      <c r="G2636" s="1">
        <v>14721.649999999998</v>
      </c>
    </row>
    <row r="2637" spans="1:7">
      <c r="A2637" s="2" t="s">
        <v>9</v>
      </c>
      <c r="B2637" t="s">
        <v>71</v>
      </c>
      <c r="C2637" s="2" t="s">
        <v>223</v>
      </c>
      <c r="D2637" s="2" t="s">
        <v>41</v>
      </c>
      <c r="E2637">
        <v>2022</v>
      </c>
      <c r="F2637" t="s">
        <v>18</v>
      </c>
      <c r="G2637" s="1">
        <v>840790.47999999986</v>
      </c>
    </row>
    <row r="2638" spans="1:7">
      <c r="A2638" s="2" t="s">
        <v>9</v>
      </c>
      <c r="B2638" t="s">
        <v>92</v>
      </c>
      <c r="C2638" s="2" t="s">
        <v>223</v>
      </c>
      <c r="D2638" s="2" t="s">
        <v>42</v>
      </c>
      <c r="E2638">
        <v>2022</v>
      </c>
      <c r="F2638" t="s">
        <v>18</v>
      </c>
      <c r="G2638" s="1">
        <v>59850</v>
      </c>
    </row>
    <row r="2639" spans="1:7">
      <c r="A2639" s="2" t="s">
        <v>9</v>
      </c>
      <c r="B2639" t="s">
        <v>86</v>
      </c>
      <c r="C2639" s="2" t="s">
        <v>224</v>
      </c>
      <c r="D2639" s="2" t="s">
        <v>43</v>
      </c>
      <c r="E2639">
        <v>2022</v>
      </c>
      <c r="F2639" t="s">
        <v>18</v>
      </c>
      <c r="G2639" s="1">
        <v>665.65</v>
      </c>
    </row>
    <row r="2640" spans="1:7">
      <c r="A2640" s="2" t="s">
        <v>9</v>
      </c>
      <c r="B2640" t="s">
        <v>86</v>
      </c>
      <c r="C2640" s="2" t="s">
        <v>223</v>
      </c>
      <c r="D2640" s="2" t="s">
        <v>43</v>
      </c>
      <c r="E2640">
        <v>2022</v>
      </c>
      <c r="F2640" t="s">
        <v>18</v>
      </c>
      <c r="G2640" s="1">
        <v>10135.890000000001</v>
      </c>
    </row>
    <row r="2641" spans="1:7">
      <c r="A2641" s="2" t="s">
        <v>9</v>
      </c>
      <c r="B2641" t="s">
        <v>74</v>
      </c>
      <c r="C2641" s="2" t="s">
        <v>224</v>
      </c>
      <c r="D2641" s="2" t="s">
        <v>56</v>
      </c>
      <c r="E2641">
        <v>2022</v>
      </c>
      <c r="F2641" t="s">
        <v>18</v>
      </c>
      <c r="G2641" s="1">
        <v>28.58</v>
      </c>
    </row>
    <row r="2642" spans="1:7">
      <c r="A2642" s="2" t="s">
        <v>9</v>
      </c>
      <c r="B2642" t="s">
        <v>74</v>
      </c>
      <c r="C2642" s="2" t="s">
        <v>223</v>
      </c>
      <c r="D2642" s="2" t="s">
        <v>56</v>
      </c>
      <c r="E2642">
        <v>2022</v>
      </c>
      <c r="F2642" t="s">
        <v>18</v>
      </c>
      <c r="G2642" s="1">
        <v>2982.36</v>
      </c>
    </row>
    <row r="2643" spans="1:7">
      <c r="A2643" s="2" t="s">
        <v>9</v>
      </c>
      <c r="B2643" t="s">
        <v>62</v>
      </c>
      <c r="C2643" s="2" t="s">
        <v>224</v>
      </c>
      <c r="D2643" s="2" t="s">
        <v>230</v>
      </c>
      <c r="E2643">
        <v>2022</v>
      </c>
      <c r="F2643" t="s">
        <v>46</v>
      </c>
      <c r="G2643" s="1">
        <v>35485.25</v>
      </c>
    </row>
    <row r="2644" spans="1:7">
      <c r="A2644" s="2" t="s">
        <v>9</v>
      </c>
      <c r="B2644" t="s">
        <v>62</v>
      </c>
      <c r="C2644" s="2" t="s">
        <v>223</v>
      </c>
      <c r="D2644" s="2" t="s">
        <v>230</v>
      </c>
      <c r="E2644">
        <v>2022</v>
      </c>
      <c r="F2644" t="s">
        <v>46</v>
      </c>
      <c r="G2644" s="1">
        <v>152324.53</v>
      </c>
    </row>
    <row r="2645" spans="1:7">
      <c r="A2645" s="2" t="s">
        <v>9</v>
      </c>
      <c r="B2645" t="s">
        <v>61</v>
      </c>
      <c r="C2645" s="2" t="s">
        <v>224</v>
      </c>
      <c r="D2645" s="2" t="s">
        <v>231</v>
      </c>
      <c r="E2645">
        <v>2022</v>
      </c>
      <c r="F2645" t="s">
        <v>46</v>
      </c>
      <c r="G2645" s="1">
        <v>100138.29000000001</v>
      </c>
    </row>
    <row r="2646" spans="1:7">
      <c r="A2646" s="2" t="s">
        <v>9</v>
      </c>
      <c r="B2646" t="s">
        <v>61</v>
      </c>
      <c r="C2646" s="2" t="s">
        <v>223</v>
      </c>
      <c r="D2646" s="2" t="s">
        <v>231</v>
      </c>
      <c r="E2646">
        <v>2022</v>
      </c>
      <c r="F2646" t="s">
        <v>46</v>
      </c>
      <c r="G2646" s="1">
        <v>131495</v>
      </c>
    </row>
    <row r="2647" spans="1:7">
      <c r="A2647" s="2" t="s">
        <v>9</v>
      </c>
      <c r="B2647" t="s">
        <v>70</v>
      </c>
      <c r="C2647" s="2" t="s">
        <v>223</v>
      </c>
      <c r="D2647" s="2" t="s">
        <v>232</v>
      </c>
      <c r="E2647">
        <v>2022</v>
      </c>
      <c r="F2647" t="s">
        <v>46</v>
      </c>
      <c r="G2647" s="1">
        <v>296.25</v>
      </c>
    </row>
    <row r="2648" spans="1:7">
      <c r="A2648" s="2" t="s">
        <v>9</v>
      </c>
      <c r="B2648" t="s">
        <v>77</v>
      </c>
      <c r="C2648" s="2" t="s">
        <v>224</v>
      </c>
      <c r="D2648" s="2" t="s">
        <v>44</v>
      </c>
      <c r="E2648">
        <v>2022</v>
      </c>
      <c r="F2648" t="s">
        <v>46</v>
      </c>
      <c r="G2648" s="1">
        <v>62.19</v>
      </c>
    </row>
    <row r="2649" spans="1:7">
      <c r="A2649" s="2" t="s">
        <v>9</v>
      </c>
      <c r="B2649" t="s">
        <v>77</v>
      </c>
      <c r="C2649" s="2" t="s">
        <v>223</v>
      </c>
      <c r="D2649" s="2" t="s">
        <v>44</v>
      </c>
      <c r="E2649">
        <v>2022</v>
      </c>
      <c r="F2649" t="s">
        <v>46</v>
      </c>
      <c r="G2649" s="1">
        <v>712.8900000000001</v>
      </c>
    </row>
    <row r="2650" spans="1:7">
      <c r="A2650" s="2" t="s">
        <v>10</v>
      </c>
      <c r="B2650" t="s">
        <v>78</v>
      </c>
      <c r="C2650" s="2" t="s">
        <v>223</v>
      </c>
      <c r="D2650" s="2" t="s">
        <v>28</v>
      </c>
      <c r="E2650">
        <v>2022</v>
      </c>
      <c r="F2650" t="s">
        <v>19</v>
      </c>
      <c r="G2650" s="1">
        <v>15521</v>
      </c>
    </row>
    <row r="2651" spans="1:7">
      <c r="A2651" s="2" t="s">
        <v>10</v>
      </c>
      <c r="B2651" t="s">
        <v>68</v>
      </c>
      <c r="C2651" s="2" t="s">
        <v>224</v>
      </c>
      <c r="D2651" s="2" t="s">
        <v>29</v>
      </c>
      <c r="E2651">
        <v>2022</v>
      </c>
      <c r="F2651" t="s">
        <v>19</v>
      </c>
      <c r="G2651" s="1">
        <v>10000</v>
      </c>
    </row>
    <row r="2652" spans="1:7">
      <c r="A2652" s="2" t="s">
        <v>10</v>
      </c>
      <c r="B2652" t="s">
        <v>68</v>
      </c>
      <c r="C2652" s="2" t="s">
        <v>223</v>
      </c>
      <c r="D2652" s="2" t="s">
        <v>29</v>
      </c>
      <c r="E2652">
        <v>2022</v>
      </c>
      <c r="F2652" t="s">
        <v>19</v>
      </c>
      <c r="G2652" s="1">
        <v>30140.400000000001</v>
      </c>
    </row>
    <row r="2653" spans="1:7">
      <c r="A2653" s="2" t="s">
        <v>10</v>
      </c>
      <c r="B2653" t="s">
        <v>69</v>
      </c>
      <c r="C2653" s="2" t="s">
        <v>224</v>
      </c>
      <c r="D2653" s="2" t="s">
        <v>30</v>
      </c>
      <c r="E2653">
        <v>2022</v>
      </c>
      <c r="F2653" t="s">
        <v>19</v>
      </c>
      <c r="G2653" s="1">
        <v>17918.239999999998</v>
      </c>
    </row>
    <row r="2654" spans="1:7">
      <c r="A2654" s="2" t="s">
        <v>10</v>
      </c>
      <c r="B2654" t="s">
        <v>69</v>
      </c>
      <c r="C2654" s="2" t="s">
        <v>223</v>
      </c>
      <c r="D2654" s="2" t="s">
        <v>30</v>
      </c>
      <c r="E2654">
        <v>2022</v>
      </c>
      <c r="F2654" t="s">
        <v>19</v>
      </c>
      <c r="G2654" s="1">
        <v>258160.68000000002</v>
      </c>
    </row>
    <row r="2655" spans="1:7">
      <c r="A2655" s="2" t="s">
        <v>10</v>
      </c>
      <c r="B2655" t="s">
        <v>85</v>
      </c>
      <c r="C2655" s="2" t="s">
        <v>223</v>
      </c>
      <c r="D2655" s="2" t="s">
        <v>32</v>
      </c>
      <c r="E2655">
        <v>2022</v>
      </c>
      <c r="F2655" t="s">
        <v>19</v>
      </c>
      <c r="G2655" s="1">
        <v>6450</v>
      </c>
    </row>
    <row r="2656" spans="1:7">
      <c r="A2656" s="2" t="s">
        <v>10</v>
      </c>
      <c r="B2656" t="s">
        <v>66</v>
      </c>
      <c r="C2656" s="2" t="s">
        <v>224</v>
      </c>
      <c r="D2656" s="2" t="s">
        <v>33</v>
      </c>
      <c r="E2656">
        <v>2022</v>
      </c>
      <c r="F2656" t="s">
        <v>19</v>
      </c>
      <c r="G2656" s="1">
        <v>31295.33</v>
      </c>
    </row>
    <row r="2657" spans="1:7">
      <c r="A2657" s="2" t="s">
        <v>10</v>
      </c>
      <c r="B2657" t="s">
        <v>66</v>
      </c>
      <c r="C2657" s="2" t="s">
        <v>223</v>
      </c>
      <c r="D2657" s="2" t="s">
        <v>33</v>
      </c>
      <c r="E2657">
        <v>2022</v>
      </c>
      <c r="F2657" t="s">
        <v>19</v>
      </c>
      <c r="G2657" s="1">
        <v>43640.52</v>
      </c>
    </row>
    <row r="2658" spans="1:7">
      <c r="A2658" s="2" t="s">
        <v>10</v>
      </c>
      <c r="B2658" t="s">
        <v>72</v>
      </c>
      <c r="C2658" s="2" t="s">
        <v>223</v>
      </c>
      <c r="D2658" s="2" t="s">
        <v>225</v>
      </c>
      <c r="E2658">
        <v>2022</v>
      </c>
      <c r="F2658" t="s">
        <v>22</v>
      </c>
      <c r="G2658" s="1">
        <v>0</v>
      </c>
    </row>
    <row r="2659" spans="1:7">
      <c r="A2659" s="2" t="s">
        <v>10</v>
      </c>
      <c r="B2659" t="s">
        <v>84</v>
      </c>
      <c r="C2659" s="2" t="s">
        <v>223</v>
      </c>
      <c r="D2659" s="2" t="s">
        <v>37</v>
      </c>
      <c r="E2659">
        <v>2022</v>
      </c>
      <c r="F2659" s="113" t="s">
        <v>20</v>
      </c>
      <c r="G2659" s="1">
        <v>11497.32</v>
      </c>
    </row>
    <row r="2660" spans="1:7">
      <c r="A2660" s="2" t="s">
        <v>10</v>
      </c>
      <c r="B2660" t="s">
        <v>63</v>
      </c>
      <c r="C2660" s="2" t="s">
        <v>223</v>
      </c>
      <c r="D2660" s="2" t="s">
        <v>226</v>
      </c>
      <c r="E2660">
        <v>2022</v>
      </c>
      <c r="F2660" t="s">
        <v>5</v>
      </c>
      <c r="G2660" s="1">
        <v>17248.46</v>
      </c>
    </row>
    <row r="2661" spans="1:7">
      <c r="A2661" s="2" t="s">
        <v>10</v>
      </c>
      <c r="B2661" t="s">
        <v>64</v>
      </c>
      <c r="C2661" s="2" t="s">
        <v>223</v>
      </c>
      <c r="D2661" s="2" t="s">
        <v>227</v>
      </c>
      <c r="E2661">
        <v>2022</v>
      </c>
      <c r="F2661" t="s">
        <v>5</v>
      </c>
      <c r="G2661" s="1">
        <v>17094.310000000001</v>
      </c>
    </row>
    <row r="2662" spans="1:7">
      <c r="A2662" s="2" t="s">
        <v>10</v>
      </c>
      <c r="B2662" t="s">
        <v>83</v>
      </c>
      <c r="C2662" s="2" t="s">
        <v>223</v>
      </c>
      <c r="D2662" s="2" t="s">
        <v>228</v>
      </c>
      <c r="E2662">
        <v>2022</v>
      </c>
      <c r="F2662" t="s">
        <v>5</v>
      </c>
      <c r="G2662" s="1">
        <v>90.08</v>
      </c>
    </row>
    <row r="2663" spans="1:7">
      <c r="A2663" s="2" t="s">
        <v>10</v>
      </c>
      <c r="B2663" t="s">
        <v>82</v>
      </c>
      <c r="C2663" s="2" t="s">
        <v>223</v>
      </c>
      <c r="D2663" s="2" t="s">
        <v>229</v>
      </c>
      <c r="E2663">
        <v>2022</v>
      </c>
      <c r="F2663" t="s">
        <v>5</v>
      </c>
      <c r="G2663" s="1">
        <v>1.24</v>
      </c>
    </row>
    <row r="2664" spans="1:7">
      <c r="A2664" s="2" t="s">
        <v>10</v>
      </c>
      <c r="B2664" t="s">
        <v>71</v>
      </c>
      <c r="C2664" s="2" t="s">
        <v>223</v>
      </c>
      <c r="D2664" s="2" t="s">
        <v>41</v>
      </c>
      <c r="E2664">
        <v>2022</v>
      </c>
      <c r="F2664" t="s">
        <v>18</v>
      </c>
      <c r="G2664" s="1">
        <v>15292.5</v>
      </c>
    </row>
    <row r="2665" spans="1:7">
      <c r="A2665" s="2" t="s">
        <v>10</v>
      </c>
      <c r="B2665" t="s">
        <v>74</v>
      </c>
      <c r="C2665" s="2" t="s">
        <v>223</v>
      </c>
      <c r="D2665" s="2" t="s">
        <v>56</v>
      </c>
      <c r="E2665">
        <v>2022</v>
      </c>
      <c r="F2665" t="s">
        <v>18</v>
      </c>
      <c r="G2665" s="1">
        <v>3.8400000000000003</v>
      </c>
    </row>
    <row r="2666" spans="1:7">
      <c r="A2666" s="2" t="s">
        <v>10</v>
      </c>
      <c r="B2666" t="s">
        <v>62</v>
      </c>
      <c r="C2666" s="2" t="s">
        <v>224</v>
      </c>
      <c r="D2666" s="2" t="s">
        <v>230</v>
      </c>
      <c r="E2666">
        <v>2022</v>
      </c>
      <c r="F2666" t="s">
        <v>46</v>
      </c>
      <c r="G2666" s="1">
        <v>7682.7000000000007</v>
      </c>
    </row>
    <row r="2667" spans="1:7">
      <c r="A2667" s="2" t="s">
        <v>10</v>
      </c>
      <c r="B2667" t="s">
        <v>62</v>
      </c>
      <c r="C2667" s="2" t="s">
        <v>223</v>
      </c>
      <c r="D2667" s="2" t="s">
        <v>230</v>
      </c>
      <c r="E2667">
        <v>2022</v>
      </c>
      <c r="F2667" t="s">
        <v>46</v>
      </c>
      <c r="G2667" s="1">
        <v>21245.5</v>
      </c>
    </row>
    <row r="2668" spans="1:7">
      <c r="A2668" s="2" t="s">
        <v>10</v>
      </c>
      <c r="B2668" t="s">
        <v>61</v>
      </c>
      <c r="C2668" s="2" t="s">
        <v>224</v>
      </c>
      <c r="D2668" s="2" t="s">
        <v>231</v>
      </c>
      <c r="E2668">
        <v>2022</v>
      </c>
      <c r="F2668" t="s">
        <v>46</v>
      </c>
      <c r="G2668" s="1">
        <v>2000</v>
      </c>
    </row>
    <row r="2669" spans="1:7">
      <c r="A2669" s="2" t="s">
        <v>10</v>
      </c>
      <c r="B2669" t="s">
        <v>61</v>
      </c>
      <c r="C2669" s="2" t="s">
        <v>223</v>
      </c>
      <c r="D2669" s="2" t="s">
        <v>231</v>
      </c>
      <c r="E2669">
        <v>2022</v>
      </c>
      <c r="F2669" t="s">
        <v>46</v>
      </c>
      <c r="G2669" s="1">
        <v>24000</v>
      </c>
    </row>
    <row r="2670" spans="1:7">
      <c r="A2670" s="2" t="s">
        <v>10</v>
      </c>
      <c r="B2670" t="s">
        <v>70</v>
      </c>
      <c r="C2670" s="2" t="s">
        <v>223</v>
      </c>
      <c r="D2670" s="2" t="s">
        <v>232</v>
      </c>
      <c r="E2670">
        <v>2022</v>
      </c>
      <c r="F2670" t="s">
        <v>46</v>
      </c>
      <c r="G2670" s="1">
        <v>52.5</v>
      </c>
    </row>
    <row r="2671" spans="1:7">
      <c r="A2671" s="2" t="s">
        <v>10</v>
      </c>
      <c r="B2671" t="s">
        <v>77</v>
      </c>
      <c r="C2671" s="2" t="s">
        <v>223</v>
      </c>
      <c r="D2671" s="2" t="s">
        <v>44</v>
      </c>
      <c r="E2671">
        <v>2022</v>
      </c>
      <c r="F2671" t="s">
        <v>46</v>
      </c>
      <c r="G2671" s="1">
        <v>986.83</v>
      </c>
    </row>
    <row r="2672" spans="1:7">
      <c r="A2672" s="2" t="s">
        <v>11</v>
      </c>
      <c r="B2672" t="s">
        <v>65</v>
      </c>
      <c r="C2672" s="2" t="s">
        <v>224</v>
      </c>
      <c r="D2672" s="2" t="s">
        <v>27</v>
      </c>
      <c r="E2672">
        <v>2022</v>
      </c>
      <c r="F2672" t="s">
        <v>19</v>
      </c>
      <c r="G2672" s="1">
        <v>4145.93</v>
      </c>
    </row>
    <row r="2673" spans="1:8">
      <c r="A2673" s="2" t="s">
        <v>11</v>
      </c>
      <c r="B2673" t="s">
        <v>65</v>
      </c>
      <c r="C2673" s="2" t="s">
        <v>223</v>
      </c>
      <c r="D2673" s="2" t="s">
        <v>27</v>
      </c>
      <c r="E2673">
        <v>2022</v>
      </c>
      <c r="F2673" t="s">
        <v>19</v>
      </c>
      <c r="G2673" s="1">
        <v>2136.81</v>
      </c>
    </row>
    <row r="2674" spans="1:8">
      <c r="A2674" s="2" t="s">
        <v>11</v>
      </c>
      <c r="B2674" t="s">
        <v>78</v>
      </c>
      <c r="C2674" s="2" t="s">
        <v>224</v>
      </c>
      <c r="D2674" s="2" t="s">
        <v>28</v>
      </c>
      <c r="E2674">
        <v>2022</v>
      </c>
      <c r="F2674" t="s">
        <v>19</v>
      </c>
      <c r="G2674" s="1">
        <v>29638.399999999998</v>
      </c>
    </row>
    <row r="2675" spans="1:8">
      <c r="A2675" s="2" t="s">
        <v>11</v>
      </c>
      <c r="B2675" t="s">
        <v>78</v>
      </c>
      <c r="C2675" s="2" t="s">
        <v>223</v>
      </c>
      <c r="D2675" s="2" t="s">
        <v>28</v>
      </c>
      <c r="E2675">
        <v>2022</v>
      </c>
      <c r="F2675" t="s">
        <v>19</v>
      </c>
      <c r="G2675" s="1">
        <v>76841.3</v>
      </c>
    </row>
    <row r="2676" spans="1:8">
      <c r="A2676" s="2" t="s">
        <v>11</v>
      </c>
      <c r="B2676" t="s">
        <v>68</v>
      </c>
      <c r="C2676" s="2" t="s">
        <v>224</v>
      </c>
      <c r="D2676" s="2" t="s">
        <v>29</v>
      </c>
      <c r="E2676">
        <v>2022</v>
      </c>
      <c r="F2676" t="s">
        <v>19</v>
      </c>
      <c r="G2676" s="1">
        <v>21992.79</v>
      </c>
    </row>
    <row r="2677" spans="1:8">
      <c r="A2677" s="2" t="s">
        <v>11</v>
      </c>
      <c r="B2677" t="s">
        <v>69</v>
      </c>
      <c r="C2677" s="2" t="s">
        <v>224</v>
      </c>
      <c r="D2677" s="2" t="s">
        <v>30</v>
      </c>
      <c r="E2677">
        <v>2022</v>
      </c>
      <c r="F2677" t="s">
        <v>19</v>
      </c>
      <c r="G2677" s="1">
        <v>61458.39</v>
      </c>
    </row>
    <row r="2678" spans="1:8">
      <c r="A2678" s="2" t="s">
        <v>11</v>
      </c>
      <c r="B2678" t="s">
        <v>69</v>
      </c>
      <c r="C2678" s="2" t="s">
        <v>223</v>
      </c>
      <c r="D2678" s="2" t="s">
        <v>30</v>
      </c>
      <c r="E2678">
        <v>2022</v>
      </c>
      <c r="F2678" t="s">
        <v>19</v>
      </c>
      <c r="G2678" s="1">
        <v>408250.73000000016</v>
      </c>
    </row>
    <row r="2679" spans="1:8">
      <c r="A2679" s="2" t="s">
        <v>11</v>
      </c>
      <c r="B2679" t="s">
        <v>75</v>
      </c>
      <c r="C2679" s="2" t="s">
        <v>224</v>
      </c>
      <c r="D2679" s="2" t="s">
        <v>31</v>
      </c>
      <c r="E2679">
        <v>2022</v>
      </c>
      <c r="F2679" t="s">
        <v>19</v>
      </c>
      <c r="G2679" s="1">
        <v>16682.95</v>
      </c>
    </row>
    <row r="2680" spans="1:8">
      <c r="A2680" s="2" t="s">
        <v>11</v>
      </c>
      <c r="B2680" t="s">
        <v>75</v>
      </c>
      <c r="C2680" s="2" t="s">
        <v>223</v>
      </c>
      <c r="D2680" s="2" t="s">
        <v>31</v>
      </c>
      <c r="E2680">
        <v>2022</v>
      </c>
      <c r="F2680" t="s">
        <v>19</v>
      </c>
      <c r="G2680" s="1">
        <v>85023.049999999988</v>
      </c>
    </row>
    <row r="2681" spans="1:8">
      <c r="A2681" s="2" t="s">
        <v>11</v>
      </c>
      <c r="B2681" t="s">
        <v>85</v>
      </c>
      <c r="C2681" s="2" t="s">
        <v>223</v>
      </c>
      <c r="D2681" s="2" t="s">
        <v>32</v>
      </c>
      <c r="E2681">
        <v>2022</v>
      </c>
      <c r="F2681" t="s">
        <v>19</v>
      </c>
      <c r="G2681" s="1">
        <v>18603.2</v>
      </c>
    </row>
    <row r="2682" spans="1:8">
      <c r="A2682" s="2" t="s">
        <v>11</v>
      </c>
      <c r="B2682" t="s">
        <v>66</v>
      </c>
      <c r="C2682" s="2" t="s">
        <v>224</v>
      </c>
      <c r="D2682" s="2" t="s">
        <v>33</v>
      </c>
      <c r="E2682">
        <v>2022</v>
      </c>
      <c r="F2682" t="s">
        <v>19</v>
      </c>
      <c r="G2682" s="1">
        <v>2000</v>
      </c>
    </row>
    <row r="2683" spans="1:8">
      <c r="A2683" s="2" t="s">
        <v>11</v>
      </c>
      <c r="B2683" t="s">
        <v>66</v>
      </c>
      <c r="C2683" s="2" t="s">
        <v>223</v>
      </c>
      <c r="D2683" s="2" t="s">
        <v>33</v>
      </c>
      <c r="E2683">
        <v>2022</v>
      </c>
      <c r="F2683" t="s">
        <v>19</v>
      </c>
      <c r="G2683" s="1">
        <v>59896.939999999995</v>
      </c>
    </row>
    <row r="2684" spans="1:8">
      <c r="A2684" s="2" t="s">
        <v>11</v>
      </c>
      <c r="B2684" t="s">
        <v>72</v>
      </c>
      <c r="C2684" s="2" t="s">
        <v>223</v>
      </c>
      <c r="D2684" s="2" t="s">
        <v>225</v>
      </c>
      <c r="E2684">
        <v>2022</v>
      </c>
      <c r="F2684" t="s">
        <v>22</v>
      </c>
      <c r="G2684" s="1">
        <v>19613.400000000001</v>
      </c>
    </row>
    <row r="2685" spans="1:8">
      <c r="A2685" s="2" t="s">
        <v>11</v>
      </c>
      <c r="B2685" t="s">
        <v>81</v>
      </c>
      <c r="C2685" s="2" t="s">
        <v>223</v>
      </c>
      <c r="D2685" s="2" t="s">
        <v>34</v>
      </c>
      <c r="E2685">
        <v>2022</v>
      </c>
      <c r="F2685" s="113" t="s">
        <v>51</v>
      </c>
      <c r="G2685" s="1">
        <v>15442.419999999998</v>
      </c>
      <c r="H2685" t="s">
        <v>345</v>
      </c>
    </row>
    <row r="2686" spans="1:8">
      <c r="A2686" s="2" t="s">
        <v>11</v>
      </c>
      <c r="B2686" t="s">
        <v>63</v>
      </c>
      <c r="C2686" s="2" t="s">
        <v>223</v>
      </c>
      <c r="D2686" s="2" t="s">
        <v>226</v>
      </c>
      <c r="E2686">
        <v>2022</v>
      </c>
      <c r="F2686" t="s">
        <v>5</v>
      </c>
      <c r="G2686" s="1">
        <v>24360.400000000001</v>
      </c>
    </row>
    <row r="2687" spans="1:8">
      <c r="A2687" s="2" t="s">
        <v>11</v>
      </c>
      <c r="B2687" t="s">
        <v>91</v>
      </c>
      <c r="C2687" s="2" t="s">
        <v>224</v>
      </c>
      <c r="D2687" s="2" t="s">
        <v>242</v>
      </c>
      <c r="E2687">
        <v>2022</v>
      </c>
      <c r="F2687" t="s">
        <v>5</v>
      </c>
      <c r="G2687" s="1">
        <v>750</v>
      </c>
    </row>
    <row r="2688" spans="1:8">
      <c r="A2688" s="2" t="s">
        <v>11</v>
      </c>
      <c r="B2688" t="s">
        <v>91</v>
      </c>
      <c r="C2688" s="2" t="s">
        <v>223</v>
      </c>
      <c r="D2688" s="2" t="s">
        <v>242</v>
      </c>
      <c r="E2688">
        <v>2022</v>
      </c>
      <c r="F2688" t="s">
        <v>5</v>
      </c>
      <c r="G2688" s="1">
        <v>14272</v>
      </c>
    </row>
    <row r="2689" spans="1:7">
      <c r="A2689" s="2" t="s">
        <v>11</v>
      </c>
      <c r="B2689" t="s">
        <v>64</v>
      </c>
      <c r="C2689" s="2" t="s">
        <v>224</v>
      </c>
      <c r="D2689" s="2" t="s">
        <v>227</v>
      </c>
      <c r="E2689">
        <v>2022</v>
      </c>
      <c r="F2689" t="s">
        <v>5</v>
      </c>
      <c r="G2689" s="1">
        <v>1956</v>
      </c>
    </row>
    <row r="2690" spans="1:7">
      <c r="A2690" s="2" t="s">
        <v>11</v>
      </c>
      <c r="B2690" t="s">
        <v>64</v>
      </c>
      <c r="C2690" s="2" t="s">
        <v>223</v>
      </c>
      <c r="D2690" s="2" t="s">
        <v>227</v>
      </c>
      <c r="E2690">
        <v>2022</v>
      </c>
      <c r="F2690" t="s">
        <v>5</v>
      </c>
      <c r="G2690" s="1">
        <v>66392.84</v>
      </c>
    </row>
    <row r="2691" spans="1:7">
      <c r="A2691" s="2" t="s">
        <v>11</v>
      </c>
      <c r="B2691" t="s">
        <v>90</v>
      </c>
      <c r="C2691" s="2" t="s">
        <v>223</v>
      </c>
      <c r="D2691" s="2" t="s">
        <v>235</v>
      </c>
      <c r="E2691">
        <v>2022</v>
      </c>
      <c r="F2691" t="s">
        <v>5</v>
      </c>
      <c r="G2691" s="1">
        <v>1000</v>
      </c>
    </row>
    <row r="2692" spans="1:7">
      <c r="A2692" s="2" t="s">
        <v>11</v>
      </c>
      <c r="B2692" t="s">
        <v>82</v>
      </c>
      <c r="C2692" s="2" t="s">
        <v>224</v>
      </c>
      <c r="D2692" s="2" t="s">
        <v>229</v>
      </c>
      <c r="E2692">
        <v>2022</v>
      </c>
      <c r="F2692" t="s">
        <v>5</v>
      </c>
      <c r="G2692" s="1">
        <v>0.23</v>
      </c>
    </row>
    <row r="2693" spans="1:7">
      <c r="A2693" s="2" t="s">
        <v>11</v>
      </c>
      <c r="B2693" t="s">
        <v>82</v>
      </c>
      <c r="C2693" s="2" t="s">
        <v>223</v>
      </c>
      <c r="D2693" s="2" t="s">
        <v>229</v>
      </c>
      <c r="E2693">
        <v>2022</v>
      </c>
      <c r="F2693" t="s">
        <v>5</v>
      </c>
      <c r="G2693" s="1">
        <v>26.56</v>
      </c>
    </row>
    <row r="2694" spans="1:7">
      <c r="A2694" s="2" t="s">
        <v>11</v>
      </c>
      <c r="B2694" t="s">
        <v>71</v>
      </c>
      <c r="C2694" s="2" t="s">
        <v>224</v>
      </c>
      <c r="D2694" s="2" t="s">
        <v>41</v>
      </c>
      <c r="E2694">
        <v>2022</v>
      </c>
      <c r="F2694" t="s">
        <v>18</v>
      </c>
      <c r="G2694" s="1">
        <v>3840</v>
      </c>
    </row>
    <row r="2695" spans="1:7">
      <c r="A2695" s="2" t="s">
        <v>11</v>
      </c>
      <c r="B2695" t="s">
        <v>71</v>
      </c>
      <c r="C2695" s="2" t="s">
        <v>223</v>
      </c>
      <c r="D2695" s="2" t="s">
        <v>41</v>
      </c>
      <c r="E2695">
        <v>2022</v>
      </c>
      <c r="F2695" t="s">
        <v>18</v>
      </c>
      <c r="G2695" s="1">
        <v>11535</v>
      </c>
    </row>
    <row r="2696" spans="1:7">
      <c r="A2696" s="2" t="s">
        <v>11</v>
      </c>
      <c r="B2696" t="s">
        <v>92</v>
      </c>
      <c r="C2696" s="2" t="s">
        <v>223</v>
      </c>
      <c r="D2696" s="2" t="s">
        <v>42</v>
      </c>
      <c r="E2696">
        <v>2022</v>
      </c>
      <c r="F2696" t="s">
        <v>18</v>
      </c>
      <c r="G2696" s="1">
        <v>1345</v>
      </c>
    </row>
    <row r="2697" spans="1:7">
      <c r="A2697" s="2" t="s">
        <v>11</v>
      </c>
      <c r="B2697" t="s">
        <v>74</v>
      </c>
      <c r="C2697" s="2" t="s">
        <v>223</v>
      </c>
      <c r="D2697" s="2" t="s">
        <v>56</v>
      </c>
      <c r="E2697">
        <v>2022</v>
      </c>
      <c r="F2697" t="s">
        <v>18</v>
      </c>
      <c r="G2697" s="1">
        <v>0.91</v>
      </c>
    </row>
    <row r="2698" spans="1:7">
      <c r="A2698" s="2" t="s">
        <v>11</v>
      </c>
      <c r="B2698" t="s">
        <v>62</v>
      </c>
      <c r="C2698" s="2" t="s">
        <v>224</v>
      </c>
      <c r="D2698" s="2" t="s">
        <v>230</v>
      </c>
      <c r="E2698">
        <v>2022</v>
      </c>
      <c r="F2698" t="s">
        <v>46</v>
      </c>
      <c r="G2698" s="1">
        <v>19685.169999999998</v>
      </c>
    </row>
    <row r="2699" spans="1:7">
      <c r="A2699" s="2" t="s">
        <v>11</v>
      </c>
      <c r="B2699" t="s">
        <v>62</v>
      </c>
      <c r="C2699" s="2" t="s">
        <v>223</v>
      </c>
      <c r="D2699" s="2" t="s">
        <v>230</v>
      </c>
      <c r="E2699">
        <v>2022</v>
      </c>
      <c r="F2699" t="s">
        <v>46</v>
      </c>
      <c r="G2699" s="1">
        <v>61457.640000000007</v>
      </c>
    </row>
    <row r="2700" spans="1:7">
      <c r="A2700" s="2" t="s">
        <v>11</v>
      </c>
      <c r="B2700" t="s">
        <v>61</v>
      </c>
      <c r="C2700" s="2" t="s">
        <v>223</v>
      </c>
      <c r="D2700" s="2" t="s">
        <v>231</v>
      </c>
      <c r="E2700">
        <v>2022</v>
      </c>
      <c r="F2700" t="s">
        <v>46</v>
      </c>
      <c r="G2700" s="1">
        <v>112355</v>
      </c>
    </row>
    <row r="2701" spans="1:7">
      <c r="A2701" s="2" t="s">
        <v>11</v>
      </c>
      <c r="B2701" t="s">
        <v>70</v>
      </c>
      <c r="C2701" s="2" t="s">
        <v>224</v>
      </c>
      <c r="D2701" s="2" t="s">
        <v>232</v>
      </c>
      <c r="E2701">
        <v>2022</v>
      </c>
      <c r="F2701" t="s">
        <v>46</v>
      </c>
      <c r="G2701" s="1">
        <v>191.26</v>
      </c>
    </row>
    <row r="2702" spans="1:7">
      <c r="A2702" s="2" t="s">
        <v>11</v>
      </c>
      <c r="B2702" t="s">
        <v>70</v>
      </c>
      <c r="C2702" s="2" t="s">
        <v>223</v>
      </c>
      <c r="D2702" s="2" t="s">
        <v>232</v>
      </c>
      <c r="E2702">
        <v>2022</v>
      </c>
      <c r="F2702" t="s">
        <v>46</v>
      </c>
      <c r="G2702" s="1">
        <v>532.5</v>
      </c>
    </row>
    <row r="2703" spans="1:7">
      <c r="A2703" s="2" t="s">
        <v>11</v>
      </c>
      <c r="B2703" t="s">
        <v>77</v>
      </c>
      <c r="C2703" s="2" t="s">
        <v>224</v>
      </c>
      <c r="D2703" s="2" t="s">
        <v>44</v>
      </c>
      <c r="E2703">
        <v>2022</v>
      </c>
      <c r="F2703" t="s">
        <v>46</v>
      </c>
      <c r="G2703" s="1">
        <v>410</v>
      </c>
    </row>
    <row r="2704" spans="1:7">
      <c r="A2704" s="2" t="s">
        <v>11</v>
      </c>
      <c r="B2704" t="s">
        <v>77</v>
      </c>
      <c r="C2704" s="2" t="s">
        <v>223</v>
      </c>
      <c r="D2704" s="2" t="s">
        <v>44</v>
      </c>
      <c r="E2704">
        <v>2022</v>
      </c>
      <c r="F2704" t="s">
        <v>46</v>
      </c>
      <c r="G2704" s="1">
        <v>2595.37</v>
      </c>
    </row>
    <row r="2705" spans="1:8">
      <c r="A2705" s="2" t="s">
        <v>12</v>
      </c>
      <c r="B2705" t="s">
        <v>65</v>
      </c>
      <c r="C2705" s="2" t="s">
        <v>224</v>
      </c>
      <c r="D2705" s="2" t="s">
        <v>27</v>
      </c>
      <c r="E2705">
        <v>2022</v>
      </c>
      <c r="F2705" t="s">
        <v>19</v>
      </c>
      <c r="G2705" s="1">
        <v>9178.26</v>
      </c>
    </row>
    <row r="2706" spans="1:8">
      <c r="A2706" s="2" t="s">
        <v>12</v>
      </c>
      <c r="B2706" t="s">
        <v>65</v>
      </c>
      <c r="C2706" s="2" t="s">
        <v>223</v>
      </c>
      <c r="D2706" s="2" t="s">
        <v>27</v>
      </c>
      <c r="E2706">
        <v>2022</v>
      </c>
      <c r="F2706" t="s">
        <v>19</v>
      </c>
      <c r="G2706" s="1">
        <v>41225.159999999996</v>
      </c>
    </row>
    <row r="2707" spans="1:8">
      <c r="A2707" s="2" t="s">
        <v>12</v>
      </c>
      <c r="B2707" t="s">
        <v>78</v>
      </c>
      <c r="C2707" s="2" t="s">
        <v>224</v>
      </c>
      <c r="D2707" s="2" t="s">
        <v>28</v>
      </c>
      <c r="E2707">
        <v>2022</v>
      </c>
      <c r="F2707" t="s">
        <v>19</v>
      </c>
      <c r="G2707" s="1">
        <v>56723.150000000009</v>
      </c>
    </row>
    <row r="2708" spans="1:8">
      <c r="A2708" s="2" t="s">
        <v>12</v>
      </c>
      <c r="B2708" t="s">
        <v>78</v>
      </c>
      <c r="C2708" s="2" t="s">
        <v>223</v>
      </c>
      <c r="D2708" s="2" t="s">
        <v>28</v>
      </c>
      <c r="E2708">
        <v>2022</v>
      </c>
      <c r="F2708" t="s">
        <v>19</v>
      </c>
      <c r="G2708" s="1">
        <v>78852.070000000007</v>
      </c>
    </row>
    <row r="2709" spans="1:8">
      <c r="A2709" s="2" t="s">
        <v>12</v>
      </c>
      <c r="B2709" t="s">
        <v>68</v>
      </c>
      <c r="C2709" s="2" t="s">
        <v>224</v>
      </c>
      <c r="D2709" s="2" t="s">
        <v>29</v>
      </c>
      <c r="E2709">
        <v>2022</v>
      </c>
      <c r="F2709" t="s">
        <v>19</v>
      </c>
      <c r="G2709" s="1">
        <v>42093.32</v>
      </c>
    </row>
    <row r="2710" spans="1:8">
      <c r="A2710" s="2" t="s">
        <v>12</v>
      </c>
      <c r="B2710" t="s">
        <v>68</v>
      </c>
      <c r="C2710" s="2" t="s">
        <v>223</v>
      </c>
      <c r="D2710" s="2" t="s">
        <v>29</v>
      </c>
      <c r="E2710">
        <v>2022</v>
      </c>
      <c r="F2710" t="s">
        <v>19</v>
      </c>
      <c r="G2710" s="1">
        <v>9776</v>
      </c>
    </row>
    <row r="2711" spans="1:8">
      <c r="A2711" s="2" t="s">
        <v>12</v>
      </c>
      <c r="B2711" t="s">
        <v>69</v>
      </c>
      <c r="C2711" s="2" t="s">
        <v>224</v>
      </c>
      <c r="D2711" s="2" t="s">
        <v>30</v>
      </c>
      <c r="E2711">
        <v>2022</v>
      </c>
      <c r="F2711" t="s">
        <v>19</v>
      </c>
      <c r="G2711" s="1">
        <v>6521.74</v>
      </c>
    </row>
    <row r="2712" spans="1:8">
      <c r="A2712" s="2" t="s">
        <v>12</v>
      </c>
      <c r="B2712" t="s">
        <v>69</v>
      </c>
      <c r="C2712" s="2" t="s">
        <v>223</v>
      </c>
      <c r="D2712" s="2" t="s">
        <v>30</v>
      </c>
      <c r="E2712">
        <v>2022</v>
      </c>
      <c r="F2712" t="s">
        <v>19</v>
      </c>
      <c r="G2712" s="1">
        <v>487712.0500000001</v>
      </c>
    </row>
    <row r="2713" spans="1:8">
      <c r="A2713" s="2" t="s">
        <v>12</v>
      </c>
      <c r="B2713" t="s">
        <v>85</v>
      </c>
      <c r="C2713" s="2" t="s">
        <v>223</v>
      </c>
      <c r="D2713" s="2" t="s">
        <v>32</v>
      </c>
      <c r="E2713">
        <v>2022</v>
      </c>
      <c r="F2713" t="s">
        <v>19</v>
      </c>
      <c r="G2713" s="1">
        <v>11499.99</v>
      </c>
    </row>
    <row r="2714" spans="1:8">
      <c r="A2714" s="2" t="s">
        <v>12</v>
      </c>
      <c r="B2714" t="s">
        <v>66</v>
      </c>
      <c r="C2714" s="2" t="s">
        <v>224</v>
      </c>
      <c r="D2714" s="2" t="s">
        <v>33</v>
      </c>
      <c r="E2714">
        <v>2022</v>
      </c>
      <c r="F2714" t="s">
        <v>19</v>
      </c>
      <c r="G2714" s="1">
        <v>16706.13</v>
      </c>
    </row>
    <row r="2715" spans="1:8">
      <c r="A2715" s="2" t="s">
        <v>12</v>
      </c>
      <c r="B2715" t="s">
        <v>66</v>
      </c>
      <c r="C2715" s="2" t="s">
        <v>223</v>
      </c>
      <c r="D2715" s="2" t="s">
        <v>33</v>
      </c>
      <c r="E2715">
        <v>2022</v>
      </c>
      <c r="F2715" t="s">
        <v>19</v>
      </c>
      <c r="G2715" s="1">
        <v>5407.4400000000005</v>
      </c>
    </row>
    <row r="2716" spans="1:8">
      <c r="A2716" s="2" t="s">
        <v>12</v>
      </c>
      <c r="B2716" t="s">
        <v>72</v>
      </c>
      <c r="C2716" s="2" t="s">
        <v>223</v>
      </c>
      <c r="D2716" s="2" t="s">
        <v>225</v>
      </c>
      <c r="E2716">
        <v>2022</v>
      </c>
      <c r="F2716" t="s">
        <v>22</v>
      </c>
      <c r="G2716" s="1">
        <v>29600</v>
      </c>
    </row>
    <row r="2717" spans="1:8">
      <c r="A2717" s="2" t="s">
        <v>12</v>
      </c>
      <c r="B2717" t="s">
        <v>80</v>
      </c>
      <c r="C2717" s="2" t="s">
        <v>224</v>
      </c>
      <c r="D2717" s="2" t="s">
        <v>35</v>
      </c>
      <c r="E2717">
        <v>2022</v>
      </c>
      <c r="F2717" s="113" t="s">
        <v>51</v>
      </c>
      <c r="G2717" s="1">
        <v>28271.360000000001</v>
      </c>
      <c r="H2717" t="s">
        <v>345</v>
      </c>
    </row>
    <row r="2718" spans="1:8">
      <c r="A2718" s="2" t="s">
        <v>12</v>
      </c>
      <c r="B2718" t="s">
        <v>80</v>
      </c>
      <c r="C2718" s="2" t="s">
        <v>223</v>
      </c>
      <c r="D2718" s="2" t="s">
        <v>35</v>
      </c>
      <c r="E2718">
        <v>2022</v>
      </c>
      <c r="F2718" s="113" t="s">
        <v>51</v>
      </c>
      <c r="G2718" s="1">
        <v>6146.15</v>
      </c>
      <c r="H2718" t="s">
        <v>345</v>
      </c>
    </row>
    <row r="2719" spans="1:8">
      <c r="A2719" s="2" t="s">
        <v>12</v>
      </c>
      <c r="B2719" t="s">
        <v>63</v>
      </c>
      <c r="C2719" s="2" t="s">
        <v>223</v>
      </c>
      <c r="D2719" s="2" t="s">
        <v>226</v>
      </c>
      <c r="E2719">
        <v>2022</v>
      </c>
      <c r="F2719" t="s">
        <v>5</v>
      </c>
      <c r="G2719" s="1">
        <v>534.20000000000005</v>
      </c>
    </row>
    <row r="2720" spans="1:8">
      <c r="A2720" s="2" t="s">
        <v>12</v>
      </c>
      <c r="B2720" t="s">
        <v>91</v>
      </c>
      <c r="C2720" s="2" t="s">
        <v>223</v>
      </c>
      <c r="D2720" s="2" t="s">
        <v>242</v>
      </c>
      <c r="E2720">
        <v>2022</v>
      </c>
      <c r="F2720" t="s">
        <v>5</v>
      </c>
      <c r="G2720" s="1">
        <v>2312.5</v>
      </c>
    </row>
    <row r="2721" spans="1:7">
      <c r="A2721" s="2" t="s">
        <v>12</v>
      </c>
      <c r="B2721" t="s">
        <v>64</v>
      </c>
      <c r="C2721" s="2" t="s">
        <v>223</v>
      </c>
      <c r="D2721" s="2" t="s">
        <v>227</v>
      </c>
      <c r="E2721">
        <v>2022</v>
      </c>
      <c r="F2721" t="s">
        <v>5</v>
      </c>
      <c r="G2721" s="1">
        <v>16024</v>
      </c>
    </row>
    <row r="2722" spans="1:7">
      <c r="A2722" s="2" t="s">
        <v>12</v>
      </c>
      <c r="B2722" t="s">
        <v>82</v>
      </c>
      <c r="C2722" s="2" t="s">
        <v>223</v>
      </c>
      <c r="D2722" s="2" t="s">
        <v>229</v>
      </c>
      <c r="E2722">
        <v>2022</v>
      </c>
      <c r="F2722" t="s">
        <v>5</v>
      </c>
      <c r="G2722" s="1">
        <v>4.7699999999999996</v>
      </c>
    </row>
    <row r="2723" spans="1:7">
      <c r="A2723" s="2" t="s">
        <v>12</v>
      </c>
      <c r="B2723" t="s">
        <v>71</v>
      </c>
      <c r="C2723" s="2" t="s">
        <v>224</v>
      </c>
      <c r="D2723" s="2" t="s">
        <v>41</v>
      </c>
      <c r="E2723">
        <v>2022</v>
      </c>
      <c r="F2723" t="s">
        <v>18</v>
      </c>
      <c r="G2723" s="1">
        <v>6408.7500000000009</v>
      </c>
    </row>
    <row r="2724" spans="1:7">
      <c r="A2724" s="2" t="s">
        <v>12</v>
      </c>
      <c r="B2724" t="s">
        <v>71</v>
      </c>
      <c r="C2724" s="2" t="s">
        <v>223</v>
      </c>
      <c r="D2724" s="2" t="s">
        <v>41</v>
      </c>
      <c r="E2724">
        <v>2022</v>
      </c>
      <c r="F2724" t="s">
        <v>18</v>
      </c>
      <c r="G2724" s="1">
        <v>11830</v>
      </c>
    </row>
    <row r="2725" spans="1:7">
      <c r="A2725" s="2" t="s">
        <v>12</v>
      </c>
      <c r="B2725" t="s">
        <v>74</v>
      </c>
      <c r="C2725" s="2" t="s">
        <v>224</v>
      </c>
      <c r="D2725" s="2" t="s">
        <v>56</v>
      </c>
      <c r="E2725">
        <v>2022</v>
      </c>
      <c r="F2725" t="s">
        <v>18</v>
      </c>
      <c r="G2725" s="1">
        <v>5.25</v>
      </c>
    </row>
    <row r="2726" spans="1:7">
      <c r="A2726" s="2" t="s">
        <v>12</v>
      </c>
      <c r="B2726" t="s">
        <v>74</v>
      </c>
      <c r="C2726" s="2" t="s">
        <v>223</v>
      </c>
      <c r="D2726" s="2" t="s">
        <v>56</v>
      </c>
      <c r="E2726">
        <v>2022</v>
      </c>
      <c r="F2726" t="s">
        <v>18</v>
      </c>
      <c r="G2726" s="1">
        <v>17.059999999999999</v>
      </c>
    </row>
    <row r="2727" spans="1:7">
      <c r="A2727" s="2" t="s">
        <v>12</v>
      </c>
      <c r="B2727" t="s">
        <v>62</v>
      </c>
      <c r="C2727" s="2" t="s">
        <v>224</v>
      </c>
      <c r="D2727" s="2" t="s">
        <v>230</v>
      </c>
      <c r="E2727">
        <v>2022</v>
      </c>
      <c r="F2727" t="s">
        <v>46</v>
      </c>
      <c r="G2727" s="1">
        <v>24063</v>
      </c>
    </row>
    <row r="2728" spans="1:7">
      <c r="A2728" s="2" t="s">
        <v>12</v>
      </c>
      <c r="B2728" t="s">
        <v>62</v>
      </c>
      <c r="C2728" s="2" t="s">
        <v>223</v>
      </c>
      <c r="D2728" s="2" t="s">
        <v>230</v>
      </c>
      <c r="E2728">
        <v>2022</v>
      </c>
      <c r="F2728" t="s">
        <v>46</v>
      </c>
      <c r="G2728" s="1">
        <v>149267.58999999997</v>
      </c>
    </row>
    <row r="2729" spans="1:7">
      <c r="A2729" s="2" t="s">
        <v>12</v>
      </c>
      <c r="B2729" t="s">
        <v>61</v>
      </c>
      <c r="C2729" s="2" t="s">
        <v>223</v>
      </c>
      <c r="D2729" s="2" t="s">
        <v>231</v>
      </c>
      <c r="E2729">
        <v>2022</v>
      </c>
      <c r="F2729" t="s">
        <v>46</v>
      </c>
      <c r="G2729" s="1">
        <v>0</v>
      </c>
    </row>
    <row r="2730" spans="1:7">
      <c r="A2730" s="2" t="s">
        <v>12</v>
      </c>
      <c r="B2730" t="s">
        <v>70</v>
      </c>
      <c r="C2730" s="2" t="s">
        <v>223</v>
      </c>
      <c r="D2730" s="2" t="s">
        <v>232</v>
      </c>
      <c r="E2730">
        <v>2022</v>
      </c>
      <c r="F2730" t="s">
        <v>46</v>
      </c>
      <c r="G2730" s="1">
        <v>1064.21</v>
      </c>
    </row>
    <row r="2731" spans="1:7">
      <c r="A2731" s="2" t="s">
        <v>14</v>
      </c>
      <c r="B2731" t="s">
        <v>67</v>
      </c>
      <c r="C2731" s="2" t="s">
        <v>223</v>
      </c>
      <c r="D2731" s="2" t="s">
        <v>26</v>
      </c>
      <c r="E2731">
        <v>2022</v>
      </c>
      <c r="F2731" t="s">
        <v>19</v>
      </c>
      <c r="G2731" s="1">
        <v>2774.46</v>
      </c>
    </row>
    <row r="2732" spans="1:7">
      <c r="A2732" s="2" t="s">
        <v>14</v>
      </c>
      <c r="B2732" t="s">
        <v>78</v>
      </c>
      <c r="C2732" s="2" t="s">
        <v>224</v>
      </c>
      <c r="D2732" s="2" t="s">
        <v>28</v>
      </c>
      <c r="E2732">
        <v>2022</v>
      </c>
      <c r="F2732" t="s">
        <v>19</v>
      </c>
      <c r="G2732" s="1">
        <v>18450.84</v>
      </c>
    </row>
    <row r="2733" spans="1:7">
      <c r="A2733" s="2" t="s">
        <v>14</v>
      </c>
      <c r="B2733" t="s">
        <v>78</v>
      </c>
      <c r="C2733" s="2" t="s">
        <v>223</v>
      </c>
      <c r="D2733" s="2" t="s">
        <v>28</v>
      </c>
      <c r="E2733">
        <v>2022</v>
      </c>
      <c r="F2733" t="s">
        <v>19</v>
      </c>
      <c r="G2733" s="1">
        <v>70772.72</v>
      </c>
    </row>
    <row r="2734" spans="1:7">
      <c r="A2734" s="2" t="s">
        <v>14</v>
      </c>
      <c r="B2734" t="s">
        <v>68</v>
      </c>
      <c r="C2734" s="2" t="s">
        <v>224</v>
      </c>
      <c r="D2734" s="2" t="s">
        <v>29</v>
      </c>
      <c r="E2734">
        <v>2022</v>
      </c>
      <c r="F2734" t="s">
        <v>19</v>
      </c>
      <c r="G2734" s="1">
        <v>14371.91</v>
      </c>
    </row>
    <row r="2735" spans="1:7">
      <c r="A2735" s="2" t="s">
        <v>14</v>
      </c>
      <c r="B2735" t="s">
        <v>68</v>
      </c>
      <c r="C2735" s="2" t="s">
        <v>223</v>
      </c>
      <c r="D2735" s="2" t="s">
        <v>29</v>
      </c>
      <c r="E2735">
        <v>2022</v>
      </c>
      <c r="F2735" t="s">
        <v>19</v>
      </c>
      <c r="G2735" s="1">
        <v>31207.58</v>
      </c>
    </row>
    <row r="2736" spans="1:7">
      <c r="A2736" s="2" t="s">
        <v>14</v>
      </c>
      <c r="B2736" t="s">
        <v>69</v>
      </c>
      <c r="C2736" s="2" t="s">
        <v>224</v>
      </c>
      <c r="D2736" s="2" t="s">
        <v>30</v>
      </c>
      <c r="E2736">
        <v>2022</v>
      </c>
      <c r="F2736" t="s">
        <v>19</v>
      </c>
      <c r="G2736" s="1">
        <v>1071902.2</v>
      </c>
    </row>
    <row r="2737" spans="1:8">
      <c r="A2737" s="2" t="s">
        <v>14</v>
      </c>
      <c r="B2737" t="s">
        <v>69</v>
      </c>
      <c r="C2737" s="2" t="s">
        <v>223</v>
      </c>
      <c r="D2737" s="2" t="s">
        <v>30</v>
      </c>
      <c r="E2737">
        <v>2022</v>
      </c>
      <c r="F2737" t="s">
        <v>19</v>
      </c>
      <c r="G2737" s="1">
        <v>424496.07999999996</v>
      </c>
    </row>
    <row r="2738" spans="1:8">
      <c r="A2738" s="2" t="s">
        <v>14</v>
      </c>
      <c r="B2738" t="s">
        <v>85</v>
      </c>
      <c r="C2738" s="2" t="s">
        <v>223</v>
      </c>
      <c r="D2738" s="2" t="s">
        <v>32</v>
      </c>
      <c r="E2738">
        <v>2022</v>
      </c>
      <c r="F2738" t="s">
        <v>19</v>
      </c>
      <c r="G2738" s="1">
        <v>8060.8</v>
      </c>
    </row>
    <row r="2739" spans="1:8">
      <c r="A2739" s="2" t="s">
        <v>14</v>
      </c>
      <c r="B2739" t="s">
        <v>66</v>
      </c>
      <c r="C2739" s="2" t="s">
        <v>224</v>
      </c>
      <c r="D2739" s="2" t="s">
        <v>33</v>
      </c>
      <c r="E2739">
        <v>2022</v>
      </c>
      <c r="F2739" t="s">
        <v>19</v>
      </c>
      <c r="G2739" s="1">
        <v>11563.3</v>
      </c>
    </row>
    <row r="2740" spans="1:8">
      <c r="A2740" s="2" t="s">
        <v>14</v>
      </c>
      <c r="B2740" t="s">
        <v>66</v>
      </c>
      <c r="C2740" s="2" t="s">
        <v>223</v>
      </c>
      <c r="D2740" s="2" t="s">
        <v>33</v>
      </c>
      <c r="E2740">
        <v>2022</v>
      </c>
      <c r="F2740" t="s">
        <v>19</v>
      </c>
      <c r="G2740" s="1">
        <v>9536.7799999999988</v>
      </c>
    </row>
    <row r="2741" spans="1:8">
      <c r="A2741" s="2" t="s">
        <v>14</v>
      </c>
      <c r="B2741" t="s">
        <v>72</v>
      </c>
      <c r="C2741" s="2" t="s">
        <v>224</v>
      </c>
      <c r="D2741" s="2" t="s">
        <v>225</v>
      </c>
      <c r="E2741">
        <v>2022</v>
      </c>
      <c r="F2741" t="s">
        <v>22</v>
      </c>
      <c r="G2741" s="1">
        <v>1957.3</v>
      </c>
    </row>
    <row r="2742" spans="1:8">
      <c r="A2742" s="2" t="s">
        <v>14</v>
      </c>
      <c r="B2742" t="s">
        <v>72</v>
      </c>
      <c r="C2742" s="2" t="s">
        <v>223</v>
      </c>
      <c r="D2742" s="2" t="s">
        <v>225</v>
      </c>
      <c r="E2742">
        <v>2022</v>
      </c>
      <c r="F2742" t="s">
        <v>22</v>
      </c>
      <c r="G2742" s="1">
        <v>42567.479999999996</v>
      </c>
    </row>
    <row r="2743" spans="1:8">
      <c r="A2743" s="2" t="s">
        <v>14</v>
      </c>
      <c r="B2743" t="s">
        <v>80</v>
      </c>
      <c r="C2743" s="2" t="s">
        <v>224</v>
      </c>
      <c r="D2743" s="2" t="s">
        <v>35</v>
      </c>
      <c r="E2743">
        <v>2022</v>
      </c>
      <c r="F2743" s="113" t="s">
        <v>51</v>
      </c>
      <c r="G2743" s="1">
        <v>31730.82</v>
      </c>
      <c r="H2743" t="s">
        <v>345</v>
      </c>
    </row>
    <row r="2744" spans="1:8">
      <c r="A2744" s="2" t="s">
        <v>14</v>
      </c>
      <c r="B2744" t="s">
        <v>80</v>
      </c>
      <c r="C2744" s="2" t="s">
        <v>223</v>
      </c>
      <c r="D2744" s="2" t="s">
        <v>35</v>
      </c>
      <c r="E2744">
        <v>2022</v>
      </c>
      <c r="F2744" s="113" t="s">
        <v>51</v>
      </c>
      <c r="G2744" s="1">
        <v>46180.06</v>
      </c>
      <c r="H2744" t="s">
        <v>345</v>
      </c>
    </row>
    <row r="2745" spans="1:8">
      <c r="A2745" s="2" t="s">
        <v>14</v>
      </c>
      <c r="B2745" t="s">
        <v>76</v>
      </c>
      <c r="C2745" s="2" t="s">
        <v>224</v>
      </c>
      <c r="D2745" s="2" t="s">
        <v>36</v>
      </c>
      <c r="E2745">
        <v>2022</v>
      </c>
      <c r="F2745" s="113" t="s">
        <v>20</v>
      </c>
      <c r="G2745" s="1">
        <v>646.20000000000005</v>
      </c>
    </row>
    <row r="2746" spans="1:8">
      <c r="A2746" s="2" t="s">
        <v>14</v>
      </c>
      <c r="B2746" t="s">
        <v>76</v>
      </c>
      <c r="C2746" s="2" t="s">
        <v>223</v>
      </c>
      <c r="D2746" s="2" t="s">
        <v>36</v>
      </c>
      <c r="E2746">
        <v>2022</v>
      </c>
      <c r="F2746" s="113" t="s">
        <v>20</v>
      </c>
      <c r="G2746" s="1">
        <v>0</v>
      </c>
    </row>
    <row r="2747" spans="1:8">
      <c r="A2747" s="2" t="s">
        <v>14</v>
      </c>
      <c r="B2747" t="s">
        <v>128</v>
      </c>
      <c r="C2747" s="2" t="s">
        <v>223</v>
      </c>
      <c r="D2747" s="2" t="s">
        <v>118</v>
      </c>
      <c r="E2747">
        <v>2022</v>
      </c>
      <c r="F2747" s="113" t="s">
        <v>20</v>
      </c>
      <c r="G2747" s="1">
        <v>7622</v>
      </c>
    </row>
    <row r="2748" spans="1:8">
      <c r="A2748" s="2" t="s">
        <v>14</v>
      </c>
      <c r="B2748" t="s">
        <v>89</v>
      </c>
      <c r="C2748" s="2" t="s">
        <v>224</v>
      </c>
      <c r="D2748" s="2" t="s">
        <v>40</v>
      </c>
      <c r="E2748">
        <v>2022</v>
      </c>
      <c r="F2748" s="113" t="s">
        <v>20</v>
      </c>
      <c r="G2748" s="1">
        <v>1500</v>
      </c>
    </row>
    <row r="2749" spans="1:8">
      <c r="A2749" s="2" t="s">
        <v>14</v>
      </c>
      <c r="B2749" t="s">
        <v>89</v>
      </c>
      <c r="C2749" s="2" t="s">
        <v>223</v>
      </c>
      <c r="D2749" s="2" t="s">
        <v>40</v>
      </c>
      <c r="E2749">
        <v>2022</v>
      </c>
      <c r="F2749" s="113" t="s">
        <v>20</v>
      </c>
      <c r="G2749" s="1">
        <v>5917</v>
      </c>
    </row>
    <row r="2750" spans="1:8">
      <c r="A2750" s="2" t="s">
        <v>14</v>
      </c>
      <c r="B2750" t="s">
        <v>130</v>
      </c>
      <c r="C2750" s="2" t="s">
        <v>224</v>
      </c>
      <c r="D2750" s="2" t="s">
        <v>58</v>
      </c>
      <c r="E2750">
        <v>2022</v>
      </c>
      <c r="F2750" s="113" t="s">
        <v>20</v>
      </c>
      <c r="G2750" s="1">
        <v>58915.93</v>
      </c>
    </row>
    <row r="2751" spans="1:8">
      <c r="A2751" s="2" t="s">
        <v>14</v>
      </c>
      <c r="B2751" t="s">
        <v>130</v>
      </c>
      <c r="C2751" s="2" t="s">
        <v>223</v>
      </c>
      <c r="D2751" s="2" t="s">
        <v>58</v>
      </c>
      <c r="E2751">
        <v>2022</v>
      </c>
      <c r="F2751" s="113" t="s">
        <v>20</v>
      </c>
      <c r="G2751" s="1">
        <v>116359.72</v>
      </c>
    </row>
    <row r="2752" spans="1:8">
      <c r="A2752" s="2" t="s">
        <v>14</v>
      </c>
      <c r="B2752" t="s">
        <v>243</v>
      </c>
      <c r="C2752" s="2" t="s">
        <v>224</v>
      </c>
      <c r="D2752" s="2" t="s">
        <v>244</v>
      </c>
      <c r="E2752">
        <v>2022</v>
      </c>
      <c r="F2752" s="113" t="s">
        <v>20</v>
      </c>
      <c r="G2752" s="1">
        <v>6589.7999999999993</v>
      </c>
    </row>
    <row r="2753" spans="1:7">
      <c r="A2753" s="2" t="s">
        <v>14</v>
      </c>
      <c r="B2753" t="s">
        <v>243</v>
      </c>
      <c r="C2753" s="2" t="s">
        <v>223</v>
      </c>
      <c r="D2753" s="2" t="s">
        <v>244</v>
      </c>
      <c r="E2753">
        <v>2022</v>
      </c>
      <c r="F2753" s="113" t="s">
        <v>20</v>
      </c>
      <c r="G2753" s="1">
        <v>5230.82</v>
      </c>
    </row>
    <row r="2754" spans="1:7">
      <c r="A2754" s="2" t="s">
        <v>14</v>
      </c>
      <c r="B2754" t="s">
        <v>93</v>
      </c>
      <c r="C2754" s="2" t="s">
        <v>224</v>
      </c>
      <c r="D2754" s="2" t="s">
        <v>237</v>
      </c>
      <c r="E2754">
        <v>2022</v>
      </c>
      <c r="F2754" s="113" t="s">
        <v>20</v>
      </c>
      <c r="G2754" s="1">
        <v>11431.65</v>
      </c>
    </row>
    <row r="2755" spans="1:7">
      <c r="A2755" s="2" t="s">
        <v>14</v>
      </c>
      <c r="B2755" t="s">
        <v>93</v>
      </c>
      <c r="C2755" s="2" t="s">
        <v>223</v>
      </c>
      <c r="D2755" s="2" t="s">
        <v>237</v>
      </c>
      <c r="E2755">
        <v>2022</v>
      </c>
      <c r="F2755" s="113" t="s">
        <v>20</v>
      </c>
      <c r="G2755" s="1">
        <v>21994.02</v>
      </c>
    </row>
    <row r="2756" spans="1:7">
      <c r="A2756" s="2" t="s">
        <v>14</v>
      </c>
      <c r="B2756" t="s">
        <v>63</v>
      </c>
      <c r="C2756" s="2" t="s">
        <v>224</v>
      </c>
      <c r="D2756" s="2" t="s">
        <v>226</v>
      </c>
      <c r="E2756">
        <v>2022</v>
      </c>
      <c r="F2756" t="s">
        <v>5</v>
      </c>
      <c r="G2756" s="1">
        <v>24763.14</v>
      </c>
    </row>
    <row r="2757" spans="1:7">
      <c r="A2757" s="2" t="s">
        <v>14</v>
      </c>
      <c r="B2757" t="s">
        <v>63</v>
      </c>
      <c r="C2757" s="2" t="s">
        <v>223</v>
      </c>
      <c r="D2757" s="2" t="s">
        <v>226</v>
      </c>
      <c r="E2757">
        <v>2022</v>
      </c>
      <c r="F2757" t="s">
        <v>5</v>
      </c>
      <c r="G2757" s="1">
        <v>48856.30000000001</v>
      </c>
    </row>
    <row r="2758" spans="1:7">
      <c r="A2758" s="2" t="s">
        <v>14</v>
      </c>
      <c r="B2758" t="s">
        <v>64</v>
      </c>
      <c r="C2758" s="2" t="s">
        <v>223</v>
      </c>
      <c r="D2758" s="2" t="s">
        <v>227</v>
      </c>
      <c r="E2758">
        <v>2022</v>
      </c>
      <c r="F2758" t="s">
        <v>5</v>
      </c>
      <c r="G2758" s="1">
        <v>28209.599999999999</v>
      </c>
    </row>
    <row r="2759" spans="1:7">
      <c r="A2759" s="2" t="s">
        <v>14</v>
      </c>
      <c r="B2759" t="s">
        <v>83</v>
      </c>
      <c r="C2759" s="2" t="s">
        <v>224</v>
      </c>
      <c r="D2759" s="2" t="s">
        <v>228</v>
      </c>
      <c r="E2759">
        <v>2022</v>
      </c>
      <c r="F2759" t="s">
        <v>5</v>
      </c>
      <c r="G2759" s="1">
        <v>208.15</v>
      </c>
    </row>
    <row r="2760" spans="1:7">
      <c r="A2760" s="2" t="s">
        <v>14</v>
      </c>
      <c r="B2760" t="s">
        <v>83</v>
      </c>
      <c r="C2760" s="2" t="s">
        <v>223</v>
      </c>
      <c r="D2760" s="2" t="s">
        <v>228</v>
      </c>
      <c r="E2760">
        <v>2022</v>
      </c>
      <c r="F2760" t="s">
        <v>5</v>
      </c>
      <c r="G2760" s="1">
        <v>101.08</v>
      </c>
    </row>
    <row r="2761" spans="1:7">
      <c r="A2761" s="2" t="s">
        <v>14</v>
      </c>
      <c r="B2761" t="s">
        <v>90</v>
      </c>
      <c r="C2761" s="2" t="s">
        <v>223</v>
      </c>
      <c r="D2761" s="2" t="s">
        <v>235</v>
      </c>
      <c r="E2761">
        <v>2022</v>
      </c>
      <c r="F2761" t="s">
        <v>5</v>
      </c>
      <c r="G2761" s="1">
        <v>333.28999999999996</v>
      </c>
    </row>
    <row r="2762" spans="1:7">
      <c r="A2762" s="2" t="s">
        <v>14</v>
      </c>
      <c r="B2762" t="s">
        <v>82</v>
      </c>
      <c r="C2762" s="2" t="s">
        <v>224</v>
      </c>
      <c r="D2762" s="2" t="s">
        <v>229</v>
      </c>
      <c r="E2762">
        <v>2022</v>
      </c>
      <c r="F2762" t="s">
        <v>5</v>
      </c>
      <c r="G2762" s="1">
        <v>1.1299999999999999</v>
      </c>
    </row>
    <row r="2763" spans="1:7">
      <c r="A2763" s="2" t="s">
        <v>14</v>
      </c>
      <c r="B2763" t="s">
        <v>82</v>
      </c>
      <c r="C2763" s="2" t="s">
        <v>223</v>
      </c>
      <c r="D2763" s="2" t="s">
        <v>229</v>
      </c>
      <c r="E2763">
        <v>2022</v>
      </c>
      <c r="F2763" t="s">
        <v>5</v>
      </c>
      <c r="G2763" s="1">
        <v>4688.42</v>
      </c>
    </row>
    <row r="2764" spans="1:7">
      <c r="A2764" s="2" t="s">
        <v>14</v>
      </c>
      <c r="B2764" t="s">
        <v>71</v>
      </c>
      <c r="C2764" s="2" t="s">
        <v>224</v>
      </c>
      <c r="D2764" s="2" t="s">
        <v>41</v>
      </c>
      <c r="E2764">
        <v>2022</v>
      </c>
      <c r="F2764" t="s">
        <v>18</v>
      </c>
      <c r="G2764" s="1">
        <v>46045.35</v>
      </c>
    </row>
    <row r="2765" spans="1:7">
      <c r="A2765" s="2" t="s">
        <v>14</v>
      </c>
      <c r="B2765" t="s">
        <v>71</v>
      </c>
      <c r="C2765" s="2" t="s">
        <v>223</v>
      </c>
      <c r="D2765" s="2" t="s">
        <v>41</v>
      </c>
      <c r="E2765">
        <v>2022</v>
      </c>
      <c r="F2765" t="s">
        <v>18</v>
      </c>
      <c r="G2765" s="1">
        <v>84473.44</v>
      </c>
    </row>
    <row r="2766" spans="1:7">
      <c r="A2766" s="2" t="s">
        <v>14</v>
      </c>
      <c r="B2766" t="s">
        <v>86</v>
      </c>
      <c r="C2766" s="2" t="s">
        <v>224</v>
      </c>
      <c r="D2766" s="2" t="s">
        <v>43</v>
      </c>
      <c r="E2766">
        <v>2022</v>
      </c>
      <c r="F2766" t="s">
        <v>18</v>
      </c>
      <c r="G2766" s="1">
        <v>94.289999999999992</v>
      </c>
    </row>
    <row r="2767" spans="1:7">
      <c r="A2767" s="2" t="s">
        <v>14</v>
      </c>
      <c r="B2767" t="s">
        <v>86</v>
      </c>
      <c r="C2767" s="2" t="s">
        <v>223</v>
      </c>
      <c r="D2767" s="2" t="s">
        <v>43</v>
      </c>
      <c r="E2767">
        <v>2022</v>
      </c>
      <c r="F2767" t="s">
        <v>18</v>
      </c>
      <c r="G2767" s="1">
        <v>172.4</v>
      </c>
    </row>
    <row r="2768" spans="1:7">
      <c r="A2768" s="2" t="s">
        <v>14</v>
      </c>
      <c r="B2768" t="s">
        <v>74</v>
      </c>
      <c r="C2768" s="2" t="s">
        <v>224</v>
      </c>
      <c r="D2768" s="2" t="s">
        <v>56</v>
      </c>
      <c r="E2768">
        <v>2022</v>
      </c>
      <c r="F2768" t="s">
        <v>18</v>
      </c>
      <c r="G2768" s="1">
        <v>133.04999999999998</v>
      </c>
    </row>
    <row r="2769" spans="1:7">
      <c r="A2769" s="2" t="s">
        <v>14</v>
      </c>
      <c r="B2769" t="s">
        <v>74</v>
      </c>
      <c r="C2769" s="2" t="s">
        <v>223</v>
      </c>
      <c r="D2769" s="2" t="s">
        <v>56</v>
      </c>
      <c r="E2769">
        <v>2022</v>
      </c>
      <c r="F2769" t="s">
        <v>18</v>
      </c>
      <c r="G2769" s="1">
        <v>319.8</v>
      </c>
    </row>
    <row r="2770" spans="1:7">
      <c r="A2770" s="2" t="s">
        <v>14</v>
      </c>
      <c r="B2770" t="s">
        <v>62</v>
      </c>
      <c r="C2770" s="2" t="s">
        <v>224</v>
      </c>
      <c r="D2770" s="2" t="s">
        <v>230</v>
      </c>
      <c r="E2770">
        <v>2022</v>
      </c>
      <c r="F2770" t="s">
        <v>46</v>
      </c>
      <c r="G2770" s="1">
        <v>147317.76000000001</v>
      </c>
    </row>
    <row r="2771" spans="1:7">
      <c r="A2771" s="2" t="s">
        <v>14</v>
      </c>
      <c r="B2771" t="s">
        <v>62</v>
      </c>
      <c r="C2771" s="2" t="s">
        <v>223</v>
      </c>
      <c r="D2771" s="2" t="s">
        <v>230</v>
      </c>
      <c r="E2771">
        <v>2022</v>
      </c>
      <c r="F2771" t="s">
        <v>46</v>
      </c>
      <c r="G2771" s="1">
        <v>188537.44</v>
      </c>
    </row>
    <row r="2772" spans="1:7">
      <c r="A2772" s="2" t="s">
        <v>14</v>
      </c>
      <c r="B2772" t="s">
        <v>61</v>
      </c>
      <c r="C2772" s="2" t="s">
        <v>224</v>
      </c>
      <c r="D2772" s="2" t="s">
        <v>231</v>
      </c>
      <c r="E2772">
        <v>2022</v>
      </c>
      <c r="F2772" t="s">
        <v>46</v>
      </c>
      <c r="G2772" s="1">
        <v>9683</v>
      </c>
    </row>
    <row r="2773" spans="1:7">
      <c r="A2773" s="2" t="s">
        <v>14</v>
      </c>
      <c r="B2773" t="s">
        <v>61</v>
      </c>
      <c r="C2773" s="2" t="s">
        <v>223</v>
      </c>
      <c r="D2773" s="2" t="s">
        <v>231</v>
      </c>
      <c r="E2773">
        <v>2022</v>
      </c>
      <c r="F2773" t="s">
        <v>46</v>
      </c>
      <c r="G2773" s="1">
        <v>37726.180000000008</v>
      </c>
    </row>
    <row r="2774" spans="1:7">
      <c r="A2774" s="2" t="s">
        <v>14</v>
      </c>
      <c r="B2774" t="s">
        <v>70</v>
      </c>
      <c r="C2774" s="2" t="s">
        <v>224</v>
      </c>
      <c r="D2774" s="2" t="s">
        <v>232</v>
      </c>
      <c r="E2774">
        <v>2022</v>
      </c>
      <c r="F2774" t="s">
        <v>46</v>
      </c>
      <c r="G2774" s="1">
        <v>606.76</v>
      </c>
    </row>
    <row r="2775" spans="1:7">
      <c r="A2775" s="2" t="s">
        <v>14</v>
      </c>
      <c r="B2775" t="s">
        <v>70</v>
      </c>
      <c r="C2775" s="2" t="s">
        <v>223</v>
      </c>
      <c r="D2775" s="2" t="s">
        <v>232</v>
      </c>
      <c r="E2775">
        <v>2022</v>
      </c>
      <c r="F2775" t="s">
        <v>46</v>
      </c>
      <c r="G2775" s="1">
        <v>249.77999999999997</v>
      </c>
    </row>
    <row r="2776" spans="1:7">
      <c r="A2776" s="2" t="s">
        <v>14</v>
      </c>
      <c r="B2776" t="s">
        <v>77</v>
      </c>
      <c r="C2776" s="2" t="s">
        <v>224</v>
      </c>
      <c r="D2776" s="2" t="s">
        <v>44</v>
      </c>
      <c r="E2776">
        <v>2022</v>
      </c>
      <c r="F2776" t="s">
        <v>46</v>
      </c>
      <c r="G2776" s="1">
        <v>2715.2899999999995</v>
      </c>
    </row>
    <row r="2777" spans="1:7">
      <c r="A2777" s="2" t="s">
        <v>14</v>
      </c>
      <c r="B2777" t="s">
        <v>77</v>
      </c>
      <c r="C2777" s="2" t="s">
        <v>223</v>
      </c>
      <c r="D2777" s="2" t="s">
        <v>44</v>
      </c>
      <c r="E2777">
        <v>2022</v>
      </c>
      <c r="F2777" t="s">
        <v>46</v>
      </c>
      <c r="G2777" s="1">
        <v>8132.949999999998</v>
      </c>
    </row>
    <row r="2778" spans="1:7">
      <c r="A2778" s="2" t="s">
        <v>13</v>
      </c>
      <c r="B2778" t="s">
        <v>65</v>
      </c>
      <c r="C2778" s="2" t="s">
        <v>224</v>
      </c>
      <c r="D2778" s="2" t="s">
        <v>27</v>
      </c>
      <c r="E2778">
        <v>2022</v>
      </c>
      <c r="F2778" t="s">
        <v>19</v>
      </c>
      <c r="G2778" s="1">
        <v>47427.020000000004</v>
      </c>
    </row>
    <row r="2779" spans="1:7">
      <c r="A2779" s="2" t="s">
        <v>13</v>
      </c>
      <c r="B2779" t="s">
        <v>65</v>
      </c>
      <c r="C2779" s="2" t="s">
        <v>223</v>
      </c>
      <c r="D2779" s="2" t="s">
        <v>27</v>
      </c>
      <c r="E2779">
        <v>2022</v>
      </c>
      <c r="F2779" t="s">
        <v>19</v>
      </c>
      <c r="G2779" s="1">
        <v>30579.059999999994</v>
      </c>
    </row>
    <row r="2780" spans="1:7">
      <c r="A2780" s="2" t="s">
        <v>13</v>
      </c>
      <c r="B2780" t="s">
        <v>78</v>
      </c>
      <c r="C2780" s="2" t="s">
        <v>224</v>
      </c>
      <c r="D2780" s="2" t="s">
        <v>28</v>
      </c>
      <c r="E2780">
        <v>2022</v>
      </c>
      <c r="F2780" t="s">
        <v>19</v>
      </c>
      <c r="G2780" s="1">
        <v>41800.42</v>
      </c>
    </row>
    <row r="2781" spans="1:7">
      <c r="A2781" s="2" t="s">
        <v>13</v>
      </c>
      <c r="B2781" t="s">
        <v>78</v>
      </c>
      <c r="C2781" s="2" t="s">
        <v>223</v>
      </c>
      <c r="D2781" s="2" t="s">
        <v>28</v>
      </c>
      <c r="E2781">
        <v>2022</v>
      </c>
      <c r="F2781" t="s">
        <v>19</v>
      </c>
      <c r="G2781" s="1">
        <v>60085.040000000015</v>
      </c>
    </row>
    <row r="2782" spans="1:7">
      <c r="A2782" s="2" t="s">
        <v>13</v>
      </c>
      <c r="B2782" t="s">
        <v>68</v>
      </c>
      <c r="C2782" s="2" t="s">
        <v>224</v>
      </c>
      <c r="D2782" s="2" t="s">
        <v>29</v>
      </c>
      <c r="E2782">
        <v>2022</v>
      </c>
      <c r="F2782" t="s">
        <v>19</v>
      </c>
      <c r="G2782" s="1">
        <v>8978.0400000000009</v>
      </c>
    </row>
    <row r="2783" spans="1:7">
      <c r="A2783" s="2" t="s">
        <v>13</v>
      </c>
      <c r="B2783" t="s">
        <v>68</v>
      </c>
      <c r="C2783" s="2" t="s">
        <v>223</v>
      </c>
      <c r="D2783" s="2" t="s">
        <v>29</v>
      </c>
      <c r="E2783">
        <v>2022</v>
      </c>
      <c r="F2783" t="s">
        <v>19</v>
      </c>
      <c r="G2783" s="1">
        <v>41330.409999999996</v>
      </c>
    </row>
    <row r="2784" spans="1:7">
      <c r="A2784" s="2" t="s">
        <v>13</v>
      </c>
      <c r="B2784" t="s">
        <v>69</v>
      </c>
      <c r="C2784" s="2" t="s">
        <v>224</v>
      </c>
      <c r="D2784" s="2" t="s">
        <v>30</v>
      </c>
      <c r="E2784">
        <v>2022</v>
      </c>
      <c r="F2784" t="s">
        <v>19</v>
      </c>
      <c r="G2784" s="1">
        <v>162529.18999999997</v>
      </c>
    </row>
    <row r="2785" spans="1:7">
      <c r="A2785" s="2" t="s">
        <v>13</v>
      </c>
      <c r="B2785" t="s">
        <v>69</v>
      </c>
      <c r="C2785" s="2" t="s">
        <v>223</v>
      </c>
      <c r="D2785" s="2" t="s">
        <v>30</v>
      </c>
      <c r="E2785">
        <v>2022</v>
      </c>
      <c r="F2785" t="s">
        <v>19</v>
      </c>
      <c r="G2785" s="1">
        <v>1110435.9200000002</v>
      </c>
    </row>
    <row r="2786" spans="1:7">
      <c r="A2786" s="2" t="s">
        <v>13</v>
      </c>
      <c r="B2786" t="s">
        <v>75</v>
      </c>
      <c r="C2786" s="2" t="s">
        <v>224</v>
      </c>
      <c r="D2786" s="2" t="s">
        <v>31</v>
      </c>
      <c r="E2786">
        <v>2022</v>
      </c>
      <c r="F2786" t="s">
        <v>19</v>
      </c>
      <c r="G2786" s="1">
        <v>25200.27</v>
      </c>
    </row>
    <row r="2787" spans="1:7">
      <c r="A2787" s="2" t="s">
        <v>13</v>
      </c>
      <c r="B2787" t="s">
        <v>75</v>
      </c>
      <c r="C2787" s="2" t="s">
        <v>223</v>
      </c>
      <c r="D2787" s="2" t="s">
        <v>31</v>
      </c>
      <c r="E2787">
        <v>2022</v>
      </c>
      <c r="F2787" t="s">
        <v>19</v>
      </c>
      <c r="G2787" s="1">
        <v>12441.01</v>
      </c>
    </row>
    <row r="2788" spans="1:7">
      <c r="A2788" s="2" t="s">
        <v>13</v>
      </c>
      <c r="B2788" t="s">
        <v>85</v>
      </c>
      <c r="C2788" s="2" t="s">
        <v>224</v>
      </c>
      <c r="D2788" s="2" t="s">
        <v>32</v>
      </c>
      <c r="E2788">
        <v>2022</v>
      </c>
      <c r="F2788" t="s">
        <v>19</v>
      </c>
      <c r="G2788" s="1">
        <v>5654.1100000000006</v>
      </c>
    </row>
    <row r="2789" spans="1:7">
      <c r="A2789" s="2" t="s">
        <v>13</v>
      </c>
      <c r="B2789" t="s">
        <v>85</v>
      </c>
      <c r="C2789" s="2" t="s">
        <v>223</v>
      </c>
      <c r="D2789" s="2" t="s">
        <v>32</v>
      </c>
      <c r="E2789">
        <v>2022</v>
      </c>
      <c r="F2789" t="s">
        <v>19</v>
      </c>
      <c r="G2789" s="1">
        <v>3145.6</v>
      </c>
    </row>
    <row r="2790" spans="1:7">
      <c r="A2790" s="2" t="s">
        <v>13</v>
      </c>
      <c r="B2790" t="s">
        <v>66</v>
      </c>
      <c r="C2790" s="2" t="s">
        <v>224</v>
      </c>
      <c r="D2790" s="2" t="s">
        <v>33</v>
      </c>
      <c r="E2790">
        <v>2022</v>
      </c>
      <c r="F2790" t="s">
        <v>19</v>
      </c>
      <c r="G2790" s="1">
        <v>1205.08</v>
      </c>
    </row>
    <row r="2791" spans="1:7">
      <c r="A2791" s="2" t="s">
        <v>13</v>
      </c>
      <c r="B2791" t="s">
        <v>66</v>
      </c>
      <c r="C2791" s="2" t="s">
        <v>223</v>
      </c>
      <c r="D2791" s="2" t="s">
        <v>33</v>
      </c>
      <c r="E2791">
        <v>2022</v>
      </c>
      <c r="F2791" t="s">
        <v>19</v>
      </c>
      <c r="G2791" s="1">
        <v>7620.08</v>
      </c>
    </row>
    <row r="2792" spans="1:7">
      <c r="A2792" s="2" t="s">
        <v>13</v>
      </c>
      <c r="B2792" t="s">
        <v>84</v>
      </c>
      <c r="C2792" s="2" t="s">
        <v>223</v>
      </c>
      <c r="D2792" s="2" t="s">
        <v>37</v>
      </c>
      <c r="E2792">
        <v>2022</v>
      </c>
      <c r="F2792" s="113" t="s">
        <v>20</v>
      </c>
      <c r="G2792" s="1">
        <v>8495.36</v>
      </c>
    </row>
    <row r="2793" spans="1:7">
      <c r="A2793" s="2" t="s">
        <v>13</v>
      </c>
      <c r="B2793" t="s">
        <v>63</v>
      </c>
      <c r="C2793" s="2" t="s">
        <v>224</v>
      </c>
      <c r="D2793" s="2" t="s">
        <v>226</v>
      </c>
      <c r="E2793">
        <v>2022</v>
      </c>
      <c r="F2793" t="s">
        <v>5</v>
      </c>
      <c r="G2793" s="1">
        <v>1145.9000000000001</v>
      </c>
    </row>
    <row r="2794" spans="1:7">
      <c r="A2794" s="2" t="s">
        <v>13</v>
      </c>
      <c r="B2794" t="s">
        <v>63</v>
      </c>
      <c r="C2794" s="2" t="s">
        <v>223</v>
      </c>
      <c r="D2794" s="2" t="s">
        <v>226</v>
      </c>
      <c r="E2794">
        <v>2022</v>
      </c>
      <c r="F2794" t="s">
        <v>5</v>
      </c>
      <c r="G2794" s="1">
        <v>105899.57</v>
      </c>
    </row>
    <row r="2795" spans="1:7">
      <c r="A2795" s="2" t="s">
        <v>13</v>
      </c>
      <c r="B2795" t="s">
        <v>95</v>
      </c>
      <c r="C2795" s="2" t="s">
        <v>223</v>
      </c>
      <c r="D2795" s="2" t="s">
        <v>112</v>
      </c>
      <c r="E2795">
        <v>2022</v>
      </c>
      <c r="F2795" t="s">
        <v>5</v>
      </c>
      <c r="G2795" s="1">
        <v>172.88</v>
      </c>
    </row>
    <row r="2796" spans="1:7">
      <c r="A2796" s="2" t="s">
        <v>13</v>
      </c>
      <c r="B2796" t="s">
        <v>82</v>
      </c>
      <c r="C2796" s="2" t="s">
        <v>223</v>
      </c>
      <c r="D2796" s="2" t="s">
        <v>229</v>
      </c>
      <c r="E2796">
        <v>2022</v>
      </c>
      <c r="F2796" t="s">
        <v>5</v>
      </c>
      <c r="G2796" s="1">
        <v>0.65</v>
      </c>
    </row>
    <row r="2797" spans="1:7">
      <c r="A2797" s="2" t="s">
        <v>13</v>
      </c>
      <c r="B2797" t="s">
        <v>71</v>
      </c>
      <c r="C2797" s="2" t="s">
        <v>224</v>
      </c>
      <c r="D2797" s="2" t="s">
        <v>41</v>
      </c>
      <c r="E2797">
        <v>2022</v>
      </c>
      <c r="F2797" t="s">
        <v>18</v>
      </c>
      <c r="G2797" s="1">
        <v>1966.5</v>
      </c>
    </row>
    <row r="2798" spans="1:7">
      <c r="A2798" s="2" t="s">
        <v>13</v>
      </c>
      <c r="B2798" t="s">
        <v>71</v>
      </c>
      <c r="C2798" s="2" t="s">
        <v>223</v>
      </c>
      <c r="D2798" s="2" t="s">
        <v>41</v>
      </c>
      <c r="E2798">
        <v>2022</v>
      </c>
      <c r="F2798" t="s">
        <v>18</v>
      </c>
      <c r="G2798" s="1">
        <v>2822.25</v>
      </c>
    </row>
    <row r="2799" spans="1:7">
      <c r="A2799" s="2" t="s">
        <v>13</v>
      </c>
      <c r="B2799" t="s">
        <v>92</v>
      </c>
      <c r="C2799" s="2" t="s">
        <v>223</v>
      </c>
      <c r="D2799" s="2" t="s">
        <v>42</v>
      </c>
      <c r="E2799">
        <v>2022</v>
      </c>
      <c r="F2799" t="s">
        <v>18</v>
      </c>
      <c r="G2799" s="1">
        <v>222.82</v>
      </c>
    </row>
    <row r="2800" spans="1:7">
      <c r="A2800" s="2" t="s">
        <v>13</v>
      </c>
      <c r="B2800" t="s">
        <v>74</v>
      </c>
      <c r="C2800" s="2" t="s">
        <v>223</v>
      </c>
      <c r="D2800" s="2" t="s">
        <v>56</v>
      </c>
      <c r="E2800">
        <v>2022</v>
      </c>
      <c r="F2800" t="s">
        <v>18</v>
      </c>
      <c r="G2800" s="1">
        <v>0.79</v>
      </c>
    </row>
    <row r="2801" spans="1:8">
      <c r="A2801" s="2" t="s">
        <v>13</v>
      </c>
      <c r="B2801" t="s">
        <v>62</v>
      </c>
      <c r="C2801" s="2" t="s">
        <v>224</v>
      </c>
      <c r="D2801" s="2" t="s">
        <v>230</v>
      </c>
      <c r="E2801">
        <v>2022</v>
      </c>
      <c r="F2801" t="s">
        <v>46</v>
      </c>
      <c r="G2801" s="1">
        <v>26758.19</v>
      </c>
    </row>
    <row r="2802" spans="1:8">
      <c r="A2802" s="2" t="s">
        <v>13</v>
      </c>
      <c r="B2802" t="s">
        <v>62</v>
      </c>
      <c r="C2802" s="2" t="s">
        <v>223</v>
      </c>
      <c r="D2802" s="2" t="s">
        <v>230</v>
      </c>
      <c r="E2802">
        <v>2022</v>
      </c>
      <c r="F2802" t="s">
        <v>46</v>
      </c>
      <c r="G2802" s="1">
        <v>75846</v>
      </c>
    </row>
    <row r="2803" spans="1:8">
      <c r="A2803" s="2" t="s">
        <v>13</v>
      </c>
      <c r="B2803" t="s">
        <v>61</v>
      </c>
      <c r="C2803" s="2" t="s">
        <v>223</v>
      </c>
      <c r="D2803" s="2" t="s">
        <v>231</v>
      </c>
      <c r="E2803">
        <v>2022</v>
      </c>
      <c r="F2803" t="s">
        <v>46</v>
      </c>
      <c r="G2803" s="1">
        <v>11073.559999999998</v>
      </c>
    </row>
    <row r="2804" spans="1:8">
      <c r="A2804" s="2" t="s">
        <v>13</v>
      </c>
      <c r="B2804" t="s">
        <v>70</v>
      </c>
      <c r="C2804" s="2" t="s">
        <v>223</v>
      </c>
      <c r="D2804" s="2" t="s">
        <v>232</v>
      </c>
      <c r="E2804">
        <v>2022</v>
      </c>
      <c r="F2804" t="s">
        <v>46</v>
      </c>
      <c r="G2804" s="1">
        <v>6.75</v>
      </c>
    </row>
    <row r="2805" spans="1:8">
      <c r="A2805" s="2" t="s">
        <v>15</v>
      </c>
      <c r="B2805" t="s">
        <v>65</v>
      </c>
      <c r="C2805" s="2" t="s">
        <v>224</v>
      </c>
      <c r="D2805" s="2" t="s">
        <v>27</v>
      </c>
      <c r="E2805">
        <v>2022</v>
      </c>
      <c r="F2805" t="s">
        <v>19</v>
      </c>
      <c r="G2805" s="1">
        <v>22484.959999999999</v>
      </c>
    </row>
    <row r="2806" spans="1:8">
      <c r="A2806" s="2" t="s">
        <v>15</v>
      </c>
      <c r="B2806" t="s">
        <v>78</v>
      </c>
      <c r="C2806" s="2" t="s">
        <v>224</v>
      </c>
      <c r="D2806" s="2" t="s">
        <v>28</v>
      </c>
      <c r="E2806">
        <v>2022</v>
      </c>
      <c r="F2806" t="s">
        <v>19</v>
      </c>
      <c r="G2806" s="1">
        <v>20387.830000000002</v>
      </c>
    </row>
    <row r="2807" spans="1:8">
      <c r="A2807" s="2" t="s">
        <v>15</v>
      </c>
      <c r="B2807" t="s">
        <v>78</v>
      </c>
      <c r="C2807" s="2" t="s">
        <v>223</v>
      </c>
      <c r="D2807" s="2" t="s">
        <v>28</v>
      </c>
      <c r="E2807">
        <v>2022</v>
      </c>
      <c r="F2807" t="s">
        <v>19</v>
      </c>
      <c r="G2807" s="1">
        <v>37189.94000000001</v>
      </c>
    </row>
    <row r="2808" spans="1:8">
      <c r="A2808" s="2" t="s">
        <v>15</v>
      </c>
      <c r="B2808" t="s">
        <v>68</v>
      </c>
      <c r="C2808" s="2" t="s">
        <v>224</v>
      </c>
      <c r="D2808" s="2" t="s">
        <v>29</v>
      </c>
      <c r="E2808">
        <v>2022</v>
      </c>
      <c r="F2808" t="s">
        <v>19</v>
      </c>
      <c r="G2808" s="1">
        <v>775</v>
      </c>
    </row>
    <row r="2809" spans="1:8">
      <c r="A2809" s="2" t="s">
        <v>15</v>
      </c>
      <c r="B2809" t="s">
        <v>68</v>
      </c>
      <c r="C2809" s="2" t="s">
        <v>223</v>
      </c>
      <c r="D2809" s="2" t="s">
        <v>29</v>
      </c>
      <c r="E2809">
        <v>2022</v>
      </c>
      <c r="F2809" t="s">
        <v>19</v>
      </c>
      <c r="G2809" s="1">
        <v>230.8</v>
      </c>
    </row>
    <row r="2810" spans="1:8">
      <c r="A2810" s="2" t="s">
        <v>15</v>
      </c>
      <c r="B2810" t="s">
        <v>69</v>
      </c>
      <c r="C2810" s="2" t="s">
        <v>224</v>
      </c>
      <c r="D2810" s="2" t="s">
        <v>30</v>
      </c>
      <c r="E2810">
        <v>2022</v>
      </c>
      <c r="F2810" t="s">
        <v>19</v>
      </c>
      <c r="G2810" s="1">
        <v>113994.88</v>
      </c>
    </row>
    <row r="2811" spans="1:8">
      <c r="A2811" s="2" t="s">
        <v>15</v>
      </c>
      <c r="B2811" t="s">
        <v>69</v>
      </c>
      <c r="C2811" s="2" t="s">
        <v>223</v>
      </c>
      <c r="D2811" s="2" t="s">
        <v>30</v>
      </c>
      <c r="E2811">
        <v>2022</v>
      </c>
      <c r="F2811" t="s">
        <v>19</v>
      </c>
      <c r="G2811" s="1">
        <v>1045601.2599999999</v>
      </c>
    </row>
    <row r="2812" spans="1:8">
      <c r="A2812" s="2" t="s">
        <v>15</v>
      </c>
      <c r="B2812" t="s">
        <v>85</v>
      </c>
      <c r="C2812" s="2" t="s">
        <v>224</v>
      </c>
      <c r="D2812" s="2" t="s">
        <v>32</v>
      </c>
      <c r="E2812">
        <v>2022</v>
      </c>
      <c r="F2812" t="s">
        <v>19</v>
      </c>
      <c r="G2812" s="1">
        <v>641.66000000000008</v>
      </c>
    </row>
    <row r="2813" spans="1:8">
      <c r="A2813" s="2" t="s">
        <v>15</v>
      </c>
      <c r="B2813" t="s">
        <v>66</v>
      </c>
      <c r="C2813" s="2" t="s">
        <v>224</v>
      </c>
      <c r="D2813" s="2" t="s">
        <v>33</v>
      </c>
      <c r="E2813">
        <v>2022</v>
      </c>
      <c r="F2813" t="s">
        <v>19</v>
      </c>
      <c r="G2813" s="1">
        <v>7797.52</v>
      </c>
    </row>
    <row r="2814" spans="1:8">
      <c r="A2814" s="2" t="s">
        <v>15</v>
      </c>
      <c r="B2814" t="s">
        <v>66</v>
      </c>
      <c r="C2814" s="2" t="s">
        <v>223</v>
      </c>
      <c r="D2814" s="2" t="s">
        <v>33</v>
      </c>
      <c r="E2814">
        <v>2022</v>
      </c>
      <c r="F2814" t="s">
        <v>19</v>
      </c>
      <c r="G2814" s="1">
        <v>34374.300000000003</v>
      </c>
    </row>
    <row r="2815" spans="1:8">
      <c r="A2815" s="2" t="s">
        <v>15</v>
      </c>
      <c r="B2815" t="s">
        <v>72</v>
      </c>
      <c r="C2815" s="2" t="s">
        <v>223</v>
      </c>
      <c r="D2815" s="2" t="s">
        <v>225</v>
      </c>
      <c r="E2815">
        <v>2022</v>
      </c>
      <c r="F2815" t="s">
        <v>22</v>
      </c>
      <c r="G2815" s="1">
        <v>6650</v>
      </c>
    </row>
    <row r="2816" spans="1:8">
      <c r="A2816" s="2" t="s">
        <v>15</v>
      </c>
      <c r="B2816" t="s">
        <v>81</v>
      </c>
      <c r="C2816" s="2" t="s">
        <v>224</v>
      </c>
      <c r="D2816" s="2" t="s">
        <v>34</v>
      </c>
      <c r="E2816">
        <v>2022</v>
      </c>
      <c r="F2816" s="113" t="s">
        <v>51</v>
      </c>
      <c r="G2816" s="1">
        <v>26469.64</v>
      </c>
      <c r="H2816" t="s">
        <v>345</v>
      </c>
    </row>
    <row r="2817" spans="1:7">
      <c r="A2817" s="2" t="s">
        <v>15</v>
      </c>
      <c r="B2817" t="s">
        <v>63</v>
      </c>
      <c r="C2817" s="2" t="s">
        <v>223</v>
      </c>
      <c r="D2817" s="2" t="s">
        <v>226</v>
      </c>
      <c r="E2817">
        <v>2022</v>
      </c>
      <c r="F2817" t="s">
        <v>5</v>
      </c>
      <c r="G2817" s="1">
        <v>9237.4500000000007</v>
      </c>
    </row>
    <row r="2818" spans="1:7">
      <c r="A2818" s="2" t="s">
        <v>15</v>
      </c>
      <c r="B2818" t="s">
        <v>71</v>
      </c>
      <c r="C2818" s="2" t="s">
        <v>224</v>
      </c>
      <c r="D2818" s="2" t="s">
        <v>41</v>
      </c>
      <c r="E2818">
        <v>2022</v>
      </c>
      <c r="F2818" t="s">
        <v>18</v>
      </c>
      <c r="G2818" s="1">
        <v>40</v>
      </c>
    </row>
    <row r="2819" spans="1:7">
      <c r="A2819" s="2" t="s">
        <v>15</v>
      </c>
      <c r="B2819" t="s">
        <v>71</v>
      </c>
      <c r="C2819" s="2" t="s">
        <v>223</v>
      </c>
      <c r="D2819" s="2" t="s">
        <v>41</v>
      </c>
      <c r="E2819">
        <v>2022</v>
      </c>
      <c r="F2819" t="s">
        <v>18</v>
      </c>
      <c r="G2819" s="1">
        <v>13753.94</v>
      </c>
    </row>
    <row r="2820" spans="1:7">
      <c r="A2820" s="2" t="s">
        <v>15</v>
      </c>
      <c r="B2820" t="s">
        <v>86</v>
      </c>
      <c r="C2820" s="2" t="s">
        <v>223</v>
      </c>
      <c r="D2820" s="2" t="s">
        <v>43</v>
      </c>
      <c r="E2820">
        <v>2022</v>
      </c>
      <c r="F2820" t="s">
        <v>18</v>
      </c>
      <c r="G2820" s="1">
        <v>48</v>
      </c>
    </row>
    <row r="2821" spans="1:7">
      <c r="A2821" s="2" t="s">
        <v>15</v>
      </c>
      <c r="B2821" t="s">
        <v>74</v>
      </c>
      <c r="C2821" s="2" t="s">
        <v>223</v>
      </c>
      <c r="D2821" s="2" t="s">
        <v>56</v>
      </c>
      <c r="E2821">
        <v>2022</v>
      </c>
      <c r="F2821" t="s">
        <v>18</v>
      </c>
      <c r="G2821" s="1">
        <v>17.299999999999997</v>
      </c>
    </row>
    <row r="2822" spans="1:7">
      <c r="A2822" s="2" t="s">
        <v>15</v>
      </c>
      <c r="B2822" t="s">
        <v>62</v>
      </c>
      <c r="C2822" s="2" t="s">
        <v>224</v>
      </c>
      <c r="D2822" s="2" t="s">
        <v>230</v>
      </c>
      <c r="E2822">
        <v>2022</v>
      </c>
      <c r="F2822" t="s">
        <v>46</v>
      </c>
      <c r="G2822" s="1">
        <v>5386.12</v>
      </c>
    </row>
    <row r="2823" spans="1:7">
      <c r="A2823" s="2" t="s">
        <v>15</v>
      </c>
      <c r="B2823" t="s">
        <v>62</v>
      </c>
      <c r="C2823" s="2" t="s">
        <v>223</v>
      </c>
      <c r="D2823" s="2" t="s">
        <v>230</v>
      </c>
      <c r="E2823">
        <v>2022</v>
      </c>
      <c r="F2823" t="s">
        <v>46</v>
      </c>
      <c r="G2823" s="1">
        <v>51828.82</v>
      </c>
    </row>
    <row r="2824" spans="1:7">
      <c r="A2824" s="2" t="s">
        <v>15</v>
      </c>
      <c r="B2824" t="s">
        <v>61</v>
      </c>
      <c r="C2824" s="2" t="s">
        <v>224</v>
      </c>
      <c r="D2824" s="2" t="s">
        <v>231</v>
      </c>
      <c r="E2824">
        <v>2022</v>
      </c>
      <c r="F2824" t="s">
        <v>46</v>
      </c>
      <c r="G2824" s="1">
        <v>840</v>
      </c>
    </row>
    <row r="2825" spans="1:7">
      <c r="A2825" s="2" t="s">
        <v>15</v>
      </c>
      <c r="B2825" t="s">
        <v>77</v>
      </c>
      <c r="C2825" s="2" t="s">
        <v>224</v>
      </c>
      <c r="D2825" s="2" t="s">
        <v>44</v>
      </c>
      <c r="E2825">
        <v>2022</v>
      </c>
      <c r="F2825" t="s">
        <v>46</v>
      </c>
      <c r="G2825" s="1">
        <v>401.79999999999995</v>
      </c>
    </row>
    <row r="2826" spans="1:7">
      <c r="A2826" s="2" t="s">
        <v>15</v>
      </c>
      <c r="B2826" t="s">
        <v>77</v>
      </c>
      <c r="C2826" s="2" t="s">
        <v>223</v>
      </c>
      <c r="D2826" s="2" t="s">
        <v>44</v>
      </c>
      <c r="E2826">
        <v>2022</v>
      </c>
      <c r="F2826" t="s">
        <v>46</v>
      </c>
      <c r="G2826" s="1">
        <v>1336.89</v>
      </c>
    </row>
    <row r="2827" spans="1:7">
      <c r="A2827" s="2" t="s">
        <v>17</v>
      </c>
      <c r="B2827" t="s">
        <v>65</v>
      </c>
      <c r="C2827" s="2" t="s">
        <v>224</v>
      </c>
      <c r="D2827" s="2" t="s">
        <v>27</v>
      </c>
      <c r="E2827">
        <v>2022</v>
      </c>
      <c r="F2827" t="s">
        <v>19</v>
      </c>
      <c r="G2827" s="1">
        <v>40897.899999999994</v>
      </c>
    </row>
    <row r="2828" spans="1:7">
      <c r="A2828" s="2" t="s">
        <v>17</v>
      </c>
      <c r="B2828" t="s">
        <v>65</v>
      </c>
      <c r="C2828" s="2" t="s">
        <v>223</v>
      </c>
      <c r="D2828" s="2" t="s">
        <v>27</v>
      </c>
      <c r="E2828">
        <v>2022</v>
      </c>
      <c r="F2828" t="s">
        <v>19</v>
      </c>
      <c r="G2828" s="1">
        <v>218608.37999999995</v>
      </c>
    </row>
    <row r="2829" spans="1:7">
      <c r="A2829" s="2" t="s">
        <v>17</v>
      </c>
      <c r="B2829" t="s">
        <v>78</v>
      </c>
      <c r="C2829" s="2" t="s">
        <v>224</v>
      </c>
      <c r="D2829" s="2" t="s">
        <v>28</v>
      </c>
      <c r="E2829">
        <v>2022</v>
      </c>
      <c r="F2829" t="s">
        <v>19</v>
      </c>
      <c r="G2829" s="1">
        <v>51726.049999999996</v>
      </c>
    </row>
    <row r="2830" spans="1:7">
      <c r="A2830" s="2" t="s">
        <v>17</v>
      </c>
      <c r="B2830" t="s">
        <v>78</v>
      </c>
      <c r="C2830" s="2" t="s">
        <v>223</v>
      </c>
      <c r="D2830" s="2" t="s">
        <v>28</v>
      </c>
      <c r="E2830">
        <v>2022</v>
      </c>
      <c r="F2830" t="s">
        <v>19</v>
      </c>
      <c r="G2830" s="1">
        <v>228918.95</v>
      </c>
    </row>
    <row r="2831" spans="1:7">
      <c r="A2831" s="2" t="s">
        <v>17</v>
      </c>
      <c r="B2831" t="s">
        <v>68</v>
      </c>
      <c r="C2831" s="2" t="s">
        <v>223</v>
      </c>
      <c r="D2831" s="2" t="s">
        <v>29</v>
      </c>
      <c r="E2831">
        <v>2022</v>
      </c>
      <c r="F2831" t="s">
        <v>19</v>
      </c>
      <c r="G2831" s="1">
        <v>13409.5</v>
      </c>
    </row>
    <row r="2832" spans="1:7">
      <c r="A2832" s="2" t="s">
        <v>17</v>
      </c>
      <c r="B2832" t="s">
        <v>69</v>
      </c>
      <c r="C2832" s="2" t="s">
        <v>224</v>
      </c>
      <c r="D2832" s="2" t="s">
        <v>30</v>
      </c>
      <c r="E2832">
        <v>2022</v>
      </c>
      <c r="F2832" t="s">
        <v>19</v>
      </c>
      <c r="G2832" s="1">
        <v>415568.04999999993</v>
      </c>
    </row>
    <row r="2833" spans="1:8">
      <c r="A2833" s="2" t="s">
        <v>17</v>
      </c>
      <c r="B2833" t="s">
        <v>69</v>
      </c>
      <c r="C2833" s="2" t="s">
        <v>223</v>
      </c>
      <c r="D2833" s="2" t="s">
        <v>30</v>
      </c>
      <c r="E2833">
        <v>2022</v>
      </c>
      <c r="F2833" t="s">
        <v>19</v>
      </c>
      <c r="G2833" s="1">
        <v>824325.98999999987</v>
      </c>
    </row>
    <row r="2834" spans="1:8">
      <c r="A2834" s="2" t="s">
        <v>17</v>
      </c>
      <c r="B2834" t="s">
        <v>75</v>
      </c>
      <c r="C2834" s="2" t="s">
        <v>224</v>
      </c>
      <c r="D2834" s="2" t="s">
        <v>31</v>
      </c>
      <c r="E2834">
        <v>2022</v>
      </c>
      <c r="F2834" t="s">
        <v>19</v>
      </c>
      <c r="G2834" s="1">
        <v>18095.97</v>
      </c>
    </row>
    <row r="2835" spans="1:8">
      <c r="A2835" s="2" t="s">
        <v>17</v>
      </c>
      <c r="B2835" t="s">
        <v>75</v>
      </c>
      <c r="C2835" s="2" t="s">
        <v>223</v>
      </c>
      <c r="D2835" s="2" t="s">
        <v>31</v>
      </c>
      <c r="E2835">
        <v>2022</v>
      </c>
      <c r="F2835" t="s">
        <v>19</v>
      </c>
      <c r="G2835" s="1">
        <v>79821.03</v>
      </c>
    </row>
    <row r="2836" spans="1:8">
      <c r="A2836" s="2" t="s">
        <v>17</v>
      </c>
      <c r="B2836" t="s">
        <v>85</v>
      </c>
      <c r="C2836" s="2" t="s">
        <v>224</v>
      </c>
      <c r="D2836" s="2" t="s">
        <v>32</v>
      </c>
      <c r="E2836">
        <v>2022</v>
      </c>
      <c r="F2836" t="s">
        <v>19</v>
      </c>
      <c r="G2836" s="1">
        <v>8495.2099999999991</v>
      </c>
    </row>
    <row r="2837" spans="1:8">
      <c r="A2837" s="2" t="s">
        <v>17</v>
      </c>
      <c r="B2837" t="s">
        <v>85</v>
      </c>
      <c r="C2837" s="2" t="s">
        <v>223</v>
      </c>
      <c r="D2837" s="2" t="s">
        <v>32</v>
      </c>
      <c r="E2837">
        <v>2022</v>
      </c>
      <c r="F2837" t="s">
        <v>19</v>
      </c>
      <c r="G2837" s="1">
        <v>14120.83</v>
      </c>
    </row>
    <row r="2838" spans="1:8">
      <c r="A2838" s="2" t="s">
        <v>17</v>
      </c>
      <c r="B2838" t="s">
        <v>66</v>
      </c>
      <c r="C2838" s="2" t="s">
        <v>224</v>
      </c>
      <c r="D2838" s="2" t="s">
        <v>33</v>
      </c>
      <c r="E2838">
        <v>2022</v>
      </c>
      <c r="F2838" t="s">
        <v>19</v>
      </c>
      <c r="G2838" s="1">
        <v>116409.76000000001</v>
      </c>
    </row>
    <row r="2839" spans="1:8">
      <c r="A2839" s="2" t="s">
        <v>17</v>
      </c>
      <c r="B2839" t="s">
        <v>66</v>
      </c>
      <c r="C2839" s="2" t="s">
        <v>223</v>
      </c>
      <c r="D2839" s="2" t="s">
        <v>33</v>
      </c>
      <c r="E2839">
        <v>2022</v>
      </c>
      <c r="F2839" t="s">
        <v>19</v>
      </c>
      <c r="G2839" s="1">
        <v>85693.42</v>
      </c>
    </row>
    <row r="2840" spans="1:8">
      <c r="A2840" s="2" t="s">
        <v>17</v>
      </c>
      <c r="B2840" t="s">
        <v>72</v>
      </c>
      <c r="C2840" s="2" t="s">
        <v>224</v>
      </c>
      <c r="D2840" s="2" t="s">
        <v>225</v>
      </c>
      <c r="E2840">
        <v>2022</v>
      </c>
      <c r="F2840" t="s">
        <v>22</v>
      </c>
      <c r="G2840" s="1">
        <v>12841.230000000001</v>
      </c>
    </row>
    <row r="2841" spans="1:8">
      <c r="A2841" s="2" t="s">
        <v>17</v>
      </c>
      <c r="B2841" t="s">
        <v>72</v>
      </c>
      <c r="C2841" s="2" t="s">
        <v>223</v>
      </c>
      <c r="D2841" s="2" t="s">
        <v>225</v>
      </c>
      <c r="E2841">
        <v>2022</v>
      </c>
      <c r="F2841" t="s">
        <v>22</v>
      </c>
      <c r="G2841" s="1">
        <v>22971.18</v>
      </c>
    </row>
    <row r="2842" spans="1:8">
      <c r="A2842" s="2" t="s">
        <v>17</v>
      </c>
      <c r="B2842" t="s">
        <v>80</v>
      </c>
      <c r="C2842" s="2" t="s">
        <v>224</v>
      </c>
      <c r="D2842" s="2" t="s">
        <v>35</v>
      </c>
      <c r="E2842">
        <v>2022</v>
      </c>
      <c r="F2842" s="113" t="s">
        <v>51</v>
      </c>
      <c r="G2842" s="1">
        <v>34269.18</v>
      </c>
      <c r="H2842" t="s">
        <v>345</v>
      </c>
    </row>
    <row r="2843" spans="1:8">
      <c r="A2843" s="2" t="s">
        <v>17</v>
      </c>
      <c r="B2843" t="s">
        <v>80</v>
      </c>
      <c r="C2843" s="2" t="s">
        <v>223</v>
      </c>
      <c r="D2843" s="2" t="s">
        <v>35</v>
      </c>
      <c r="E2843">
        <v>2022</v>
      </c>
      <c r="F2843" s="113" t="s">
        <v>51</v>
      </c>
      <c r="G2843" s="1">
        <v>44201.55</v>
      </c>
      <c r="H2843" t="s">
        <v>345</v>
      </c>
    </row>
    <row r="2844" spans="1:8">
      <c r="A2844" s="2" t="s">
        <v>17</v>
      </c>
      <c r="B2844" t="s">
        <v>84</v>
      </c>
      <c r="C2844" s="2" t="s">
        <v>224</v>
      </c>
      <c r="D2844" s="2" t="s">
        <v>37</v>
      </c>
      <c r="E2844">
        <v>2022</v>
      </c>
      <c r="F2844" s="113" t="s">
        <v>20</v>
      </c>
      <c r="G2844" s="1">
        <v>6027.63</v>
      </c>
    </row>
    <row r="2845" spans="1:8">
      <c r="A2845" s="2" t="s">
        <v>17</v>
      </c>
      <c r="B2845" t="s">
        <v>84</v>
      </c>
      <c r="C2845" s="2" t="s">
        <v>223</v>
      </c>
      <c r="D2845" s="2" t="s">
        <v>37</v>
      </c>
      <c r="E2845">
        <v>2022</v>
      </c>
      <c r="F2845" s="113" t="s">
        <v>20</v>
      </c>
      <c r="G2845" s="1">
        <v>24994.18</v>
      </c>
    </row>
    <row r="2846" spans="1:8">
      <c r="A2846" s="2" t="s">
        <v>17</v>
      </c>
      <c r="B2846" t="s">
        <v>63</v>
      </c>
      <c r="C2846" s="2" t="s">
        <v>223</v>
      </c>
      <c r="D2846" s="2" t="s">
        <v>226</v>
      </c>
      <c r="E2846">
        <v>2022</v>
      </c>
      <c r="F2846" t="s">
        <v>5</v>
      </c>
      <c r="G2846" s="1">
        <v>57059.8</v>
      </c>
    </row>
    <row r="2847" spans="1:8">
      <c r="A2847" s="2" t="s">
        <v>17</v>
      </c>
      <c r="B2847" t="s">
        <v>91</v>
      </c>
      <c r="C2847" s="2" t="s">
        <v>223</v>
      </c>
      <c r="D2847" s="2" t="s">
        <v>242</v>
      </c>
      <c r="E2847">
        <v>2022</v>
      </c>
      <c r="F2847" t="s">
        <v>5</v>
      </c>
      <c r="G2847" s="1">
        <v>0</v>
      </c>
    </row>
    <row r="2848" spans="1:8">
      <c r="A2848" s="2" t="s">
        <v>17</v>
      </c>
      <c r="B2848" t="s">
        <v>83</v>
      </c>
      <c r="C2848" s="2" t="s">
        <v>223</v>
      </c>
      <c r="D2848" s="2" t="s">
        <v>228</v>
      </c>
      <c r="E2848">
        <v>2022</v>
      </c>
      <c r="F2848" t="s">
        <v>5</v>
      </c>
      <c r="G2848" s="1">
        <v>60</v>
      </c>
    </row>
    <row r="2849" spans="1:7">
      <c r="A2849" s="2" t="s">
        <v>17</v>
      </c>
      <c r="B2849" t="s">
        <v>82</v>
      </c>
      <c r="C2849" s="2" t="s">
        <v>223</v>
      </c>
      <c r="D2849" s="2" t="s">
        <v>229</v>
      </c>
      <c r="E2849">
        <v>2022</v>
      </c>
      <c r="F2849" t="s">
        <v>5</v>
      </c>
      <c r="G2849" s="1">
        <v>4.6500000000000004</v>
      </c>
    </row>
    <row r="2850" spans="1:7">
      <c r="A2850" s="2" t="s">
        <v>17</v>
      </c>
      <c r="B2850" t="s">
        <v>71</v>
      </c>
      <c r="C2850" s="2" t="s">
        <v>224</v>
      </c>
      <c r="D2850" s="2" t="s">
        <v>41</v>
      </c>
      <c r="E2850">
        <v>2022</v>
      </c>
      <c r="F2850" t="s">
        <v>18</v>
      </c>
      <c r="G2850" s="1">
        <v>9399.75</v>
      </c>
    </row>
    <row r="2851" spans="1:7">
      <c r="A2851" s="2" t="s">
        <v>17</v>
      </c>
      <c r="B2851" t="s">
        <v>71</v>
      </c>
      <c r="C2851" s="2" t="s">
        <v>223</v>
      </c>
      <c r="D2851" s="2" t="s">
        <v>41</v>
      </c>
      <c r="E2851">
        <v>2022</v>
      </c>
      <c r="F2851" t="s">
        <v>18</v>
      </c>
      <c r="G2851" s="1">
        <v>48855</v>
      </c>
    </row>
    <row r="2852" spans="1:7">
      <c r="A2852" s="2" t="s">
        <v>17</v>
      </c>
      <c r="B2852" t="s">
        <v>92</v>
      </c>
      <c r="C2852" s="2" t="s">
        <v>224</v>
      </c>
      <c r="D2852" s="2" t="s">
        <v>42</v>
      </c>
      <c r="E2852">
        <v>2022</v>
      </c>
      <c r="F2852" t="s">
        <v>18</v>
      </c>
      <c r="G2852" s="1">
        <v>2200</v>
      </c>
    </row>
    <row r="2853" spans="1:7">
      <c r="A2853" s="2" t="s">
        <v>17</v>
      </c>
      <c r="B2853" t="s">
        <v>92</v>
      </c>
      <c r="C2853" s="2" t="s">
        <v>223</v>
      </c>
      <c r="D2853" s="2" t="s">
        <v>42</v>
      </c>
      <c r="E2853">
        <v>2022</v>
      </c>
      <c r="F2853" t="s">
        <v>18</v>
      </c>
      <c r="G2853" s="1">
        <v>6687.5</v>
      </c>
    </row>
    <row r="2854" spans="1:7">
      <c r="A2854" s="2" t="s">
        <v>17</v>
      </c>
      <c r="B2854" t="s">
        <v>74</v>
      </c>
      <c r="C2854" s="2" t="s">
        <v>224</v>
      </c>
      <c r="D2854" s="2" t="s">
        <v>56</v>
      </c>
      <c r="E2854">
        <v>2022</v>
      </c>
      <c r="F2854" t="s">
        <v>18</v>
      </c>
      <c r="G2854" s="1">
        <v>15.979999999999999</v>
      </c>
    </row>
    <row r="2855" spans="1:7">
      <c r="A2855" s="2" t="s">
        <v>17</v>
      </c>
      <c r="B2855" t="s">
        <v>74</v>
      </c>
      <c r="C2855" s="2" t="s">
        <v>223</v>
      </c>
      <c r="D2855" s="2" t="s">
        <v>56</v>
      </c>
      <c r="E2855">
        <v>2022</v>
      </c>
      <c r="F2855" t="s">
        <v>18</v>
      </c>
      <c r="G2855" s="1">
        <v>55.61</v>
      </c>
    </row>
    <row r="2856" spans="1:7">
      <c r="A2856" s="2" t="s">
        <v>17</v>
      </c>
      <c r="B2856" t="s">
        <v>62</v>
      </c>
      <c r="C2856" s="2" t="s">
        <v>224</v>
      </c>
      <c r="D2856" s="2" t="s">
        <v>230</v>
      </c>
      <c r="E2856">
        <v>2022</v>
      </c>
      <c r="F2856" t="s">
        <v>46</v>
      </c>
      <c r="G2856" s="1">
        <v>128326.97</v>
      </c>
    </row>
    <row r="2857" spans="1:7">
      <c r="A2857" s="2" t="s">
        <v>17</v>
      </c>
      <c r="B2857" t="s">
        <v>62</v>
      </c>
      <c r="C2857" s="2" t="s">
        <v>223</v>
      </c>
      <c r="D2857" s="2" t="s">
        <v>230</v>
      </c>
      <c r="E2857">
        <v>2022</v>
      </c>
      <c r="F2857" t="s">
        <v>46</v>
      </c>
      <c r="G2857" s="1">
        <v>124157.02</v>
      </c>
    </row>
    <row r="2858" spans="1:7">
      <c r="A2858" s="2" t="s">
        <v>17</v>
      </c>
      <c r="B2858" t="s">
        <v>61</v>
      </c>
      <c r="C2858" s="2" t="s">
        <v>224</v>
      </c>
      <c r="D2858" s="2" t="s">
        <v>231</v>
      </c>
      <c r="E2858">
        <v>2022</v>
      </c>
      <c r="F2858" t="s">
        <v>46</v>
      </c>
      <c r="G2858" s="1">
        <v>40792</v>
      </c>
    </row>
    <row r="2859" spans="1:7">
      <c r="A2859" s="2" t="s">
        <v>17</v>
      </c>
      <c r="B2859" t="s">
        <v>61</v>
      </c>
      <c r="C2859" s="2" t="s">
        <v>223</v>
      </c>
      <c r="D2859" s="2" t="s">
        <v>231</v>
      </c>
      <c r="E2859">
        <v>2022</v>
      </c>
      <c r="F2859" t="s">
        <v>46</v>
      </c>
      <c r="G2859" s="1">
        <v>26776</v>
      </c>
    </row>
    <row r="2860" spans="1:7">
      <c r="A2860" s="2" t="s">
        <v>17</v>
      </c>
      <c r="B2860" t="s">
        <v>70</v>
      </c>
      <c r="C2860" s="2" t="s">
        <v>224</v>
      </c>
      <c r="D2860" s="2" t="s">
        <v>232</v>
      </c>
      <c r="E2860">
        <v>2022</v>
      </c>
      <c r="F2860" t="s">
        <v>46</v>
      </c>
      <c r="G2860" s="1">
        <v>924</v>
      </c>
    </row>
    <row r="2861" spans="1:7">
      <c r="A2861" s="2" t="s">
        <v>17</v>
      </c>
      <c r="B2861" t="s">
        <v>70</v>
      </c>
      <c r="C2861" s="2" t="s">
        <v>223</v>
      </c>
      <c r="D2861" s="2" t="s">
        <v>232</v>
      </c>
      <c r="E2861">
        <v>2022</v>
      </c>
      <c r="F2861" t="s">
        <v>46</v>
      </c>
      <c r="G2861" s="1">
        <v>0</v>
      </c>
    </row>
    <row r="2862" spans="1:7">
      <c r="A2862" s="2" t="s">
        <v>17</v>
      </c>
      <c r="B2862" t="s">
        <v>77</v>
      </c>
      <c r="C2862" s="2" t="s">
        <v>224</v>
      </c>
      <c r="D2862" s="2" t="s">
        <v>44</v>
      </c>
      <c r="E2862">
        <v>2022</v>
      </c>
      <c r="F2862" t="s">
        <v>46</v>
      </c>
      <c r="G2862" s="1">
        <v>668.07999999999993</v>
      </c>
    </row>
    <row r="2863" spans="1:7">
      <c r="A2863" s="2" t="s">
        <v>17</v>
      </c>
      <c r="B2863" t="s">
        <v>77</v>
      </c>
      <c r="C2863" s="2" t="s">
        <v>223</v>
      </c>
      <c r="D2863" s="2" t="s">
        <v>44</v>
      </c>
      <c r="E2863">
        <v>2022</v>
      </c>
      <c r="F2863" t="s">
        <v>46</v>
      </c>
      <c r="G2863" s="1">
        <v>0</v>
      </c>
    </row>
    <row r="2864" spans="1:7">
      <c r="A2864" s="2" t="s">
        <v>16</v>
      </c>
      <c r="B2864" t="s">
        <v>69</v>
      </c>
      <c r="C2864" s="2" t="s">
        <v>224</v>
      </c>
      <c r="D2864" s="2" t="s">
        <v>30</v>
      </c>
      <c r="E2864">
        <v>2022</v>
      </c>
      <c r="F2864" t="s">
        <v>19</v>
      </c>
      <c r="G2864" s="1">
        <v>356339.45000000007</v>
      </c>
    </row>
    <row r="2865" spans="1:7">
      <c r="A2865" s="2" t="s">
        <v>16</v>
      </c>
      <c r="B2865" t="s">
        <v>69</v>
      </c>
      <c r="C2865" s="2" t="s">
        <v>223</v>
      </c>
      <c r="D2865" s="2" t="s">
        <v>30</v>
      </c>
      <c r="E2865">
        <v>2022</v>
      </c>
      <c r="F2865" t="s">
        <v>19</v>
      </c>
      <c r="G2865" s="1">
        <v>1144738.22</v>
      </c>
    </row>
    <row r="2866" spans="1:7">
      <c r="A2866" s="2" t="s">
        <v>16</v>
      </c>
      <c r="B2866" t="s">
        <v>66</v>
      </c>
      <c r="C2866" s="2" t="s">
        <v>224</v>
      </c>
      <c r="D2866" s="2" t="s">
        <v>33</v>
      </c>
      <c r="E2866">
        <v>2022</v>
      </c>
      <c r="F2866" t="s">
        <v>19</v>
      </c>
      <c r="G2866" s="1">
        <v>15938.7</v>
      </c>
    </row>
    <row r="2867" spans="1:7">
      <c r="A2867" s="2" t="s">
        <v>16</v>
      </c>
      <c r="B2867" t="s">
        <v>66</v>
      </c>
      <c r="C2867" s="2" t="s">
        <v>223</v>
      </c>
      <c r="D2867" s="2" t="s">
        <v>33</v>
      </c>
      <c r="E2867">
        <v>2022</v>
      </c>
      <c r="F2867" t="s">
        <v>19</v>
      </c>
      <c r="G2867" s="1">
        <v>6608.1200000000008</v>
      </c>
    </row>
    <row r="2868" spans="1:7">
      <c r="A2868" s="2" t="s">
        <v>16</v>
      </c>
      <c r="B2868" t="s">
        <v>72</v>
      </c>
      <c r="C2868" s="2" t="s">
        <v>223</v>
      </c>
      <c r="D2868" s="2" t="s">
        <v>225</v>
      </c>
      <c r="E2868">
        <v>2022</v>
      </c>
      <c r="F2868" t="s">
        <v>22</v>
      </c>
      <c r="G2868" s="1">
        <v>7500</v>
      </c>
    </row>
    <row r="2869" spans="1:7">
      <c r="A2869" s="2" t="s">
        <v>16</v>
      </c>
      <c r="B2869" t="s">
        <v>71</v>
      </c>
      <c r="C2869" s="2" t="s">
        <v>223</v>
      </c>
      <c r="D2869" s="2" t="s">
        <v>41</v>
      </c>
      <c r="E2869">
        <v>2022</v>
      </c>
      <c r="F2869" t="s">
        <v>18</v>
      </c>
      <c r="G2869" s="1">
        <v>47481.869999999995</v>
      </c>
    </row>
    <row r="2870" spans="1:7">
      <c r="A2870" s="2" t="s">
        <v>16</v>
      </c>
      <c r="B2870" t="s">
        <v>74</v>
      </c>
      <c r="C2870" s="2" t="s">
        <v>223</v>
      </c>
      <c r="D2870" s="2" t="s">
        <v>56</v>
      </c>
      <c r="E2870">
        <v>2022</v>
      </c>
      <c r="F2870" t="s">
        <v>18</v>
      </c>
      <c r="G2870" s="1">
        <v>18.350000000000001</v>
      </c>
    </row>
    <row r="2871" spans="1:7">
      <c r="A2871" s="2" t="s">
        <v>16</v>
      </c>
      <c r="B2871" t="s">
        <v>62</v>
      </c>
      <c r="C2871" s="2" t="s">
        <v>224</v>
      </c>
      <c r="D2871" s="2" t="s">
        <v>230</v>
      </c>
      <c r="E2871">
        <v>2022</v>
      </c>
      <c r="F2871" t="s">
        <v>46</v>
      </c>
      <c r="G2871" s="1">
        <v>856.25</v>
      </c>
    </row>
    <row r="2872" spans="1:7">
      <c r="A2872" s="2" t="s">
        <v>6</v>
      </c>
      <c r="B2872" t="s">
        <v>65</v>
      </c>
      <c r="D2872" s="2" t="s">
        <v>27</v>
      </c>
      <c r="E2872">
        <v>2023</v>
      </c>
      <c r="F2872" t="s">
        <v>19</v>
      </c>
      <c r="G2872" s="1">
        <v>63604.930000000008</v>
      </c>
    </row>
    <row r="2873" spans="1:7">
      <c r="A2873" s="2" t="s">
        <v>6</v>
      </c>
      <c r="B2873" t="s">
        <v>78</v>
      </c>
      <c r="D2873" s="2" t="s">
        <v>28</v>
      </c>
      <c r="E2873">
        <v>2023</v>
      </c>
      <c r="F2873" t="s">
        <v>19</v>
      </c>
      <c r="G2873" s="1">
        <v>353253.88000000006</v>
      </c>
    </row>
    <row r="2874" spans="1:7">
      <c r="A2874" t="s">
        <v>6</v>
      </c>
      <c r="B2874" t="s">
        <v>68</v>
      </c>
      <c r="D2874" s="2" t="s">
        <v>29</v>
      </c>
      <c r="E2874">
        <v>2023</v>
      </c>
      <c r="F2874" t="s">
        <v>19</v>
      </c>
      <c r="G2874" s="1">
        <v>50987.310000000005</v>
      </c>
    </row>
    <row r="2875" spans="1:7">
      <c r="A2875" t="s">
        <v>6</v>
      </c>
      <c r="B2875" t="s">
        <v>69</v>
      </c>
      <c r="D2875" s="2" t="s">
        <v>30</v>
      </c>
      <c r="E2875">
        <v>2023</v>
      </c>
      <c r="F2875" t="s">
        <v>19</v>
      </c>
      <c r="G2875" s="1">
        <v>1491072.94</v>
      </c>
    </row>
    <row r="2876" spans="1:7">
      <c r="A2876" t="s">
        <v>6</v>
      </c>
      <c r="B2876" t="s">
        <v>75</v>
      </c>
      <c r="D2876" s="2" t="s">
        <v>31</v>
      </c>
      <c r="E2876">
        <v>2023</v>
      </c>
      <c r="F2876" t="s">
        <v>19</v>
      </c>
      <c r="G2876" s="1">
        <v>147784.34999999998</v>
      </c>
    </row>
    <row r="2877" spans="1:7">
      <c r="A2877" t="s">
        <v>6</v>
      </c>
      <c r="B2877" t="s">
        <v>85</v>
      </c>
      <c r="D2877" s="2" t="s">
        <v>32</v>
      </c>
      <c r="E2877">
        <v>2023</v>
      </c>
      <c r="F2877" t="s">
        <v>19</v>
      </c>
      <c r="G2877" s="1">
        <v>45864.829999999994</v>
      </c>
    </row>
    <row r="2878" spans="1:7">
      <c r="A2878" t="s">
        <v>6</v>
      </c>
      <c r="B2878" t="s">
        <v>66</v>
      </c>
      <c r="D2878" s="2" t="s">
        <v>33</v>
      </c>
      <c r="E2878">
        <v>2023</v>
      </c>
      <c r="F2878" t="s">
        <v>19</v>
      </c>
      <c r="G2878" s="1">
        <v>45660.19</v>
      </c>
    </row>
    <row r="2879" spans="1:7">
      <c r="A2879" t="s">
        <v>6</v>
      </c>
      <c r="B2879" t="s">
        <v>72</v>
      </c>
      <c r="D2879" s="2" t="s">
        <v>225</v>
      </c>
      <c r="E2879">
        <v>2023</v>
      </c>
      <c r="F2879" t="s">
        <v>22</v>
      </c>
      <c r="G2879" s="1">
        <v>24250.03</v>
      </c>
    </row>
    <row r="2880" spans="1:7">
      <c r="A2880" t="s">
        <v>6</v>
      </c>
      <c r="B2880" t="s">
        <v>84</v>
      </c>
      <c r="D2880" s="2" t="s">
        <v>37</v>
      </c>
      <c r="E2880">
        <v>2023</v>
      </c>
      <c r="F2880" t="s">
        <v>20</v>
      </c>
      <c r="G2880" s="1">
        <v>15797.34</v>
      </c>
    </row>
    <row r="2881" spans="1:7">
      <c r="A2881" t="s">
        <v>6</v>
      </c>
      <c r="B2881" t="s">
        <v>63</v>
      </c>
      <c r="D2881" s="2" t="s">
        <v>226</v>
      </c>
      <c r="E2881">
        <v>2023</v>
      </c>
      <c r="F2881" t="s">
        <v>5</v>
      </c>
      <c r="G2881" s="1">
        <v>146345.87999999998</v>
      </c>
    </row>
    <row r="2882" spans="1:7">
      <c r="A2882" t="s">
        <v>6</v>
      </c>
      <c r="B2882" t="s">
        <v>64</v>
      </c>
      <c r="D2882" s="2" t="s">
        <v>227</v>
      </c>
      <c r="E2882">
        <v>2023</v>
      </c>
      <c r="F2882" t="s">
        <v>5</v>
      </c>
      <c r="G2882" s="1">
        <v>34282.400000000001</v>
      </c>
    </row>
    <row r="2883" spans="1:7">
      <c r="A2883" t="s">
        <v>6</v>
      </c>
      <c r="B2883" t="s">
        <v>83</v>
      </c>
      <c r="D2883" s="2" t="s">
        <v>228</v>
      </c>
      <c r="E2883">
        <v>2023</v>
      </c>
      <c r="F2883" t="s">
        <v>5</v>
      </c>
      <c r="G2883" s="1">
        <v>47.5</v>
      </c>
    </row>
    <row r="2884" spans="1:7">
      <c r="A2884" t="s">
        <v>6</v>
      </c>
      <c r="B2884" t="s">
        <v>82</v>
      </c>
      <c r="D2884" s="2" t="s">
        <v>229</v>
      </c>
      <c r="E2884">
        <v>2023</v>
      </c>
      <c r="F2884" t="s">
        <v>5</v>
      </c>
      <c r="G2884" s="1">
        <v>1.58</v>
      </c>
    </row>
    <row r="2885" spans="1:7">
      <c r="A2885" t="s">
        <v>6</v>
      </c>
      <c r="B2885" t="s">
        <v>71</v>
      </c>
      <c r="D2885" s="2" t="s">
        <v>41</v>
      </c>
      <c r="E2885">
        <v>2023</v>
      </c>
      <c r="F2885" t="s">
        <v>18</v>
      </c>
      <c r="G2885" s="1">
        <v>1854.4099999999999</v>
      </c>
    </row>
    <row r="2886" spans="1:7">
      <c r="A2886" t="s">
        <v>6</v>
      </c>
      <c r="B2886" t="s">
        <v>62</v>
      </c>
      <c r="D2886" s="2" t="s">
        <v>230</v>
      </c>
      <c r="E2886">
        <v>2023</v>
      </c>
      <c r="F2886" t="s">
        <v>46</v>
      </c>
      <c r="G2886" s="1">
        <v>438507.27</v>
      </c>
    </row>
    <row r="2887" spans="1:7">
      <c r="A2887" t="s">
        <v>6</v>
      </c>
      <c r="B2887" t="s">
        <v>61</v>
      </c>
      <c r="D2887" s="2" t="s">
        <v>231</v>
      </c>
      <c r="E2887">
        <v>2023</v>
      </c>
      <c r="F2887" t="s">
        <v>46</v>
      </c>
      <c r="G2887" s="1">
        <v>812744.98999999987</v>
      </c>
    </row>
    <row r="2888" spans="1:7">
      <c r="A2888" t="s">
        <v>6</v>
      </c>
      <c r="B2888" t="s">
        <v>70</v>
      </c>
      <c r="D2888" s="2" t="s">
        <v>232</v>
      </c>
      <c r="E2888">
        <v>2023</v>
      </c>
      <c r="F2888" t="s">
        <v>46</v>
      </c>
      <c r="G2888" s="1">
        <v>174</v>
      </c>
    </row>
    <row r="2889" spans="1:7">
      <c r="A2889" t="s">
        <v>6</v>
      </c>
      <c r="B2889" t="s">
        <v>77</v>
      </c>
      <c r="D2889" s="2" t="s">
        <v>44</v>
      </c>
      <c r="E2889">
        <v>2023</v>
      </c>
      <c r="F2889" t="s">
        <v>46</v>
      </c>
      <c r="G2889" s="1">
        <v>7048.82</v>
      </c>
    </row>
    <row r="2890" spans="1:7">
      <c r="A2890" t="s">
        <v>7</v>
      </c>
      <c r="B2890" t="s">
        <v>67</v>
      </c>
      <c r="D2890" s="2" t="s">
        <v>26</v>
      </c>
      <c r="E2890">
        <v>2023</v>
      </c>
      <c r="F2890" t="s">
        <v>19</v>
      </c>
      <c r="G2890" s="1">
        <v>10643.73</v>
      </c>
    </row>
    <row r="2891" spans="1:7">
      <c r="A2891" t="s">
        <v>7</v>
      </c>
      <c r="B2891" t="s">
        <v>65</v>
      </c>
      <c r="D2891" s="2" t="s">
        <v>27</v>
      </c>
      <c r="E2891">
        <v>2023</v>
      </c>
      <c r="F2891" t="s">
        <v>19</v>
      </c>
      <c r="G2891" s="1">
        <v>114527.24999999997</v>
      </c>
    </row>
    <row r="2892" spans="1:7">
      <c r="A2892" t="s">
        <v>7</v>
      </c>
      <c r="B2892" t="s">
        <v>78</v>
      </c>
      <c r="D2892" s="2" t="s">
        <v>28</v>
      </c>
      <c r="E2892">
        <v>2023</v>
      </c>
      <c r="F2892" t="s">
        <v>19</v>
      </c>
      <c r="G2892" s="1">
        <v>157552.25</v>
      </c>
    </row>
    <row r="2893" spans="1:7">
      <c r="A2893" t="s">
        <v>7</v>
      </c>
      <c r="B2893" t="s">
        <v>68</v>
      </c>
      <c r="D2893" s="2" t="s">
        <v>29</v>
      </c>
      <c r="E2893">
        <v>2023</v>
      </c>
      <c r="F2893" t="s">
        <v>19</v>
      </c>
      <c r="G2893" s="1">
        <v>42245.11</v>
      </c>
    </row>
    <row r="2894" spans="1:7">
      <c r="A2894" t="s">
        <v>7</v>
      </c>
      <c r="B2894" t="s">
        <v>69</v>
      </c>
      <c r="D2894" s="2" t="s">
        <v>30</v>
      </c>
      <c r="E2894">
        <v>2023</v>
      </c>
      <c r="F2894" t="s">
        <v>19</v>
      </c>
      <c r="G2894" s="1">
        <v>1068818.45</v>
      </c>
    </row>
    <row r="2895" spans="1:7">
      <c r="A2895" t="s">
        <v>7</v>
      </c>
      <c r="B2895" t="s">
        <v>75</v>
      </c>
      <c r="D2895" s="2" t="s">
        <v>31</v>
      </c>
      <c r="E2895">
        <v>2023</v>
      </c>
      <c r="F2895" t="s">
        <v>19</v>
      </c>
      <c r="G2895" s="1">
        <v>56521.810000000005</v>
      </c>
    </row>
    <row r="2896" spans="1:7">
      <c r="A2896" t="s">
        <v>7</v>
      </c>
      <c r="B2896" t="s">
        <v>85</v>
      </c>
      <c r="D2896" s="2" t="s">
        <v>32</v>
      </c>
      <c r="E2896">
        <v>2023</v>
      </c>
      <c r="F2896" t="s">
        <v>19</v>
      </c>
      <c r="G2896" s="1">
        <v>39590.680000000008</v>
      </c>
    </row>
    <row r="2897" spans="1:7">
      <c r="A2897" t="s">
        <v>7</v>
      </c>
      <c r="B2897" t="s">
        <v>66</v>
      </c>
      <c r="D2897" s="2" t="s">
        <v>33</v>
      </c>
      <c r="E2897">
        <v>2023</v>
      </c>
      <c r="F2897" t="s">
        <v>19</v>
      </c>
      <c r="G2897" s="1">
        <v>8049.66</v>
      </c>
    </row>
    <row r="2898" spans="1:7">
      <c r="A2898" t="s">
        <v>7</v>
      </c>
      <c r="B2898" t="s">
        <v>72</v>
      </c>
      <c r="D2898" s="2" t="s">
        <v>225</v>
      </c>
      <c r="E2898">
        <v>2023</v>
      </c>
      <c r="F2898" t="s">
        <v>22</v>
      </c>
      <c r="G2898" s="1">
        <v>26869.02</v>
      </c>
    </row>
    <row r="2899" spans="1:7">
      <c r="A2899" t="s">
        <v>7</v>
      </c>
      <c r="B2899" t="s">
        <v>84</v>
      </c>
      <c r="D2899" s="2" t="s">
        <v>37</v>
      </c>
      <c r="E2899">
        <v>2023</v>
      </c>
      <c r="F2899" t="s">
        <v>20</v>
      </c>
      <c r="G2899" s="1">
        <v>32016.91</v>
      </c>
    </row>
    <row r="2900" spans="1:7">
      <c r="A2900" t="s">
        <v>7</v>
      </c>
      <c r="B2900" t="s">
        <v>130</v>
      </c>
      <c r="D2900" s="2" t="s">
        <v>58</v>
      </c>
      <c r="E2900">
        <v>2023</v>
      </c>
      <c r="F2900" t="s">
        <v>20</v>
      </c>
      <c r="G2900" s="1">
        <v>50895.49</v>
      </c>
    </row>
    <row r="2901" spans="1:7">
      <c r="A2901" t="s">
        <v>7</v>
      </c>
      <c r="B2901" t="s">
        <v>63</v>
      </c>
      <c r="D2901" s="2" t="s">
        <v>226</v>
      </c>
      <c r="E2901">
        <v>2023</v>
      </c>
      <c r="F2901" t="s">
        <v>5</v>
      </c>
      <c r="G2901" s="1">
        <v>125271.18000000001</v>
      </c>
    </row>
    <row r="2902" spans="1:7">
      <c r="A2902" t="s">
        <v>7</v>
      </c>
      <c r="B2902" t="s">
        <v>83</v>
      </c>
      <c r="D2902" s="2" t="s">
        <v>228</v>
      </c>
      <c r="E2902">
        <v>2023</v>
      </c>
      <c r="F2902" t="s">
        <v>5</v>
      </c>
      <c r="G2902" s="1">
        <v>4.5599999999999996</v>
      </c>
    </row>
    <row r="2903" spans="1:7">
      <c r="A2903" t="s">
        <v>7</v>
      </c>
      <c r="B2903" t="s">
        <v>82</v>
      </c>
      <c r="D2903" s="2" t="s">
        <v>229</v>
      </c>
      <c r="E2903">
        <v>2023</v>
      </c>
      <c r="F2903" t="s">
        <v>5</v>
      </c>
      <c r="G2903" s="1">
        <v>9.6900000000000013</v>
      </c>
    </row>
    <row r="2904" spans="1:7">
      <c r="A2904" t="s">
        <v>7</v>
      </c>
      <c r="B2904" t="s">
        <v>71</v>
      </c>
      <c r="D2904" s="2" t="s">
        <v>41</v>
      </c>
      <c r="E2904">
        <v>2023</v>
      </c>
      <c r="F2904" t="s">
        <v>18</v>
      </c>
      <c r="G2904" s="1">
        <v>79258.570000000007</v>
      </c>
    </row>
    <row r="2905" spans="1:7">
      <c r="A2905" t="s">
        <v>7</v>
      </c>
      <c r="B2905" t="s">
        <v>74</v>
      </c>
      <c r="D2905" s="2" t="s">
        <v>56</v>
      </c>
      <c r="E2905">
        <v>2023</v>
      </c>
      <c r="F2905" t="s">
        <v>18</v>
      </c>
      <c r="G2905" s="1">
        <v>152.59</v>
      </c>
    </row>
    <row r="2906" spans="1:7">
      <c r="A2906" t="s">
        <v>7</v>
      </c>
      <c r="B2906" t="s">
        <v>62</v>
      </c>
      <c r="D2906" s="2" t="s">
        <v>230</v>
      </c>
      <c r="E2906">
        <v>2023</v>
      </c>
      <c r="F2906" t="s">
        <v>46</v>
      </c>
      <c r="G2906" s="1">
        <v>329555.15999999992</v>
      </c>
    </row>
    <row r="2907" spans="1:7">
      <c r="A2907" t="s">
        <v>7</v>
      </c>
      <c r="B2907" t="s">
        <v>61</v>
      </c>
      <c r="D2907" s="2" t="s">
        <v>231</v>
      </c>
      <c r="E2907">
        <v>2023</v>
      </c>
      <c r="F2907" t="s">
        <v>46</v>
      </c>
      <c r="G2907" s="1">
        <v>8490.0400000000009</v>
      </c>
    </row>
    <row r="2908" spans="1:7">
      <c r="A2908" t="s">
        <v>7</v>
      </c>
      <c r="B2908" t="s">
        <v>70</v>
      </c>
      <c r="D2908" s="2" t="s">
        <v>232</v>
      </c>
      <c r="E2908">
        <v>2023</v>
      </c>
      <c r="F2908" t="s">
        <v>46</v>
      </c>
      <c r="G2908" s="1">
        <v>398.53</v>
      </c>
    </row>
    <row r="2909" spans="1:7">
      <c r="A2909" t="s">
        <v>7</v>
      </c>
      <c r="B2909" t="s">
        <v>77</v>
      </c>
      <c r="D2909" s="2" t="s">
        <v>44</v>
      </c>
      <c r="E2909">
        <v>2023</v>
      </c>
      <c r="F2909" t="s">
        <v>46</v>
      </c>
      <c r="G2909" s="1">
        <v>-388.56000000000006</v>
      </c>
    </row>
    <row r="2910" spans="1:7">
      <c r="A2910" t="s">
        <v>8</v>
      </c>
      <c r="B2910" t="s">
        <v>65</v>
      </c>
      <c r="D2910" s="2" t="s">
        <v>27</v>
      </c>
      <c r="E2910">
        <v>2023</v>
      </c>
      <c r="F2910" t="s">
        <v>19</v>
      </c>
      <c r="G2910" s="1">
        <v>47684.05</v>
      </c>
    </row>
    <row r="2911" spans="1:7">
      <c r="A2911" t="s">
        <v>8</v>
      </c>
      <c r="B2911" t="s">
        <v>78</v>
      </c>
      <c r="D2911" s="2" t="s">
        <v>28</v>
      </c>
      <c r="E2911">
        <v>2023</v>
      </c>
      <c r="F2911" t="s">
        <v>19</v>
      </c>
      <c r="G2911" s="1">
        <v>124500.55</v>
      </c>
    </row>
    <row r="2912" spans="1:7">
      <c r="A2912" t="s">
        <v>8</v>
      </c>
      <c r="B2912" t="s">
        <v>68</v>
      </c>
      <c r="D2912" s="2" t="s">
        <v>29</v>
      </c>
      <c r="E2912">
        <v>2023</v>
      </c>
      <c r="F2912" t="s">
        <v>19</v>
      </c>
      <c r="G2912" s="1">
        <v>67977.179999999993</v>
      </c>
    </row>
    <row r="2913" spans="1:7">
      <c r="A2913" t="s">
        <v>8</v>
      </c>
      <c r="B2913" t="s">
        <v>69</v>
      </c>
      <c r="D2913" s="2" t="s">
        <v>30</v>
      </c>
      <c r="E2913">
        <v>2023</v>
      </c>
      <c r="F2913" t="s">
        <v>19</v>
      </c>
      <c r="G2913" s="1">
        <v>798390.30999999994</v>
      </c>
    </row>
    <row r="2914" spans="1:7">
      <c r="A2914" t="s">
        <v>8</v>
      </c>
      <c r="B2914" t="s">
        <v>75</v>
      </c>
      <c r="D2914" s="2" t="s">
        <v>31</v>
      </c>
      <c r="E2914">
        <v>2023</v>
      </c>
      <c r="F2914" t="s">
        <v>19</v>
      </c>
      <c r="G2914" s="1">
        <v>68577.260000000009</v>
      </c>
    </row>
    <row r="2915" spans="1:7">
      <c r="A2915" t="s">
        <v>8</v>
      </c>
      <c r="B2915" t="s">
        <v>85</v>
      </c>
      <c r="D2915" s="2" t="s">
        <v>32</v>
      </c>
      <c r="E2915">
        <v>2023</v>
      </c>
      <c r="F2915" t="s">
        <v>19</v>
      </c>
      <c r="G2915" s="1">
        <v>25746.78</v>
      </c>
    </row>
    <row r="2916" spans="1:7">
      <c r="A2916" t="s">
        <v>8</v>
      </c>
      <c r="B2916" t="s">
        <v>66</v>
      </c>
      <c r="D2916" s="2" t="s">
        <v>33</v>
      </c>
      <c r="E2916">
        <v>2023</v>
      </c>
      <c r="F2916" t="s">
        <v>19</v>
      </c>
      <c r="G2916" s="1">
        <v>26764.3</v>
      </c>
    </row>
    <row r="2917" spans="1:7">
      <c r="A2917" t="s">
        <v>8</v>
      </c>
      <c r="B2917" t="s">
        <v>81</v>
      </c>
      <c r="D2917" s="2" t="s">
        <v>34</v>
      </c>
      <c r="E2917">
        <v>2023</v>
      </c>
      <c r="F2917" t="s">
        <v>51</v>
      </c>
      <c r="G2917" s="1">
        <v>55028.139999999992</v>
      </c>
    </row>
    <row r="2918" spans="1:7">
      <c r="A2918" t="s">
        <v>8</v>
      </c>
      <c r="B2918" t="s">
        <v>127</v>
      </c>
      <c r="D2918" s="2" t="s">
        <v>120</v>
      </c>
      <c r="E2918">
        <v>2023</v>
      </c>
      <c r="F2918" t="s">
        <v>51</v>
      </c>
      <c r="G2918" s="1">
        <v>0</v>
      </c>
    </row>
    <row r="2919" spans="1:7">
      <c r="A2919" t="s">
        <v>8</v>
      </c>
      <c r="B2919" t="s">
        <v>84</v>
      </c>
      <c r="D2919" s="2" t="s">
        <v>37</v>
      </c>
      <c r="E2919">
        <v>2023</v>
      </c>
      <c r="F2919" t="s">
        <v>20</v>
      </c>
      <c r="G2919" s="1">
        <v>23236.110000000004</v>
      </c>
    </row>
    <row r="2920" spans="1:7">
      <c r="A2920" t="s">
        <v>8</v>
      </c>
      <c r="B2920" t="s">
        <v>88</v>
      </c>
      <c r="D2920" s="2" t="s">
        <v>38</v>
      </c>
      <c r="E2920">
        <v>2023</v>
      </c>
      <c r="F2920" t="s">
        <v>20</v>
      </c>
      <c r="G2920" s="1">
        <v>2634.77</v>
      </c>
    </row>
    <row r="2921" spans="1:7">
      <c r="A2921" t="s">
        <v>8</v>
      </c>
      <c r="B2921" t="s">
        <v>87</v>
      </c>
      <c r="D2921" s="2" t="s">
        <v>39</v>
      </c>
      <c r="E2921">
        <v>2023</v>
      </c>
      <c r="F2921" t="s">
        <v>20</v>
      </c>
      <c r="G2921" s="1">
        <v>350</v>
      </c>
    </row>
    <row r="2922" spans="1:7">
      <c r="A2922" t="s">
        <v>8</v>
      </c>
      <c r="B2922" t="s">
        <v>89</v>
      </c>
      <c r="D2922" s="2" t="s">
        <v>40</v>
      </c>
      <c r="E2922">
        <v>2023</v>
      </c>
      <c r="F2922" t="s">
        <v>20</v>
      </c>
      <c r="G2922" s="1">
        <v>15397.230000000001</v>
      </c>
    </row>
    <row r="2923" spans="1:7">
      <c r="A2923" t="s">
        <v>8</v>
      </c>
      <c r="B2923" t="s">
        <v>240</v>
      </c>
      <c r="D2923" s="2" t="s">
        <v>241</v>
      </c>
      <c r="E2923">
        <v>2023</v>
      </c>
      <c r="F2923" t="s">
        <v>22</v>
      </c>
      <c r="G2923" s="1">
        <v>1800</v>
      </c>
    </row>
    <row r="2924" spans="1:7">
      <c r="A2924" t="s">
        <v>8</v>
      </c>
      <c r="B2924" t="s">
        <v>63</v>
      </c>
      <c r="D2924" s="2" t="s">
        <v>226</v>
      </c>
      <c r="E2924">
        <v>2023</v>
      </c>
      <c r="F2924" t="s">
        <v>5</v>
      </c>
      <c r="G2924" s="1">
        <v>9396.9700000000012</v>
      </c>
    </row>
    <row r="2925" spans="1:7">
      <c r="A2925" t="s">
        <v>8</v>
      </c>
      <c r="B2925" t="s">
        <v>64</v>
      </c>
      <c r="D2925" s="2" t="s">
        <v>227</v>
      </c>
      <c r="E2925">
        <v>2023</v>
      </c>
      <c r="F2925" t="s">
        <v>5</v>
      </c>
      <c r="G2925" s="1">
        <v>45062.21</v>
      </c>
    </row>
    <row r="2926" spans="1:7">
      <c r="A2926" t="s">
        <v>8</v>
      </c>
      <c r="B2926" t="s">
        <v>90</v>
      </c>
      <c r="D2926" s="2" t="s">
        <v>235</v>
      </c>
      <c r="E2926">
        <v>2023</v>
      </c>
      <c r="F2926" t="s">
        <v>5</v>
      </c>
      <c r="G2926" s="1">
        <v>9.61</v>
      </c>
    </row>
    <row r="2927" spans="1:7">
      <c r="A2927" t="s">
        <v>8</v>
      </c>
      <c r="B2927" t="s">
        <v>82</v>
      </c>
      <c r="D2927" s="2" t="s">
        <v>229</v>
      </c>
      <c r="E2927">
        <v>2023</v>
      </c>
      <c r="F2927" t="s">
        <v>5</v>
      </c>
      <c r="G2927" s="1">
        <v>15.45</v>
      </c>
    </row>
    <row r="2928" spans="1:7">
      <c r="A2928" t="s">
        <v>8</v>
      </c>
      <c r="B2928" t="s">
        <v>71</v>
      </c>
      <c r="D2928" s="2" t="s">
        <v>41</v>
      </c>
      <c r="E2928">
        <v>2023</v>
      </c>
      <c r="F2928" t="s">
        <v>18</v>
      </c>
      <c r="G2928" s="1">
        <v>15117.03</v>
      </c>
    </row>
    <row r="2929" spans="1:7">
      <c r="A2929" t="s">
        <v>8</v>
      </c>
      <c r="B2929" t="s">
        <v>92</v>
      </c>
      <c r="D2929" s="2" t="s">
        <v>42</v>
      </c>
      <c r="E2929">
        <v>2023</v>
      </c>
      <c r="F2929" t="s">
        <v>18</v>
      </c>
      <c r="G2929" s="1">
        <v>3142.86</v>
      </c>
    </row>
    <row r="2930" spans="1:7">
      <c r="A2930" t="s">
        <v>8</v>
      </c>
      <c r="B2930" t="s">
        <v>86</v>
      </c>
      <c r="D2930" s="2" t="s">
        <v>43</v>
      </c>
      <c r="E2930">
        <v>2023</v>
      </c>
      <c r="F2930" t="s">
        <v>18</v>
      </c>
      <c r="G2930" s="1">
        <v>22.51</v>
      </c>
    </row>
    <row r="2931" spans="1:7">
      <c r="A2931" t="s">
        <v>8</v>
      </c>
      <c r="B2931" t="s">
        <v>74</v>
      </c>
      <c r="D2931" s="2" t="s">
        <v>56</v>
      </c>
      <c r="E2931">
        <v>2023</v>
      </c>
      <c r="F2931" t="s">
        <v>18</v>
      </c>
      <c r="G2931" s="1">
        <v>5.63</v>
      </c>
    </row>
    <row r="2932" spans="1:7">
      <c r="A2932" t="s">
        <v>8</v>
      </c>
      <c r="B2932" t="s">
        <v>62</v>
      </c>
      <c r="D2932" s="2" t="s">
        <v>230</v>
      </c>
      <c r="E2932">
        <v>2023</v>
      </c>
      <c r="F2932" t="s">
        <v>46</v>
      </c>
      <c r="G2932" s="1">
        <v>207782.13999999996</v>
      </c>
    </row>
    <row r="2933" spans="1:7">
      <c r="A2933" t="s">
        <v>8</v>
      </c>
      <c r="B2933" t="s">
        <v>61</v>
      </c>
      <c r="D2933" s="2" t="s">
        <v>231</v>
      </c>
      <c r="E2933">
        <v>2023</v>
      </c>
      <c r="F2933" t="s">
        <v>46</v>
      </c>
      <c r="G2933" s="1">
        <v>3636.67</v>
      </c>
    </row>
    <row r="2934" spans="1:7">
      <c r="A2934" t="s">
        <v>8</v>
      </c>
      <c r="B2934" t="s">
        <v>70</v>
      </c>
      <c r="D2934" s="2" t="s">
        <v>232</v>
      </c>
      <c r="E2934">
        <v>2023</v>
      </c>
      <c r="F2934" t="s">
        <v>46</v>
      </c>
      <c r="G2934" s="1">
        <v>842.74999999999989</v>
      </c>
    </row>
    <row r="2935" spans="1:7">
      <c r="A2935" t="s">
        <v>8</v>
      </c>
      <c r="B2935" t="s">
        <v>77</v>
      </c>
      <c r="D2935" s="2" t="s">
        <v>44</v>
      </c>
      <c r="E2935">
        <v>2023</v>
      </c>
      <c r="F2935" t="s">
        <v>46</v>
      </c>
      <c r="G2935" s="1">
        <v>2539.6999999999998</v>
      </c>
    </row>
    <row r="2936" spans="1:7">
      <c r="A2936" t="s">
        <v>9</v>
      </c>
      <c r="B2936" t="s">
        <v>65</v>
      </c>
      <c r="D2936" s="2" t="s">
        <v>27</v>
      </c>
      <c r="E2936">
        <v>2023</v>
      </c>
      <c r="F2936" t="s">
        <v>19</v>
      </c>
      <c r="G2936" s="1">
        <v>171614.12</v>
      </c>
    </row>
    <row r="2937" spans="1:7">
      <c r="A2937" t="s">
        <v>9</v>
      </c>
      <c r="B2937" t="s">
        <v>78</v>
      </c>
      <c r="D2937" s="2" t="s">
        <v>28</v>
      </c>
      <c r="E2937">
        <v>2023</v>
      </c>
      <c r="F2937" t="s">
        <v>19</v>
      </c>
      <c r="G2937" s="1">
        <v>176348.19</v>
      </c>
    </row>
    <row r="2938" spans="1:7">
      <c r="A2938" t="s">
        <v>9</v>
      </c>
      <c r="B2938" t="s">
        <v>68</v>
      </c>
      <c r="D2938" s="2" t="s">
        <v>29</v>
      </c>
      <c r="E2938">
        <v>2023</v>
      </c>
      <c r="F2938" t="s">
        <v>19</v>
      </c>
      <c r="G2938" s="1">
        <v>27275.5</v>
      </c>
    </row>
    <row r="2939" spans="1:7">
      <c r="A2939" t="s">
        <v>9</v>
      </c>
      <c r="B2939" t="s">
        <v>69</v>
      </c>
      <c r="D2939" s="2" t="s">
        <v>30</v>
      </c>
      <c r="E2939">
        <v>2023</v>
      </c>
      <c r="F2939" t="s">
        <v>19</v>
      </c>
      <c r="G2939" s="1">
        <v>3228669.6100000008</v>
      </c>
    </row>
    <row r="2940" spans="1:7">
      <c r="A2940" t="s">
        <v>9</v>
      </c>
      <c r="B2940" t="s">
        <v>75</v>
      </c>
      <c r="D2940" s="2" t="s">
        <v>31</v>
      </c>
      <c r="E2940">
        <v>2023</v>
      </c>
      <c r="F2940" t="s">
        <v>19</v>
      </c>
      <c r="G2940" s="1">
        <v>14571.62</v>
      </c>
    </row>
    <row r="2941" spans="1:7">
      <c r="A2941" t="s">
        <v>9</v>
      </c>
      <c r="B2941" t="s">
        <v>85</v>
      </c>
      <c r="D2941" s="2" t="s">
        <v>32</v>
      </c>
      <c r="E2941">
        <v>2023</v>
      </c>
      <c r="F2941" t="s">
        <v>19</v>
      </c>
      <c r="G2941" s="1">
        <v>26525.62</v>
      </c>
    </row>
    <row r="2942" spans="1:7">
      <c r="A2942" t="s">
        <v>9</v>
      </c>
      <c r="B2942" t="s">
        <v>233</v>
      </c>
      <c r="D2942" s="2" t="s">
        <v>234</v>
      </c>
      <c r="E2942">
        <v>2023</v>
      </c>
      <c r="F2942" t="s">
        <v>19</v>
      </c>
      <c r="G2942" s="1">
        <v>11744.45</v>
      </c>
    </row>
    <row r="2943" spans="1:7">
      <c r="A2943" t="s">
        <v>9</v>
      </c>
      <c r="B2943" t="s">
        <v>66</v>
      </c>
      <c r="D2943" s="2" t="s">
        <v>33</v>
      </c>
      <c r="E2943">
        <v>2023</v>
      </c>
      <c r="F2943" t="s">
        <v>19</v>
      </c>
      <c r="G2943" s="1">
        <v>135551.66</v>
      </c>
    </row>
    <row r="2944" spans="1:7">
      <c r="A2944" t="s">
        <v>9</v>
      </c>
      <c r="B2944" t="s">
        <v>76</v>
      </c>
      <c r="D2944" s="2" t="s">
        <v>36</v>
      </c>
      <c r="E2944">
        <v>2023</v>
      </c>
      <c r="F2944" t="s">
        <v>20</v>
      </c>
      <c r="G2944" s="1">
        <v>15769.220000000001</v>
      </c>
    </row>
    <row r="2945" spans="1:7">
      <c r="A2945" t="s">
        <v>9</v>
      </c>
      <c r="B2945" t="s">
        <v>84</v>
      </c>
      <c r="D2945" s="2" t="s">
        <v>37</v>
      </c>
      <c r="E2945">
        <v>2023</v>
      </c>
      <c r="F2945" t="s">
        <v>20</v>
      </c>
      <c r="G2945" s="1">
        <v>12225.280000000002</v>
      </c>
    </row>
    <row r="2946" spans="1:7">
      <c r="A2946" t="s">
        <v>9</v>
      </c>
      <c r="B2946" t="s">
        <v>63</v>
      </c>
      <c r="D2946" s="2" t="s">
        <v>226</v>
      </c>
      <c r="E2946">
        <v>2023</v>
      </c>
      <c r="F2946" t="s">
        <v>5</v>
      </c>
      <c r="G2946" s="1">
        <v>1279233.05</v>
      </c>
    </row>
    <row r="2947" spans="1:7">
      <c r="A2947" t="s">
        <v>9</v>
      </c>
      <c r="B2947" t="s">
        <v>91</v>
      </c>
      <c r="D2947" s="2" t="s">
        <v>242</v>
      </c>
      <c r="E2947">
        <v>2023</v>
      </c>
      <c r="F2947" t="s">
        <v>5</v>
      </c>
      <c r="G2947" s="1">
        <v>36550</v>
      </c>
    </row>
    <row r="2948" spans="1:7">
      <c r="A2948" t="s">
        <v>9</v>
      </c>
      <c r="B2948" t="s">
        <v>64</v>
      </c>
      <c r="D2948" s="2" t="s">
        <v>227</v>
      </c>
      <c r="E2948">
        <v>2023</v>
      </c>
      <c r="F2948" t="s">
        <v>5</v>
      </c>
      <c r="G2948" s="1">
        <v>51766.740000000005</v>
      </c>
    </row>
    <row r="2949" spans="1:7">
      <c r="A2949" t="s">
        <v>9</v>
      </c>
      <c r="B2949" t="s">
        <v>83</v>
      </c>
      <c r="D2949" s="2" t="s">
        <v>228</v>
      </c>
      <c r="E2949">
        <v>2023</v>
      </c>
      <c r="F2949" t="s">
        <v>5</v>
      </c>
      <c r="G2949" s="1">
        <v>562.82000000000016</v>
      </c>
    </row>
    <row r="2950" spans="1:7">
      <c r="A2950" t="s">
        <v>9</v>
      </c>
      <c r="B2950" t="s">
        <v>90</v>
      </c>
      <c r="D2950" s="2" t="s">
        <v>235</v>
      </c>
      <c r="E2950">
        <v>2023</v>
      </c>
      <c r="F2950" t="s">
        <v>5</v>
      </c>
      <c r="G2950" s="1">
        <v>951.9</v>
      </c>
    </row>
    <row r="2951" spans="1:7">
      <c r="A2951" t="s">
        <v>9</v>
      </c>
      <c r="B2951" t="s">
        <v>82</v>
      </c>
      <c r="D2951" s="2" t="s">
        <v>229</v>
      </c>
      <c r="E2951">
        <v>2023</v>
      </c>
      <c r="F2951" t="s">
        <v>5</v>
      </c>
      <c r="G2951" s="1">
        <v>18.349999999999998</v>
      </c>
    </row>
    <row r="2952" spans="1:7">
      <c r="A2952" t="s">
        <v>9</v>
      </c>
      <c r="B2952" t="s">
        <v>71</v>
      </c>
      <c r="D2952" s="2" t="s">
        <v>41</v>
      </c>
      <c r="E2952">
        <v>2023</v>
      </c>
      <c r="F2952" t="s">
        <v>18</v>
      </c>
      <c r="G2952" s="1">
        <v>365003.66</v>
      </c>
    </row>
    <row r="2953" spans="1:7">
      <c r="A2953" t="s">
        <v>9</v>
      </c>
      <c r="B2953" t="s">
        <v>92</v>
      </c>
      <c r="D2953" s="2" t="s">
        <v>42</v>
      </c>
      <c r="E2953">
        <v>2023</v>
      </c>
      <c r="F2953" t="s">
        <v>18</v>
      </c>
      <c r="G2953" s="1">
        <v>25422.489999999998</v>
      </c>
    </row>
    <row r="2954" spans="1:7">
      <c r="A2954" t="s">
        <v>9</v>
      </c>
      <c r="B2954" t="s">
        <v>74</v>
      </c>
      <c r="D2954" s="2" t="s">
        <v>56</v>
      </c>
      <c r="E2954">
        <v>2023</v>
      </c>
      <c r="F2954" t="s">
        <v>18</v>
      </c>
      <c r="G2954" s="1">
        <v>58.599999999999994</v>
      </c>
    </row>
    <row r="2955" spans="1:7">
      <c r="A2955" t="s">
        <v>9</v>
      </c>
      <c r="B2955" t="s">
        <v>62</v>
      </c>
      <c r="D2955" s="2" t="s">
        <v>230</v>
      </c>
      <c r="E2955">
        <v>2023</v>
      </c>
      <c r="F2955" t="s">
        <v>46</v>
      </c>
      <c r="G2955" s="1">
        <v>117319.35000000002</v>
      </c>
    </row>
    <row r="2956" spans="1:7">
      <c r="A2956" t="s">
        <v>9</v>
      </c>
      <c r="B2956" t="s">
        <v>61</v>
      </c>
      <c r="D2956" s="2" t="s">
        <v>231</v>
      </c>
      <c r="E2956">
        <v>2023</v>
      </c>
      <c r="F2956" t="s">
        <v>46</v>
      </c>
      <c r="G2956" s="1">
        <v>192966.43999999997</v>
      </c>
    </row>
    <row r="2957" spans="1:7">
      <c r="A2957" t="s">
        <v>9</v>
      </c>
      <c r="B2957" t="s">
        <v>70</v>
      </c>
      <c r="D2957" s="2" t="s">
        <v>232</v>
      </c>
      <c r="E2957">
        <v>2023</v>
      </c>
      <c r="F2957" t="s">
        <v>46</v>
      </c>
      <c r="G2957" s="1">
        <v>756</v>
      </c>
    </row>
    <row r="2958" spans="1:7">
      <c r="A2958" t="s">
        <v>9</v>
      </c>
      <c r="B2958" t="s">
        <v>77</v>
      </c>
      <c r="D2958" s="2" t="s">
        <v>44</v>
      </c>
      <c r="E2958">
        <v>2023</v>
      </c>
      <c r="F2958" t="s">
        <v>46</v>
      </c>
      <c r="G2958" s="1">
        <v>1287.77</v>
      </c>
    </row>
    <row r="2959" spans="1:7">
      <c r="A2959" t="s">
        <v>10</v>
      </c>
      <c r="B2959" t="s">
        <v>78</v>
      </c>
      <c r="D2959" s="2" t="s">
        <v>28</v>
      </c>
      <c r="E2959">
        <v>2023</v>
      </c>
      <c r="F2959" t="s">
        <v>19</v>
      </c>
      <c r="G2959" s="1">
        <v>9671.26</v>
      </c>
    </row>
    <row r="2960" spans="1:7">
      <c r="A2960" t="s">
        <v>10</v>
      </c>
      <c r="B2960" t="s">
        <v>68</v>
      </c>
      <c r="D2960" s="2" t="s">
        <v>29</v>
      </c>
      <c r="E2960">
        <v>2023</v>
      </c>
      <c r="F2960" t="s">
        <v>19</v>
      </c>
      <c r="G2960" s="1">
        <v>17561.23</v>
      </c>
    </row>
    <row r="2961" spans="1:7">
      <c r="A2961" t="s">
        <v>10</v>
      </c>
      <c r="B2961" t="s">
        <v>69</v>
      </c>
      <c r="D2961" s="2" t="s">
        <v>30</v>
      </c>
      <c r="E2961">
        <v>2023</v>
      </c>
      <c r="F2961" t="s">
        <v>19</v>
      </c>
      <c r="G2961" s="1">
        <v>529740.36999999988</v>
      </c>
    </row>
    <row r="2962" spans="1:7">
      <c r="A2962" t="s">
        <v>10</v>
      </c>
      <c r="B2962" t="s">
        <v>85</v>
      </c>
      <c r="D2962" s="2" t="s">
        <v>32</v>
      </c>
      <c r="E2962">
        <v>2023</v>
      </c>
      <c r="F2962" t="s">
        <v>19</v>
      </c>
      <c r="G2962" s="1">
        <v>1483.34</v>
      </c>
    </row>
    <row r="2963" spans="1:7">
      <c r="A2963" t="s">
        <v>10</v>
      </c>
      <c r="B2963" t="s">
        <v>66</v>
      </c>
      <c r="D2963" s="2" t="s">
        <v>33</v>
      </c>
      <c r="E2963">
        <v>2023</v>
      </c>
      <c r="F2963" t="s">
        <v>19</v>
      </c>
      <c r="G2963" s="1">
        <v>33455.410000000003</v>
      </c>
    </row>
    <row r="2964" spans="1:7">
      <c r="A2964" t="s">
        <v>10</v>
      </c>
      <c r="B2964" t="s">
        <v>72</v>
      </c>
      <c r="D2964" s="2" t="s">
        <v>225</v>
      </c>
      <c r="E2964">
        <v>2023</v>
      </c>
      <c r="F2964" t="s">
        <v>22</v>
      </c>
      <c r="G2964" s="1">
        <v>5100</v>
      </c>
    </row>
    <row r="2965" spans="1:7">
      <c r="A2965" t="s">
        <v>10</v>
      </c>
      <c r="B2965" t="s">
        <v>84</v>
      </c>
      <c r="D2965" s="2" t="s">
        <v>37</v>
      </c>
      <c r="E2965">
        <v>2023</v>
      </c>
      <c r="F2965" t="s">
        <v>20</v>
      </c>
      <c r="G2965" s="1">
        <v>-1681.35</v>
      </c>
    </row>
    <row r="2966" spans="1:7">
      <c r="A2966" t="s">
        <v>10</v>
      </c>
      <c r="B2966" t="s">
        <v>64</v>
      </c>
      <c r="D2966" s="2" t="s">
        <v>227</v>
      </c>
      <c r="E2966">
        <v>2023</v>
      </c>
      <c r="F2966" t="s">
        <v>5</v>
      </c>
      <c r="G2966" s="1">
        <v>15888.16</v>
      </c>
    </row>
    <row r="2967" spans="1:7">
      <c r="A2967" t="s">
        <v>10</v>
      </c>
      <c r="B2967" t="s">
        <v>83</v>
      </c>
      <c r="D2967" s="2" t="s">
        <v>228</v>
      </c>
      <c r="E2967">
        <v>2023</v>
      </c>
      <c r="F2967" t="s">
        <v>5</v>
      </c>
      <c r="G2967" s="1">
        <v>4937.78</v>
      </c>
    </row>
    <row r="2968" spans="1:7">
      <c r="A2968" t="s">
        <v>10</v>
      </c>
      <c r="B2968" t="s">
        <v>71</v>
      </c>
      <c r="D2968" s="2" t="s">
        <v>41</v>
      </c>
      <c r="E2968">
        <v>2023</v>
      </c>
      <c r="F2968" t="s">
        <v>18</v>
      </c>
      <c r="G2968" s="1">
        <v>7275</v>
      </c>
    </row>
    <row r="2969" spans="1:7">
      <c r="A2969" t="s">
        <v>10</v>
      </c>
      <c r="B2969" t="s">
        <v>62</v>
      </c>
      <c r="D2969" s="2" t="s">
        <v>230</v>
      </c>
      <c r="E2969">
        <v>2023</v>
      </c>
      <c r="F2969" t="s">
        <v>46</v>
      </c>
      <c r="G2969" s="1">
        <v>28509.02</v>
      </c>
    </row>
    <row r="2970" spans="1:7">
      <c r="A2970" t="s">
        <v>10</v>
      </c>
      <c r="B2970" t="s">
        <v>61</v>
      </c>
      <c r="D2970" s="2" t="s">
        <v>231</v>
      </c>
      <c r="E2970">
        <v>2023</v>
      </c>
      <c r="F2970" t="s">
        <v>46</v>
      </c>
      <c r="G2970" s="1">
        <v>16000</v>
      </c>
    </row>
    <row r="2971" spans="1:7">
      <c r="A2971" t="s">
        <v>10</v>
      </c>
      <c r="B2971" t="s">
        <v>77</v>
      </c>
      <c r="D2971" s="2" t="s">
        <v>44</v>
      </c>
      <c r="E2971">
        <v>2023</v>
      </c>
      <c r="F2971" t="s">
        <v>46</v>
      </c>
      <c r="G2971" s="1">
        <v>2718.44</v>
      </c>
    </row>
    <row r="2972" spans="1:7">
      <c r="A2972" t="s">
        <v>11</v>
      </c>
      <c r="B2972" t="s">
        <v>65</v>
      </c>
      <c r="D2972" s="2" t="s">
        <v>27</v>
      </c>
      <c r="E2972">
        <v>2023</v>
      </c>
      <c r="F2972" t="s">
        <v>19</v>
      </c>
      <c r="G2972" s="1">
        <v>99512.319999999992</v>
      </c>
    </row>
    <row r="2973" spans="1:7">
      <c r="A2973" t="s">
        <v>11</v>
      </c>
      <c r="B2973" t="s">
        <v>78</v>
      </c>
      <c r="D2973" s="2" t="s">
        <v>28</v>
      </c>
      <c r="E2973">
        <v>2023</v>
      </c>
      <c r="F2973" t="s">
        <v>19</v>
      </c>
      <c r="G2973" s="1">
        <v>203183.71000000002</v>
      </c>
    </row>
    <row r="2974" spans="1:7">
      <c r="A2974" t="s">
        <v>11</v>
      </c>
      <c r="B2974" t="s">
        <v>68</v>
      </c>
      <c r="D2974" s="2" t="s">
        <v>29</v>
      </c>
      <c r="E2974">
        <v>2023</v>
      </c>
      <c r="F2974" t="s">
        <v>19</v>
      </c>
      <c r="G2974" s="1">
        <v>15284.210000000003</v>
      </c>
    </row>
    <row r="2975" spans="1:7">
      <c r="A2975" t="s">
        <v>11</v>
      </c>
      <c r="B2975" t="s">
        <v>69</v>
      </c>
      <c r="D2975" s="2" t="s">
        <v>30</v>
      </c>
      <c r="E2975">
        <v>2023</v>
      </c>
      <c r="F2975" t="s">
        <v>19</v>
      </c>
      <c r="G2975" s="1">
        <v>522481.24000000005</v>
      </c>
    </row>
    <row r="2976" spans="1:7">
      <c r="A2976" t="s">
        <v>11</v>
      </c>
      <c r="B2976" t="s">
        <v>75</v>
      </c>
      <c r="D2976" s="2" t="s">
        <v>31</v>
      </c>
      <c r="E2976">
        <v>2023</v>
      </c>
      <c r="F2976" t="s">
        <v>19</v>
      </c>
      <c r="G2976" s="1">
        <v>105112.54</v>
      </c>
    </row>
    <row r="2977" spans="1:7">
      <c r="A2977" t="s">
        <v>11</v>
      </c>
      <c r="B2977" t="s">
        <v>85</v>
      </c>
      <c r="D2977" s="2" t="s">
        <v>32</v>
      </c>
      <c r="E2977">
        <v>2023</v>
      </c>
      <c r="F2977" t="s">
        <v>19</v>
      </c>
      <c r="G2977" s="1">
        <v>27381</v>
      </c>
    </row>
    <row r="2978" spans="1:7">
      <c r="A2978" t="s">
        <v>11</v>
      </c>
      <c r="B2978" t="s">
        <v>66</v>
      </c>
      <c r="D2978" s="2" t="s">
        <v>33</v>
      </c>
      <c r="E2978">
        <v>2023</v>
      </c>
      <c r="F2978" t="s">
        <v>19</v>
      </c>
      <c r="G2978" s="1">
        <v>27313.54</v>
      </c>
    </row>
    <row r="2979" spans="1:7">
      <c r="A2979" t="s">
        <v>11</v>
      </c>
      <c r="B2979" t="s">
        <v>72</v>
      </c>
      <c r="D2979" s="2" t="s">
        <v>225</v>
      </c>
      <c r="E2979">
        <v>2023</v>
      </c>
      <c r="F2979" t="s">
        <v>22</v>
      </c>
      <c r="G2979" s="1">
        <v>2500</v>
      </c>
    </row>
    <row r="2980" spans="1:7">
      <c r="A2980" t="s">
        <v>11</v>
      </c>
      <c r="B2980" t="s">
        <v>63</v>
      </c>
      <c r="D2980" s="2" t="s">
        <v>226</v>
      </c>
      <c r="E2980">
        <v>2023</v>
      </c>
      <c r="F2980" t="s">
        <v>5</v>
      </c>
      <c r="G2980" s="1">
        <v>37820.800000000003</v>
      </c>
    </row>
    <row r="2981" spans="1:7">
      <c r="A2981" t="s">
        <v>11</v>
      </c>
      <c r="B2981" t="s">
        <v>91</v>
      </c>
      <c r="D2981" s="2" t="s">
        <v>242</v>
      </c>
      <c r="E2981">
        <v>2023</v>
      </c>
      <c r="F2981" t="s">
        <v>5</v>
      </c>
      <c r="G2981" s="1">
        <v>3952</v>
      </c>
    </row>
    <row r="2982" spans="1:7">
      <c r="A2982" t="s">
        <v>11</v>
      </c>
      <c r="B2982" t="s">
        <v>64</v>
      </c>
      <c r="D2982" s="2" t="s">
        <v>227</v>
      </c>
      <c r="E2982">
        <v>2023</v>
      </c>
      <c r="F2982" t="s">
        <v>5</v>
      </c>
      <c r="G2982" s="1">
        <v>43241.64</v>
      </c>
    </row>
    <row r="2983" spans="1:7">
      <c r="A2983" t="s">
        <v>11</v>
      </c>
      <c r="B2983" t="s">
        <v>344</v>
      </c>
      <c r="D2983" s="2" t="s">
        <v>242</v>
      </c>
      <c r="E2983">
        <v>2023</v>
      </c>
      <c r="F2983" t="s">
        <v>5</v>
      </c>
      <c r="G2983" s="1">
        <v>30</v>
      </c>
    </row>
    <row r="2984" spans="1:7">
      <c r="A2984" t="s">
        <v>11</v>
      </c>
      <c r="B2984" t="s">
        <v>90</v>
      </c>
      <c r="D2984" s="2" t="s">
        <v>235</v>
      </c>
      <c r="E2984">
        <v>2023</v>
      </c>
      <c r="F2984" t="s">
        <v>5</v>
      </c>
      <c r="G2984" s="1">
        <v>2531.8799999999997</v>
      </c>
    </row>
    <row r="2985" spans="1:7">
      <c r="A2985" t="s">
        <v>11</v>
      </c>
      <c r="B2985" t="s">
        <v>82</v>
      </c>
      <c r="D2985" s="2" t="s">
        <v>229</v>
      </c>
      <c r="E2985">
        <v>2023</v>
      </c>
      <c r="F2985" t="s">
        <v>5</v>
      </c>
      <c r="G2985" s="1">
        <v>75.059999999999988</v>
      </c>
    </row>
    <row r="2986" spans="1:7">
      <c r="A2986" t="s">
        <v>11</v>
      </c>
      <c r="B2986" t="s">
        <v>71</v>
      </c>
      <c r="D2986" s="2" t="s">
        <v>41</v>
      </c>
      <c r="E2986">
        <v>2023</v>
      </c>
      <c r="F2986" t="s">
        <v>18</v>
      </c>
      <c r="G2986" s="1">
        <v>15590</v>
      </c>
    </row>
    <row r="2987" spans="1:7">
      <c r="A2987" t="s">
        <v>11</v>
      </c>
      <c r="B2987" t="s">
        <v>92</v>
      </c>
      <c r="D2987" s="2" t="s">
        <v>42</v>
      </c>
      <c r="E2987">
        <v>2023</v>
      </c>
      <c r="F2987" t="s">
        <v>18</v>
      </c>
      <c r="G2987" s="1">
        <v>90</v>
      </c>
    </row>
    <row r="2988" spans="1:7">
      <c r="A2988" t="s">
        <v>11</v>
      </c>
      <c r="B2988" t="s">
        <v>86</v>
      </c>
      <c r="D2988" s="2" t="s">
        <v>43</v>
      </c>
      <c r="E2988">
        <v>2023</v>
      </c>
      <c r="F2988" t="s">
        <v>18</v>
      </c>
      <c r="G2988" s="1">
        <v>7392.5</v>
      </c>
    </row>
    <row r="2989" spans="1:7">
      <c r="A2989" t="s">
        <v>11</v>
      </c>
      <c r="B2989" t="s">
        <v>74</v>
      </c>
      <c r="D2989" s="2" t="s">
        <v>56</v>
      </c>
      <c r="E2989">
        <v>2023</v>
      </c>
      <c r="F2989" t="s">
        <v>18</v>
      </c>
      <c r="G2989" s="1">
        <v>79.989999999999995</v>
      </c>
    </row>
    <row r="2990" spans="1:7">
      <c r="A2990" t="s">
        <v>11</v>
      </c>
      <c r="B2990" t="s">
        <v>62</v>
      </c>
      <c r="D2990" s="2" t="s">
        <v>230</v>
      </c>
      <c r="E2990">
        <v>2023</v>
      </c>
      <c r="F2990" t="s">
        <v>46</v>
      </c>
      <c r="G2990" s="1">
        <v>127403.63999999998</v>
      </c>
    </row>
    <row r="2991" spans="1:7">
      <c r="A2991" t="s">
        <v>11</v>
      </c>
      <c r="B2991" t="s">
        <v>61</v>
      </c>
      <c r="D2991" s="2" t="s">
        <v>231</v>
      </c>
      <c r="E2991">
        <v>2023</v>
      </c>
      <c r="F2991" t="s">
        <v>46</v>
      </c>
      <c r="G2991" s="1">
        <v>71511.66</v>
      </c>
    </row>
    <row r="2992" spans="1:7">
      <c r="A2992" t="s">
        <v>11</v>
      </c>
      <c r="B2992" t="s">
        <v>70</v>
      </c>
      <c r="D2992" s="2" t="s">
        <v>232</v>
      </c>
      <c r="E2992">
        <v>2023</v>
      </c>
      <c r="F2992" t="s">
        <v>46</v>
      </c>
      <c r="G2992" s="1">
        <v>69.38</v>
      </c>
    </row>
    <row r="2993" spans="1:7">
      <c r="A2993" t="s">
        <v>11</v>
      </c>
      <c r="B2993" t="s">
        <v>77</v>
      </c>
      <c r="D2993" s="2" t="s">
        <v>44</v>
      </c>
      <c r="E2993">
        <v>2023</v>
      </c>
      <c r="F2993" t="s">
        <v>46</v>
      </c>
      <c r="G2993" s="1">
        <v>3045.13</v>
      </c>
    </row>
    <row r="2994" spans="1:7">
      <c r="A2994" t="s">
        <v>12</v>
      </c>
      <c r="B2994" t="s">
        <v>65</v>
      </c>
      <c r="D2994" s="2" t="s">
        <v>27</v>
      </c>
      <c r="E2994">
        <v>2023</v>
      </c>
      <c r="F2994" t="s">
        <v>19</v>
      </c>
      <c r="G2994" s="1">
        <v>30033.78</v>
      </c>
    </row>
    <row r="2995" spans="1:7">
      <c r="A2995" t="s">
        <v>12</v>
      </c>
      <c r="B2995" t="s">
        <v>78</v>
      </c>
      <c r="D2995" s="2" t="s">
        <v>28</v>
      </c>
      <c r="E2995">
        <v>2023</v>
      </c>
      <c r="F2995" t="s">
        <v>19</v>
      </c>
      <c r="G2995" s="1">
        <v>211275.55000000002</v>
      </c>
    </row>
    <row r="2996" spans="1:7">
      <c r="A2996" t="s">
        <v>12</v>
      </c>
      <c r="B2996" t="s">
        <v>68</v>
      </c>
      <c r="D2996" s="2" t="s">
        <v>29</v>
      </c>
      <c r="E2996">
        <v>2023</v>
      </c>
      <c r="F2996" t="s">
        <v>19</v>
      </c>
      <c r="G2996" s="1">
        <v>40819.5</v>
      </c>
    </row>
    <row r="2997" spans="1:7">
      <c r="A2997" t="s">
        <v>12</v>
      </c>
      <c r="B2997" t="s">
        <v>69</v>
      </c>
      <c r="D2997" s="2" t="s">
        <v>30</v>
      </c>
      <c r="E2997">
        <v>2023</v>
      </c>
      <c r="F2997" t="s">
        <v>19</v>
      </c>
      <c r="G2997" s="1">
        <v>512478.5400000001</v>
      </c>
    </row>
    <row r="2998" spans="1:7">
      <c r="A2998" t="s">
        <v>12</v>
      </c>
      <c r="B2998" t="s">
        <v>85</v>
      </c>
      <c r="D2998" s="2" t="s">
        <v>32</v>
      </c>
      <c r="E2998">
        <v>2023</v>
      </c>
      <c r="F2998" t="s">
        <v>19</v>
      </c>
      <c r="G2998" s="1">
        <v>12520</v>
      </c>
    </row>
    <row r="2999" spans="1:7">
      <c r="A2999" t="s">
        <v>12</v>
      </c>
      <c r="B2999" t="s">
        <v>66</v>
      </c>
      <c r="D2999" s="2" t="s">
        <v>33</v>
      </c>
      <c r="E2999">
        <v>2023</v>
      </c>
      <c r="F2999" t="s">
        <v>19</v>
      </c>
      <c r="G2999" s="1">
        <v>12326.080000000002</v>
      </c>
    </row>
    <row r="3000" spans="1:7">
      <c r="A3000" t="s">
        <v>12</v>
      </c>
      <c r="B3000" t="s">
        <v>72</v>
      </c>
      <c r="D3000" s="2" t="s">
        <v>225</v>
      </c>
      <c r="E3000">
        <v>2023</v>
      </c>
      <c r="F3000" t="s">
        <v>22</v>
      </c>
      <c r="G3000" s="1">
        <v>22910</v>
      </c>
    </row>
    <row r="3001" spans="1:7">
      <c r="A3001" t="s">
        <v>12</v>
      </c>
      <c r="B3001" t="s">
        <v>80</v>
      </c>
      <c r="D3001" s="2" t="s">
        <v>35</v>
      </c>
      <c r="E3001">
        <v>2023</v>
      </c>
      <c r="F3001" t="s">
        <v>51</v>
      </c>
      <c r="G3001" s="1">
        <v>7411.5300000000007</v>
      </c>
    </row>
    <row r="3002" spans="1:7">
      <c r="A3002" t="s">
        <v>12</v>
      </c>
      <c r="B3002" t="s">
        <v>63</v>
      </c>
      <c r="D3002" s="2" t="s">
        <v>226</v>
      </c>
      <c r="E3002">
        <v>2023</v>
      </c>
      <c r="F3002" t="s">
        <v>5</v>
      </c>
      <c r="G3002" s="1">
        <v>1291.74</v>
      </c>
    </row>
    <row r="3003" spans="1:7">
      <c r="A3003" t="s">
        <v>12</v>
      </c>
      <c r="B3003" t="s">
        <v>91</v>
      </c>
      <c r="D3003" s="2" t="s">
        <v>242</v>
      </c>
      <c r="E3003">
        <v>2023</v>
      </c>
      <c r="F3003" t="s">
        <v>5</v>
      </c>
      <c r="G3003" s="1">
        <v>5112.5</v>
      </c>
    </row>
    <row r="3004" spans="1:7">
      <c r="A3004" t="s">
        <v>12</v>
      </c>
      <c r="B3004" t="s">
        <v>83</v>
      </c>
      <c r="D3004" s="2" t="s">
        <v>228</v>
      </c>
      <c r="E3004">
        <v>2023</v>
      </c>
      <c r="F3004" t="s">
        <v>5</v>
      </c>
      <c r="G3004" s="1">
        <v>157.09</v>
      </c>
    </row>
    <row r="3005" spans="1:7">
      <c r="A3005" t="s">
        <v>12</v>
      </c>
      <c r="B3005" t="s">
        <v>82</v>
      </c>
      <c r="D3005" s="2" t="s">
        <v>229</v>
      </c>
      <c r="E3005">
        <v>2023</v>
      </c>
      <c r="F3005" t="s">
        <v>5</v>
      </c>
      <c r="G3005" s="1">
        <v>0.17</v>
      </c>
    </row>
    <row r="3006" spans="1:7">
      <c r="A3006" t="s">
        <v>12</v>
      </c>
      <c r="B3006" t="s">
        <v>71</v>
      </c>
      <c r="D3006" s="2" t="s">
        <v>41</v>
      </c>
      <c r="E3006">
        <v>2023</v>
      </c>
      <c r="F3006" t="s">
        <v>18</v>
      </c>
      <c r="G3006" s="1">
        <v>2728</v>
      </c>
    </row>
    <row r="3007" spans="1:7">
      <c r="A3007" t="s">
        <v>12</v>
      </c>
      <c r="B3007" t="s">
        <v>92</v>
      </c>
      <c r="D3007" s="2" t="s">
        <v>42</v>
      </c>
      <c r="E3007">
        <v>2023</v>
      </c>
      <c r="F3007" t="s">
        <v>18</v>
      </c>
      <c r="G3007" s="1">
        <v>471.25</v>
      </c>
    </row>
    <row r="3008" spans="1:7">
      <c r="A3008" t="s">
        <v>12</v>
      </c>
      <c r="B3008" t="s">
        <v>86</v>
      </c>
      <c r="D3008" s="2" t="s">
        <v>43</v>
      </c>
      <c r="E3008">
        <v>2023</v>
      </c>
      <c r="F3008" t="s">
        <v>18</v>
      </c>
      <c r="G3008" s="1">
        <v>20.99</v>
      </c>
    </row>
    <row r="3009" spans="1:7">
      <c r="A3009" t="s">
        <v>12</v>
      </c>
      <c r="B3009" t="s">
        <v>74</v>
      </c>
      <c r="D3009" s="2" t="s">
        <v>56</v>
      </c>
      <c r="E3009">
        <v>2023</v>
      </c>
      <c r="F3009" t="s">
        <v>18</v>
      </c>
      <c r="G3009" s="1">
        <v>1.5</v>
      </c>
    </row>
    <row r="3010" spans="1:7">
      <c r="A3010" t="s">
        <v>12</v>
      </c>
      <c r="B3010" t="s">
        <v>62</v>
      </c>
      <c r="D3010" s="2" t="s">
        <v>230</v>
      </c>
      <c r="E3010">
        <v>2023</v>
      </c>
      <c r="F3010" t="s">
        <v>46</v>
      </c>
      <c r="G3010" s="1">
        <v>140844.21</v>
      </c>
    </row>
    <row r="3011" spans="1:7">
      <c r="A3011" t="s">
        <v>12</v>
      </c>
      <c r="B3011" t="s">
        <v>61</v>
      </c>
      <c r="D3011" s="2" t="s">
        <v>231</v>
      </c>
      <c r="E3011">
        <v>2023</v>
      </c>
      <c r="F3011" t="s">
        <v>46</v>
      </c>
      <c r="G3011" s="1">
        <v>50902.75</v>
      </c>
    </row>
    <row r="3012" spans="1:7">
      <c r="A3012" t="s">
        <v>12</v>
      </c>
      <c r="B3012" t="s">
        <v>70</v>
      </c>
      <c r="D3012" s="2" t="s">
        <v>232</v>
      </c>
      <c r="E3012">
        <v>2023</v>
      </c>
      <c r="F3012" t="s">
        <v>46</v>
      </c>
      <c r="G3012" s="1">
        <v>77.69</v>
      </c>
    </row>
    <row r="3013" spans="1:7">
      <c r="A3013" t="s">
        <v>12</v>
      </c>
      <c r="B3013" t="s">
        <v>77</v>
      </c>
      <c r="D3013" s="2" t="s">
        <v>44</v>
      </c>
      <c r="E3013">
        <v>2023</v>
      </c>
      <c r="F3013" t="s">
        <v>46</v>
      </c>
      <c r="G3013" s="1">
        <v>48.499999999999993</v>
      </c>
    </row>
    <row r="3014" spans="1:7">
      <c r="A3014" t="s">
        <v>13</v>
      </c>
      <c r="B3014" t="s">
        <v>65</v>
      </c>
      <c r="D3014" s="2" t="s">
        <v>27</v>
      </c>
      <c r="E3014">
        <v>2023</v>
      </c>
      <c r="F3014" t="s">
        <v>19</v>
      </c>
      <c r="G3014" s="1">
        <v>75538.180000000008</v>
      </c>
    </row>
    <row r="3015" spans="1:7">
      <c r="A3015" t="s">
        <v>13</v>
      </c>
      <c r="B3015" t="s">
        <v>78</v>
      </c>
      <c r="D3015" s="2" t="s">
        <v>28</v>
      </c>
      <c r="E3015">
        <v>2023</v>
      </c>
      <c r="F3015" t="s">
        <v>19</v>
      </c>
      <c r="G3015" s="1">
        <v>89846.51</v>
      </c>
    </row>
    <row r="3016" spans="1:7">
      <c r="A3016" t="s">
        <v>13</v>
      </c>
      <c r="B3016" t="s">
        <v>68</v>
      </c>
      <c r="D3016" s="2" t="s">
        <v>29</v>
      </c>
      <c r="E3016">
        <v>2023</v>
      </c>
      <c r="F3016" t="s">
        <v>19</v>
      </c>
      <c r="G3016" s="1">
        <v>14153.8</v>
      </c>
    </row>
    <row r="3017" spans="1:7">
      <c r="A3017" t="s">
        <v>13</v>
      </c>
      <c r="B3017" t="s">
        <v>69</v>
      </c>
      <c r="D3017" s="2" t="s">
        <v>30</v>
      </c>
      <c r="E3017">
        <v>2023</v>
      </c>
      <c r="F3017" t="s">
        <v>19</v>
      </c>
      <c r="G3017" s="1">
        <v>1349996.87</v>
      </c>
    </row>
    <row r="3018" spans="1:7">
      <c r="A3018" t="s">
        <v>13</v>
      </c>
      <c r="B3018" t="s">
        <v>75</v>
      </c>
      <c r="D3018" s="2" t="s">
        <v>31</v>
      </c>
      <c r="E3018">
        <v>2023</v>
      </c>
      <c r="F3018" t="s">
        <v>19</v>
      </c>
      <c r="G3018" s="1">
        <v>44999.039999999994</v>
      </c>
    </row>
    <row r="3019" spans="1:7">
      <c r="A3019" t="s">
        <v>13</v>
      </c>
      <c r="B3019" t="s">
        <v>85</v>
      </c>
      <c r="D3019" s="2" t="s">
        <v>32</v>
      </c>
      <c r="E3019">
        <v>2023</v>
      </c>
      <c r="F3019" t="s">
        <v>19</v>
      </c>
      <c r="G3019" s="1">
        <v>10794.509999999998</v>
      </c>
    </row>
    <row r="3020" spans="1:7">
      <c r="A3020" t="s">
        <v>13</v>
      </c>
      <c r="B3020" t="s">
        <v>66</v>
      </c>
      <c r="D3020" s="2" t="s">
        <v>33</v>
      </c>
      <c r="E3020">
        <v>2023</v>
      </c>
      <c r="F3020" t="s">
        <v>19</v>
      </c>
      <c r="G3020" s="1">
        <v>39606.97</v>
      </c>
    </row>
    <row r="3021" spans="1:7">
      <c r="A3021" t="s">
        <v>13</v>
      </c>
      <c r="B3021" t="s">
        <v>84</v>
      </c>
      <c r="D3021" s="2" t="s">
        <v>37</v>
      </c>
      <c r="E3021">
        <v>2023</v>
      </c>
      <c r="F3021" t="s">
        <v>20</v>
      </c>
      <c r="G3021" s="1">
        <v>8665.68</v>
      </c>
    </row>
    <row r="3022" spans="1:7">
      <c r="A3022" t="s">
        <v>13</v>
      </c>
      <c r="B3022" t="s">
        <v>63</v>
      </c>
      <c r="D3022" s="2" t="s">
        <v>226</v>
      </c>
      <c r="E3022">
        <v>2023</v>
      </c>
      <c r="F3022" t="s">
        <v>5</v>
      </c>
      <c r="G3022" s="1">
        <v>86230.86</v>
      </c>
    </row>
    <row r="3023" spans="1:7">
      <c r="A3023" t="s">
        <v>13</v>
      </c>
      <c r="B3023" t="s">
        <v>83</v>
      </c>
      <c r="D3023" s="2" t="s">
        <v>228</v>
      </c>
      <c r="E3023">
        <v>2023</v>
      </c>
      <c r="F3023" t="s">
        <v>5</v>
      </c>
      <c r="G3023" s="1">
        <v>14.49</v>
      </c>
    </row>
    <row r="3024" spans="1:7">
      <c r="A3024" t="s">
        <v>13</v>
      </c>
      <c r="B3024" t="s">
        <v>71</v>
      </c>
      <c r="D3024" s="2" t="s">
        <v>41</v>
      </c>
      <c r="E3024">
        <v>2023</v>
      </c>
      <c r="F3024" t="s">
        <v>18</v>
      </c>
      <c r="G3024" s="1">
        <v>8363</v>
      </c>
    </row>
    <row r="3025" spans="1:7">
      <c r="A3025" t="s">
        <v>13</v>
      </c>
      <c r="B3025" t="s">
        <v>92</v>
      </c>
      <c r="D3025" s="2" t="s">
        <v>42</v>
      </c>
      <c r="E3025">
        <v>2023</v>
      </c>
      <c r="F3025" t="s">
        <v>18</v>
      </c>
      <c r="G3025" s="1">
        <v>3529.44</v>
      </c>
    </row>
    <row r="3026" spans="1:7">
      <c r="A3026" t="s">
        <v>13</v>
      </c>
      <c r="B3026" t="s">
        <v>86</v>
      </c>
      <c r="D3026" s="2" t="s">
        <v>43</v>
      </c>
      <c r="E3026">
        <v>2023</v>
      </c>
      <c r="F3026" t="s">
        <v>18</v>
      </c>
      <c r="G3026" s="1">
        <v>283.5</v>
      </c>
    </row>
    <row r="3027" spans="1:7">
      <c r="A3027" t="s">
        <v>13</v>
      </c>
      <c r="B3027" t="s">
        <v>74</v>
      </c>
      <c r="D3027" s="2" t="s">
        <v>56</v>
      </c>
      <c r="E3027">
        <v>2023</v>
      </c>
      <c r="F3027" t="s">
        <v>18</v>
      </c>
      <c r="G3027" s="1">
        <v>13.43</v>
      </c>
    </row>
    <row r="3028" spans="1:7">
      <c r="A3028" t="s">
        <v>13</v>
      </c>
      <c r="B3028" t="s">
        <v>62</v>
      </c>
      <c r="D3028" s="2" t="s">
        <v>230</v>
      </c>
      <c r="E3028">
        <v>2023</v>
      </c>
      <c r="F3028" t="s">
        <v>46</v>
      </c>
      <c r="G3028" s="1">
        <v>74234.11</v>
      </c>
    </row>
    <row r="3029" spans="1:7">
      <c r="A3029" t="s">
        <v>13</v>
      </c>
      <c r="B3029" t="s">
        <v>61</v>
      </c>
      <c r="D3029" s="2" t="s">
        <v>231</v>
      </c>
      <c r="E3029">
        <v>2023</v>
      </c>
      <c r="F3029" t="s">
        <v>46</v>
      </c>
      <c r="G3029" s="1">
        <v>29956.09</v>
      </c>
    </row>
    <row r="3030" spans="1:7">
      <c r="A3030" t="s">
        <v>13</v>
      </c>
      <c r="B3030" t="s">
        <v>70</v>
      </c>
      <c r="D3030" s="2" t="s">
        <v>232</v>
      </c>
      <c r="E3030">
        <v>2023</v>
      </c>
      <c r="F3030" t="s">
        <v>46</v>
      </c>
      <c r="G3030" s="1">
        <v>54</v>
      </c>
    </row>
    <row r="3031" spans="1:7">
      <c r="A3031" t="s">
        <v>14</v>
      </c>
      <c r="B3031" t="s">
        <v>65</v>
      </c>
      <c r="D3031" s="2" t="s">
        <v>27</v>
      </c>
      <c r="E3031">
        <v>2023</v>
      </c>
      <c r="F3031" t="s">
        <v>19</v>
      </c>
      <c r="G3031" s="1">
        <v>11544.39</v>
      </c>
    </row>
    <row r="3032" spans="1:7">
      <c r="A3032" t="s">
        <v>14</v>
      </c>
      <c r="B3032" t="s">
        <v>78</v>
      </c>
      <c r="D3032" s="2" t="s">
        <v>28</v>
      </c>
      <c r="E3032">
        <v>2023</v>
      </c>
      <c r="F3032" t="s">
        <v>19</v>
      </c>
      <c r="G3032" s="1">
        <v>77443.75</v>
      </c>
    </row>
    <row r="3033" spans="1:7">
      <c r="A3033" t="s">
        <v>14</v>
      </c>
      <c r="B3033" t="s">
        <v>68</v>
      </c>
      <c r="D3033" s="2" t="s">
        <v>29</v>
      </c>
      <c r="E3033">
        <v>2023</v>
      </c>
      <c r="F3033" t="s">
        <v>19</v>
      </c>
      <c r="G3033" s="1">
        <v>43650.229999999996</v>
      </c>
    </row>
    <row r="3034" spans="1:7">
      <c r="A3034" t="s">
        <v>14</v>
      </c>
      <c r="B3034" t="s">
        <v>69</v>
      </c>
      <c r="D3034" s="2" t="s">
        <v>30</v>
      </c>
      <c r="E3034">
        <v>2023</v>
      </c>
      <c r="F3034" t="s">
        <v>19</v>
      </c>
      <c r="G3034" s="1">
        <v>1767803.7399999998</v>
      </c>
    </row>
    <row r="3035" spans="1:7">
      <c r="A3035" t="s">
        <v>14</v>
      </c>
      <c r="B3035" t="s">
        <v>66</v>
      </c>
      <c r="D3035" s="2" t="s">
        <v>33</v>
      </c>
      <c r="E3035">
        <v>2023</v>
      </c>
      <c r="F3035" t="s">
        <v>19</v>
      </c>
      <c r="G3035" s="1">
        <v>89263.969999999972</v>
      </c>
    </row>
    <row r="3036" spans="1:7">
      <c r="A3036" t="s">
        <v>14</v>
      </c>
      <c r="B3036" t="s">
        <v>137</v>
      </c>
      <c r="D3036" s="2" t="s">
        <v>236</v>
      </c>
      <c r="E3036">
        <v>2023</v>
      </c>
      <c r="F3036" t="s">
        <v>19</v>
      </c>
      <c r="G3036" s="1">
        <v>28.849999999999994</v>
      </c>
    </row>
    <row r="3037" spans="1:7">
      <c r="A3037" t="s">
        <v>14</v>
      </c>
      <c r="B3037" t="s">
        <v>72</v>
      </c>
      <c r="D3037" s="2" t="s">
        <v>225</v>
      </c>
      <c r="E3037">
        <v>2023</v>
      </c>
      <c r="F3037" t="s">
        <v>22</v>
      </c>
      <c r="G3037" s="1">
        <v>48938.2</v>
      </c>
    </row>
    <row r="3038" spans="1:7">
      <c r="A3038" t="s">
        <v>14</v>
      </c>
      <c r="B3038" t="s">
        <v>80</v>
      </c>
      <c r="D3038" s="2" t="s">
        <v>35</v>
      </c>
      <c r="E3038">
        <v>2023</v>
      </c>
      <c r="F3038" t="s">
        <v>51</v>
      </c>
      <c r="G3038" s="1">
        <v>100000.15999999997</v>
      </c>
    </row>
    <row r="3039" spans="1:7">
      <c r="A3039" t="s">
        <v>14</v>
      </c>
      <c r="B3039" t="s">
        <v>129</v>
      </c>
      <c r="D3039" s="2" t="s">
        <v>105</v>
      </c>
      <c r="E3039">
        <v>2023</v>
      </c>
      <c r="F3039" t="s">
        <v>20</v>
      </c>
      <c r="G3039" s="1">
        <v>2723.3999999999996</v>
      </c>
    </row>
    <row r="3040" spans="1:7">
      <c r="A3040" t="s">
        <v>14</v>
      </c>
      <c r="B3040" t="s">
        <v>89</v>
      </c>
      <c r="D3040" s="2" t="s">
        <v>40</v>
      </c>
      <c r="E3040">
        <v>2023</v>
      </c>
      <c r="F3040" t="s">
        <v>20</v>
      </c>
      <c r="G3040" s="1">
        <v>753.85</v>
      </c>
    </row>
    <row r="3041" spans="1:7">
      <c r="A3041" t="s">
        <v>14</v>
      </c>
      <c r="B3041" t="s">
        <v>130</v>
      </c>
      <c r="D3041" s="2" t="s">
        <v>58</v>
      </c>
      <c r="E3041">
        <v>2023</v>
      </c>
      <c r="F3041" t="s">
        <v>20</v>
      </c>
      <c r="G3041" s="1">
        <v>208763.87</v>
      </c>
    </row>
    <row r="3042" spans="1:7">
      <c r="A3042" t="s">
        <v>14</v>
      </c>
      <c r="B3042" t="s">
        <v>243</v>
      </c>
      <c r="D3042" s="2" t="s">
        <v>244</v>
      </c>
      <c r="E3042">
        <v>2023</v>
      </c>
      <c r="F3042" t="s">
        <v>20</v>
      </c>
      <c r="G3042" s="1">
        <v>51281.73</v>
      </c>
    </row>
    <row r="3043" spans="1:7">
      <c r="A3043" t="s">
        <v>14</v>
      </c>
      <c r="B3043" t="s">
        <v>93</v>
      </c>
      <c r="D3043" s="2" t="s">
        <v>237</v>
      </c>
      <c r="E3043">
        <v>2023</v>
      </c>
      <c r="F3043" t="s">
        <v>20</v>
      </c>
      <c r="G3043" s="1">
        <v>21307.66</v>
      </c>
    </row>
    <row r="3044" spans="1:7">
      <c r="A3044" t="s">
        <v>14</v>
      </c>
      <c r="B3044" t="s">
        <v>63</v>
      </c>
      <c r="D3044" s="2" t="s">
        <v>226</v>
      </c>
      <c r="E3044">
        <v>2023</v>
      </c>
      <c r="F3044" t="s">
        <v>5</v>
      </c>
      <c r="G3044" s="1">
        <v>127917.18</v>
      </c>
    </row>
    <row r="3045" spans="1:7">
      <c r="A3045" t="s">
        <v>14</v>
      </c>
      <c r="B3045" t="s">
        <v>83</v>
      </c>
      <c r="D3045" s="2" t="s">
        <v>228</v>
      </c>
      <c r="E3045">
        <v>2023</v>
      </c>
      <c r="F3045" t="s">
        <v>5</v>
      </c>
      <c r="G3045" s="1">
        <v>1727.7900000000002</v>
      </c>
    </row>
    <row r="3046" spans="1:7">
      <c r="A3046" t="s">
        <v>14</v>
      </c>
      <c r="B3046" t="s">
        <v>82</v>
      </c>
      <c r="D3046" s="2" t="s">
        <v>229</v>
      </c>
      <c r="E3046">
        <v>2023</v>
      </c>
      <c r="F3046" t="s">
        <v>5</v>
      </c>
      <c r="G3046" s="1">
        <v>6005.3700000000008</v>
      </c>
    </row>
    <row r="3047" spans="1:7">
      <c r="A3047" t="s">
        <v>14</v>
      </c>
      <c r="B3047" t="s">
        <v>71</v>
      </c>
      <c r="D3047" s="2" t="s">
        <v>41</v>
      </c>
      <c r="E3047">
        <v>2023</v>
      </c>
      <c r="F3047" t="s">
        <v>18</v>
      </c>
      <c r="G3047" s="1">
        <v>142306.47999999998</v>
      </c>
    </row>
    <row r="3048" spans="1:7">
      <c r="A3048" t="s">
        <v>14</v>
      </c>
      <c r="B3048" t="s">
        <v>86</v>
      </c>
      <c r="D3048" s="2" t="s">
        <v>43</v>
      </c>
      <c r="E3048">
        <v>2023</v>
      </c>
      <c r="F3048" t="s">
        <v>18</v>
      </c>
      <c r="G3048" s="1">
        <v>5446.3099999999995</v>
      </c>
    </row>
    <row r="3049" spans="1:7">
      <c r="A3049" t="s">
        <v>14</v>
      </c>
      <c r="B3049" t="s">
        <v>74</v>
      </c>
      <c r="D3049" s="2" t="s">
        <v>56</v>
      </c>
      <c r="E3049">
        <v>2023</v>
      </c>
      <c r="F3049" t="s">
        <v>18</v>
      </c>
      <c r="G3049" s="1">
        <v>96.77000000000001</v>
      </c>
    </row>
    <row r="3050" spans="1:7">
      <c r="A3050" t="s">
        <v>14</v>
      </c>
      <c r="B3050" t="s">
        <v>62</v>
      </c>
      <c r="D3050" s="2" t="s">
        <v>230</v>
      </c>
      <c r="E3050">
        <v>2023</v>
      </c>
      <c r="F3050" t="s">
        <v>46</v>
      </c>
      <c r="G3050" s="1">
        <v>381077.55000000005</v>
      </c>
    </row>
    <row r="3051" spans="1:7">
      <c r="A3051" t="s">
        <v>14</v>
      </c>
      <c r="B3051" t="s">
        <v>61</v>
      </c>
      <c r="D3051" s="2" t="s">
        <v>231</v>
      </c>
      <c r="E3051">
        <v>2023</v>
      </c>
      <c r="F3051" t="s">
        <v>46</v>
      </c>
      <c r="G3051" s="1">
        <v>33235.82</v>
      </c>
    </row>
    <row r="3052" spans="1:7">
      <c r="A3052" t="s">
        <v>14</v>
      </c>
      <c r="B3052" t="s">
        <v>70</v>
      </c>
      <c r="D3052" s="2" t="s">
        <v>232</v>
      </c>
      <c r="E3052">
        <v>2023</v>
      </c>
      <c r="F3052" t="s">
        <v>46</v>
      </c>
      <c r="G3052" s="1">
        <v>369.75</v>
      </c>
    </row>
    <row r="3053" spans="1:7">
      <c r="A3053" t="s">
        <v>14</v>
      </c>
      <c r="B3053" t="s">
        <v>77</v>
      </c>
      <c r="D3053" s="2" t="s">
        <v>44</v>
      </c>
      <c r="E3053">
        <v>2023</v>
      </c>
      <c r="F3053" t="s">
        <v>46</v>
      </c>
      <c r="G3053" s="1">
        <v>567.74</v>
      </c>
    </row>
    <row r="3054" spans="1:7">
      <c r="A3054" t="s">
        <v>15</v>
      </c>
      <c r="B3054" t="s">
        <v>65</v>
      </c>
      <c r="D3054" s="2" t="s">
        <v>27</v>
      </c>
      <c r="E3054">
        <v>2023</v>
      </c>
      <c r="F3054" t="s">
        <v>19</v>
      </c>
      <c r="G3054" s="1">
        <v>12495</v>
      </c>
    </row>
    <row r="3055" spans="1:7">
      <c r="A3055" t="s">
        <v>15</v>
      </c>
      <c r="B3055" t="s">
        <v>78</v>
      </c>
      <c r="D3055" s="2" t="s">
        <v>28</v>
      </c>
      <c r="E3055">
        <v>2023</v>
      </c>
      <c r="F3055" t="s">
        <v>19</v>
      </c>
      <c r="G3055" s="1">
        <v>58941.51</v>
      </c>
    </row>
    <row r="3056" spans="1:7">
      <c r="A3056" t="s">
        <v>15</v>
      </c>
      <c r="B3056" t="s">
        <v>68</v>
      </c>
      <c r="D3056" s="2" t="s">
        <v>29</v>
      </c>
      <c r="E3056">
        <v>2023</v>
      </c>
      <c r="F3056" t="s">
        <v>19</v>
      </c>
      <c r="G3056" s="1">
        <v>6729.9999999999991</v>
      </c>
    </row>
    <row r="3057" spans="1:7">
      <c r="A3057" t="s">
        <v>15</v>
      </c>
      <c r="B3057" t="s">
        <v>69</v>
      </c>
      <c r="D3057" s="2" t="s">
        <v>30</v>
      </c>
      <c r="E3057">
        <v>2023</v>
      </c>
      <c r="F3057" t="s">
        <v>19</v>
      </c>
      <c r="G3057" s="1">
        <v>1129847.3700000001</v>
      </c>
    </row>
    <row r="3058" spans="1:7">
      <c r="A3058" t="s">
        <v>15</v>
      </c>
      <c r="B3058" t="s">
        <v>85</v>
      </c>
      <c r="D3058" s="2" t="s">
        <v>32</v>
      </c>
      <c r="E3058">
        <v>2023</v>
      </c>
      <c r="F3058" t="s">
        <v>19</v>
      </c>
      <c r="G3058" s="1">
        <v>4490.75</v>
      </c>
    </row>
    <row r="3059" spans="1:7">
      <c r="A3059" t="s">
        <v>15</v>
      </c>
      <c r="B3059" t="s">
        <v>66</v>
      </c>
      <c r="D3059" s="2" t="s">
        <v>33</v>
      </c>
      <c r="E3059">
        <v>2023</v>
      </c>
      <c r="F3059" t="s">
        <v>19</v>
      </c>
      <c r="G3059" s="1">
        <v>35445.72</v>
      </c>
    </row>
    <row r="3060" spans="1:7">
      <c r="A3060" t="s">
        <v>15</v>
      </c>
      <c r="B3060" t="s">
        <v>72</v>
      </c>
      <c r="D3060" s="2" t="s">
        <v>225</v>
      </c>
      <c r="E3060">
        <v>2023</v>
      </c>
      <c r="F3060" t="s">
        <v>22</v>
      </c>
      <c r="G3060" s="1">
        <v>14000</v>
      </c>
    </row>
    <row r="3061" spans="1:7">
      <c r="A3061" t="s">
        <v>15</v>
      </c>
      <c r="B3061" t="s">
        <v>81</v>
      </c>
      <c r="D3061" s="2" t="s">
        <v>34</v>
      </c>
      <c r="E3061">
        <v>2023</v>
      </c>
      <c r="F3061" t="s">
        <v>51</v>
      </c>
      <c r="G3061" s="1">
        <v>0.77999999999997272</v>
      </c>
    </row>
    <row r="3062" spans="1:7">
      <c r="A3062" t="s">
        <v>15</v>
      </c>
      <c r="B3062" t="s">
        <v>62</v>
      </c>
      <c r="D3062" s="2" t="s">
        <v>230</v>
      </c>
      <c r="E3062">
        <v>2023</v>
      </c>
      <c r="F3062" t="s">
        <v>46</v>
      </c>
      <c r="G3062" s="1">
        <v>84452.52</v>
      </c>
    </row>
    <row r="3063" spans="1:7">
      <c r="A3063" t="s">
        <v>15</v>
      </c>
      <c r="B3063" t="s">
        <v>70</v>
      </c>
      <c r="D3063" s="2" t="s">
        <v>232</v>
      </c>
      <c r="E3063">
        <v>2023</v>
      </c>
      <c r="F3063" t="s">
        <v>46</v>
      </c>
      <c r="G3063" s="1">
        <v>4.5</v>
      </c>
    </row>
    <row r="3064" spans="1:7">
      <c r="A3064" t="s">
        <v>15</v>
      </c>
      <c r="B3064" t="s">
        <v>77</v>
      </c>
      <c r="D3064" s="2" t="s">
        <v>44</v>
      </c>
      <c r="E3064">
        <v>2023</v>
      </c>
      <c r="F3064" t="s">
        <v>46</v>
      </c>
      <c r="G3064" s="1">
        <v>625.72</v>
      </c>
    </row>
    <row r="3065" spans="1:7">
      <c r="A3065" t="s">
        <v>15</v>
      </c>
      <c r="B3065" t="s">
        <v>356</v>
      </c>
      <c r="D3065" s="2" t="s">
        <v>359</v>
      </c>
      <c r="E3065">
        <v>2023</v>
      </c>
      <c r="F3065" t="s">
        <v>20</v>
      </c>
      <c r="G3065" s="1">
        <v>700</v>
      </c>
    </row>
    <row r="3066" spans="1:7">
      <c r="A3066" t="s">
        <v>16</v>
      </c>
      <c r="B3066" t="s">
        <v>69</v>
      </c>
      <c r="D3066" s="2" t="s">
        <v>30</v>
      </c>
      <c r="E3066">
        <v>2023</v>
      </c>
      <c r="F3066" t="s">
        <v>19</v>
      </c>
      <c r="G3066" s="1">
        <v>1752689.7399999998</v>
      </c>
    </row>
    <row r="3067" spans="1:7">
      <c r="A3067" t="s">
        <v>16</v>
      </c>
      <c r="B3067" t="s">
        <v>66</v>
      </c>
      <c r="D3067" s="2" t="s">
        <v>33</v>
      </c>
      <c r="E3067">
        <v>2023</v>
      </c>
      <c r="F3067" t="s">
        <v>19</v>
      </c>
      <c r="G3067" s="1">
        <v>26317.249999999996</v>
      </c>
    </row>
    <row r="3068" spans="1:7">
      <c r="A3068" t="s">
        <v>16</v>
      </c>
      <c r="B3068" t="s">
        <v>72</v>
      </c>
      <c r="D3068" s="2" t="s">
        <v>225</v>
      </c>
      <c r="E3068">
        <v>2023</v>
      </c>
      <c r="F3068" t="s">
        <v>22</v>
      </c>
      <c r="G3068" s="1">
        <v>19504</v>
      </c>
    </row>
    <row r="3069" spans="1:7">
      <c r="A3069" t="s">
        <v>16</v>
      </c>
      <c r="B3069" t="s">
        <v>71</v>
      </c>
      <c r="D3069" s="2" t="s">
        <v>41</v>
      </c>
      <c r="E3069">
        <v>2023</v>
      </c>
      <c r="F3069" t="s">
        <v>18</v>
      </c>
      <c r="G3069" s="1">
        <v>36750</v>
      </c>
    </row>
    <row r="3070" spans="1:7">
      <c r="A3070" t="s">
        <v>16</v>
      </c>
      <c r="B3070" t="s">
        <v>62</v>
      </c>
      <c r="D3070" s="2" t="s">
        <v>230</v>
      </c>
      <c r="E3070">
        <v>2023</v>
      </c>
      <c r="F3070" t="s">
        <v>46</v>
      </c>
      <c r="G3070" s="1">
        <v>12913.57</v>
      </c>
    </row>
    <row r="3071" spans="1:7">
      <c r="A3071" t="s">
        <v>16</v>
      </c>
      <c r="B3071" t="s">
        <v>70</v>
      </c>
      <c r="D3071" s="2" t="s">
        <v>232</v>
      </c>
      <c r="E3071">
        <v>2023</v>
      </c>
      <c r="F3071" t="s">
        <v>46</v>
      </c>
      <c r="G3071" s="1">
        <v>21</v>
      </c>
    </row>
    <row r="3072" spans="1:7">
      <c r="A3072" t="s">
        <v>17</v>
      </c>
      <c r="B3072" t="s">
        <v>65</v>
      </c>
      <c r="D3072" s="2" t="s">
        <v>27</v>
      </c>
      <c r="E3072">
        <v>2023</v>
      </c>
      <c r="F3072" t="s">
        <v>19</v>
      </c>
      <c r="G3072" s="1">
        <v>130933.46</v>
      </c>
    </row>
    <row r="3073" spans="1:7">
      <c r="A3073" t="s">
        <v>17</v>
      </c>
      <c r="B3073" t="s">
        <v>78</v>
      </c>
      <c r="D3073" s="2" t="s">
        <v>28</v>
      </c>
      <c r="E3073">
        <v>2023</v>
      </c>
      <c r="F3073" t="s">
        <v>19</v>
      </c>
      <c r="G3073" s="1">
        <v>227282.31000000003</v>
      </c>
    </row>
    <row r="3074" spans="1:7">
      <c r="A3074" t="s">
        <v>17</v>
      </c>
      <c r="B3074" t="s">
        <v>68</v>
      </c>
      <c r="D3074" s="2" t="s">
        <v>29</v>
      </c>
      <c r="E3074">
        <v>2023</v>
      </c>
      <c r="F3074" t="s">
        <v>19</v>
      </c>
      <c r="G3074" s="1">
        <v>98251.76</v>
      </c>
    </row>
    <row r="3075" spans="1:7">
      <c r="A3075" t="s">
        <v>17</v>
      </c>
      <c r="B3075" t="s">
        <v>69</v>
      </c>
      <c r="D3075" s="2" t="s">
        <v>30</v>
      </c>
      <c r="E3075">
        <v>2023</v>
      </c>
      <c r="F3075" t="s">
        <v>19</v>
      </c>
      <c r="G3075" s="1">
        <v>1215650.1399999999</v>
      </c>
    </row>
    <row r="3076" spans="1:7">
      <c r="A3076" t="s">
        <v>17</v>
      </c>
      <c r="B3076" t="s">
        <v>75</v>
      </c>
      <c r="D3076" s="2" t="s">
        <v>31</v>
      </c>
      <c r="E3076">
        <v>2023</v>
      </c>
      <c r="F3076" t="s">
        <v>19</v>
      </c>
      <c r="G3076" s="1">
        <v>88304.87999999999</v>
      </c>
    </row>
    <row r="3077" spans="1:7">
      <c r="A3077" t="s">
        <v>17</v>
      </c>
      <c r="B3077" t="s">
        <v>85</v>
      </c>
      <c r="D3077" s="2" t="s">
        <v>32</v>
      </c>
      <c r="E3077">
        <v>2023</v>
      </c>
      <c r="F3077" t="s">
        <v>19</v>
      </c>
      <c r="G3077" s="1">
        <v>23736.400000000001</v>
      </c>
    </row>
    <row r="3078" spans="1:7">
      <c r="A3078" t="s">
        <v>17</v>
      </c>
      <c r="B3078" t="s">
        <v>66</v>
      </c>
      <c r="D3078" s="2" t="s">
        <v>33</v>
      </c>
      <c r="E3078">
        <v>2023</v>
      </c>
      <c r="F3078" t="s">
        <v>19</v>
      </c>
      <c r="G3078" s="1">
        <v>140662.51</v>
      </c>
    </row>
    <row r="3079" spans="1:7">
      <c r="A3079" t="s">
        <v>17</v>
      </c>
      <c r="B3079" t="s">
        <v>72</v>
      </c>
      <c r="D3079" s="2" t="s">
        <v>225</v>
      </c>
      <c r="E3079">
        <v>2023</v>
      </c>
      <c r="F3079" t="s">
        <v>22</v>
      </c>
      <c r="G3079" s="1">
        <v>73422.12</v>
      </c>
    </row>
    <row r="3080" spans="1:7">
      <c r="A3080" t="s">
        <v>17</v>
      </c>
      <c r="B3080" t="s">
        <v>80</v>
      </c>
      <c r="D3080" s="2" t="s">
        <v>35</v>
      </c>
      <c r="E3080">
        <v>2023</v>
      </c>
      <c r="F3080" t="s">
        <v>51</v>
      </c>
      <c r="G3080" s="1">
        <v>27123.310000000005</v>
      </c>
    </row>
    <row r="3081" spans="1:7">
      <c r="A3081" t="s">
        <v>17</v>
      </c>
      <c r="B3081" t="s">
        <v>84</v>
      </c>
      <c r="D3081" s="2" t="s">
        <v>37</v>
      </c>
      <c r="E3081">
        <v>2023</v>
      </c>
      <c r="F3081" t="s">
        <v>20</v>
      </c>
      <c r="G3081" s="1">
        <v>13308.57</v>
      </c>
    </row>
    <row r="3082" spans="1:7">
      <c r="A3082" t="s">
        <v>17</v>
      </c>
      <c r="B3082" t="s">
        <v>88</v>
      </c>
      <c r="D3082" s="2" t="s">
        <v>38</v>
      </c>
      <c r="E3082">
        <v>2023</v>
      </c>
      <c r="F3082" t="s">
        <v>20</v>
      </c>
      <c r="G3082" s="1">
        <v>0</v>
      </c>
    </row>
    <row r="3083" spans="1:7">
      <c r="A3083" t="s">
        <v>17</v>
      </c>
      <c r="B3083" t="s">
        <v>87</v>
      </c>
      <c r="D3083" s="2" t="s">
        <v>39</v>
      </c>
      <c r="E3083">
        <v>2023</v>
      </c>
      <c r="F3083" t="s">
        <v>20</v>
      </c>
      <c r="G3083" s="1">
        <v>518</v>
      </c>
    </row>
    <row r="3084" spans="1:7">
      <c r="A3084" t="s">
        <v>17</v>
      </c>
      <c r="B3084" t="s">
        <v>129</v>
      </c>
      <c r="D3084" s="2" t="s">
        <v>105</v>
      </c>
      <c r="E3084">
        <v>2023</v>
      </c>
      <c r="F3084" t="s">
        <v>20</v>
      </c>
      <c r="G3084" s="1">
        <v>850</v>
      </c>
    </row>
    <row r="3085" spans="1:7">
      <c r="A3085" t="s">
        <v>17</v>
      </c>
      <c r="B3085" t="s">
        <v>93</v>
      </c>
      <c r="D3085" s="2" t="s">
        <v>237</v>
      </c>
      <c r="E3085">
        <v>2023</v>
      </c>
      <c r="F3085" t="s">
        <v>20</v>
      </c>
      <c r="G3085" s="1">
        <v>6000</v>
      </c>
    </row>
    <row r="3086" spans="1:7">
      <c r="A3086" t="s">
        <v>17</v>
      </c>
      <c r="B3086" t="s">
        <v>63</v>
      </c>
      <c r="D3086" s="2" t="s">
        <v>226</v>
      </c>
      <c r="E3086">
        <v>2023</v>
      </c>
      <c r="F3086" t="s">
        <v>5</v>
      </c>
      <c r="G3086" s="1">
        <v>55300.369999999988</v>
      </c>
    </row>
    <row r="3087" spans="1:7">
      <c r="A3087" t="s">
        <v>17</v>
      </c>
      <c r="B3087" t="s">
        <v>91</v>
      </c>
      <c r="D3087" s="2" t="s">
        <v>242</v>
      </c>
      <c r="E3087">
        <v>2023</v>
      </c>
      <c r="F3087" t="s">
        <v>5</v>
      </c>
      <c r="G3087" s="1">
        <v>11499.689999999999</v>
      </c>
    </row>
    <row r="3088" spans="1:7">
      <c r="A3088" t="s">
        <v>17</v>
      </c>
      <c r="B3088" t="s">
        <v>64</v>
      </c>
      <c r="D3088" s="2" t="s">
        <v>227</v>
      </c>
      <c r="E3088">
        <v>2023</v>
      </c>
      <c r="F3088" t="s">
        <v>5</v>
      </c>
      <c r="G3088" s="1">
        <v>9381.36</v>
      </c>
    </row>
    <row r="3089" spans="1:7">
      <c r="A3089" t="s">
        <v>17</v>
      </c>
      <c r="B3089" t="s">
        <v>95</v>
      </c>
      <c r="D3089" s="2" t="s">
        <v>112</v>
      </c>
      <c r="E3089">
        <v>2023</v>
      </c>
      <c r="F3089" t="s">
        <v>5</v>
      </c>
      <c r="G3089" s="1">
        <v>474.26</v>
      </c>
    </row>
    <row r="3090" spans="1:7">
      <c r="A3090" t="s">
        <v>17</v>
      </c>
      <c r="B3090" t="s">
        <v>82</v>
      </c>
      <c r="D3090" s="2" t="s">
        <v>229</v>
      </c>
      <c r="E3090">
        <v>2023</v>
      </c>
      <c r="F3090" t="s">
        <v>5</v>
      </c>
      <c r="G3090" s="1">
        <v>0</v>
      </c>
    </row>
    <row r="3091" spans="1:7">
      <c r="A3091" t="s">
        <v>17</v>
      </c>
      <c r="B3091" t="s">
        <v>71</v>
      </c>
      <c r="D3091" s="2" t="s">
        <v>41</v>
      </c>
      <c r="E3091">
        <v>2023</v>
      </c>
      <c r="F3091" t="s">
        <v>18</v>
      </c>
      <c r="G3091" s="1">
        <v>87245.34</v>
      </c>
    </row>
    <row r="3092" spans="1:7">
      <c r="A3092" t="s">
        <v>17</v>
      </c>
      <c r="B3092" t="s">
        <v>74</v>
      </c>
      <c r="D3092" s="2" t="s">
        <v>56</v>
      </c>
      <c r="E3092">
        <v>2023</v>
      </c>
      <c r="F3092" t="s">
        <v>18</v>
      </c>
      <c r="G3092" s="1">
        <v>318.71999999999997</v>
      </c>
    </row>
    <row r="3093" spans="1:7">
      <c r="A3093" t="s">
        <v>17</v>
      </c>
      <c r="B3093" t="s">
        <v>62</v>
      </c>
      <c r="D3093" s="2" t="s">
        <v>230</v>
      </c>
      <c r="E3093">
        <v>2023</v>
      </c>
      <c r="F3093" t="s">
        <v>46</v>
      </c>
      <c r="G3093" s="1">
        <v>213391.44000000003</v>
      </c>
    </row>
    <row r="3094" spans="1:7">
      <c r="A3094" t="s">
        <v>17</v>
      </c>
      <c r="B3094" t="s">
        <v>61</v>
      </c>
      <c r="D3094" s="2" t="s">
        <v>231</v>
      </c>
      <c r="E3094">
        <v>2023</v>
      </c>
      <c r="F3094" t="s">
        <v>46</v>
      </c>
      <c r="G3094" s="1">
        <v>115343.69</v>
      </c>
    </row>
    <row r="3095" spans="1:7">
      <c r="A3095" t="s">
        <v>17</v>
      </c>
      <c r="B3095" t="s">
        <v>70</v>
      </c>
      <c r="D3095" s="2" t="s">
        <v>232</v>
      </c>
      <c r="E3095">
        <v>2023</v>
      </c>
      <c r="F3095" t="s">
        <v>46</v>
      </c>
      <c r="G3095" s="1">
        <v>511.88</v>
      </c>
    </row>
    <row r="3096" spans="1:7">
      <c r="A3096" t="s">
        <v>17</v>
      </c>
      <c r="B3096" t="s">
        <v>77</v>
      </c>
      <c r="D3096" s="2" t="s">
        <v>44</v>
      </c>
      <c r="E3096">
        <v>2023</v>
      </c>
      <c r="F3096" t="s">
        <v>46</v>
      </c>
      <c r="G3096" s="1">
        <v>73.25</v>
      </c>
    </row>
    <row r="3097" spans="1:7">
      <c r="A3097" t="s">
        <v>17</v>
      </c>
      <c r="B3097" t="s">
        <v>357</v>
      </c>
      <c r="D3097" s="2" t="s">
        <v>358</v>
      </c>
      <c r="E3097">
        <v>2023</v>
      </c>
      <c r="F3097" t="s">
        <v>20</v>
      </c>
      <c r="G3097" s="1">
        <v>2000</v>
      </c>
    </row>
    <row r="3100" spans="1:7">
      <c r="G3100" s="114"/>
    </row>
    <row r="3101" spans="1:7">
      <c r="G3101" s="114"/>
    </row>
    <row r="3102" spans="1:7">
      <c r="G3102" s="114"/>
    </row>
    <row r="3103" spans="1:7">
      <c r="G3103" s="114"/>
    </row>
    <row r="3104" spans="1:7">
      <c r="G3104" s="114"/>
    </row>
    <row r="3105" spans="7:7">
      <c r="G3105" s="114"/>
    </row>
    <row r="3106" spans="7:7">
      <c r="G3106" s="114"/>
    </row>
    <row r="3107" spans="7:7">
      <c r="G3107" s="114"/>
    </row>
    <row r="3108" spans="7:7">
      <c r="G3108" s="114"/>
    </row>
    <row r="3109" spans="7:7">
      <c r="G3109" s="114"/>
    </row>
    <row r="3110" spans="7:7">
      <c r="G3110" s="114"/>
    </row>
    <row r="3111" spans="7:7">
      <c r="G3111" s="114"/>
    </row>
    <row r="3112" spans="7:7">
      <c r="G3112" s="114"/>
    </row>
    <row r="3113" spans="7:7">
      <c r="G3113" s="114"/>
    </row>
    <row r="3114" spans="7:7">
      <c r="G3114" s="114"/>
    </row>
    <row r="3115" spans="7:7">
      <c r="G3115" s="114"/>
    </row>
    <row r="3116" spans="7:7">
      <c r="G3116" s="114"/>
    </row>
    <row r="3117" spans="7:7">
      <c r="G3117" s="114"/>
    </row>
    <row r="3118" spans="7:7">
      <c r="G3118" s="114"/>
    </row>
    <row r="3119" spans="7:7">
      <c r="G3119" s="114"/>
    </row>
    <row r="3120" spans="7:7">
      <c r="G3120" s="114"/>
    </row>
    <row r="3121" spans="7:7">
      <c r="G3121" s="114"/>
    </row>
    <row r="3122" spans="7:7">
      <c r="G3122" s="114"/>
    </row>
    <row r="3123" spans="7:7">
      <c r="G3123" s="114"/>
    </row>
    <row r="3124" spans="7:7">
      <c r="G3124" s="114"/>
    </row>
    <row r="3125" spans="7:7">
      <c r="G3125" s="114"/>
    </row>
    <row r="3126" spans="7:7">
      <c r="G3126" s="114"/>
    </row>
    <row r="3127" spans="7:7">
      <c r="G3127" s="114"/>
    </row>
    <row r="3128" spans="7:7">
      <c r="G3128" s="114"/>
    </row>
    <row r="3129" spans="7:7">
      <c r="G3129" s="114"/>
    </row>
    <row r="3130" spans="7:7">
      <c r="G3130" s="114"/>
    </row>
    <row r="3131" spans="7:7">
      <c r="G3131" s="114"/>
    </row>
    <row r="3132" spans="7:7">
      <c r="G3132" s="114"/>
    </row>
    <row r="3133" spans="7:7">
      <c r="G3133" s="114"/>
    </row>
    <row r="3134" spans="7:7">
      <c r="G3134" s="114"/>
    </row>
    <row r="3135" spans="7:7">
      <c r="G3135" s="114"/>
    </row>
    <row r="3136" spans="7:7">
      <c r="G3136" s="114"/>
    </row>
    <row r="3137" spans="7:7">
      <c r="G3137" s="114"/>
    </row>
    <row r="3138" spans="7:7">
      <c r="G3138" s="114"/>
    </row>
    <row r="3139" spans="7:7">
      <c r="G3139" s="114"/>
    </row>
    <row r="3140" spans="7:7">
      <c r="G3140" s="114"/>
    </row>
    <row r="3141" spans="7:7">
      <c r="G3141" s="114"/>
    </row>
    <row r="3142" spans="7:7">
      <c r="G3142" s="114"/>
    </row>
    <row r="3143" spans="7:7">
      <c r="G3143" s="114"/>
    </row>
    <row r="3144" spans="7:7">
      <c r="G3144" s="114"/>
    </row>
    <row r="3145" spans="7:7">
      <c r="G3145" s="114"/>
    </row>
    <row r="3146" spans="7:7">
      <c r="G3146" s="114"/>
    </row>
    <row r="3147" spans="7:7">
      <c r="G3147" s="114"/>
    </row>
    <row r="3148" spans="7:7">
      <c r="G3148" s="114"/>
    </row>
    <row r="3149" spans="7:7">
      <c r="G3149" s="114"/>
    </row>
    <row r="3150" spans="7:7">
      <c r="G3150" s="114"/>
    </row>
    <row r="3151" spans="7:7">
      <c r="G3151" s="114"/>
    </row>
    <row r="3152" spans="7:7">
      <c r="G3152" s="114"/>
    </row>
    <row r="3153" spans="7:7">
      <c r="G3153" s="114"/>
    </row>
    <row r="3154" spans="7:7">
      <c r="G3154" s="114"/>
    </row>
    <row r="3155" spans="7:7">
      <c r="G3155" s="114"/>
    </row>
    <row r="3156" spans="7:7">
      <c r="G3156" s="114"/>
    </row>
    <row r="3157" spans="7:7">
      <c r="G3157" s="114"/>
    </row>
    <row r="3158" spans="7:7">
      <c r="G3158" s="114"/>
    </row>
    <row r="3159" spans="7:7">
      <c r="G3159" s="114"/>
    </row>
    <row r="3160" spans="7:7">
      <c r="G3160" s="114"/>
    </row>
    <row r="3161" spans="7:7">
      <c r="G3161" s="114"/>
    </row>
    <row r="3162" spans="7:7">
      <c r="G3162" s="114"/>
    </row>
    <row r="3163" spans="7:7">
      <c r="G3163" s="114"/>
    </row>
    <row r="3164" spans="7:7">
      <c r="G3164" s="114"/>
    </row>
    <row r="3165" spans="7:7">
      <c r="G3165" s="114"/>
    </row>
    <row r="3166" spans="7:7">
      <c r="G3166" s="114"/>
    </row>
    <row r="3167" spans="7:7">
      <c r="G3167" s="114"/>
    </row>
    <row r="3168" spans="7:7">
      <c r="G3168" s="114"/>
    </row>
    <row r="3169" spans="7:7">
      <c r="G3169" s="114"/>
    </row>
    <row r="3170" spans="7:7">
      <c r="G3170" s="114"/>
    </row>
    <row r="3171" spans="7:7">
      <c r="G3171" s="114"/>
    </row>
    <row r="3172" spans="7:7">
      <c r="G3172" s="114"/>
    </row>
    <row r="3173" spans="7:7">
      <c r="G3173" s="114"/>
    </row>
    <row r="3174" spans="7:7">
      <c r="G3174" s="114"/>
    </row>
    <row r="3175" spans="7:7">
      <c r="G3175" s="114"/>
    </row>
    <row r="3176" spans="7:7">
      <c r="G3176" s="114"/>
    </row>
    <row r="3177" spans="7:7">
      <c r="G3177" s="114"/>
    </row>
    <row r="3178" spans="7:7">
      <c r="G3178" s="114"/>
    </row>
    <row r="3179" spans="7:7">
      <c r="G3179" s="114"/>
    </row>
    <row r="3180" spans="7:7">
      <c r="G3180" s="114"/>
    </row>
    <row r="3181" spans="7:7">
      <c r="G3181" s="114"/>
    </row>
    <row r="3182" spans="7:7">
      <c r="G3182" s="114"/>
    </row>
    <row r="3183" spans="7:7">
      <c r="G3183" s="114"/>
    </row>
    <row r="3184" spans="7:7">
      <c r="G3184" s="114"/>
    </row>
    <row r="3185" spans="7:7">
      <c r="G3185" s="114"/>
    </row>
    <row r="3186" spans="7:7">
      <c r="G3186" s="114"/>
    </row>
    <row r="3187" spans="7:7">
      <c r="G3187" s="114"/>
    </row>
    <row r="3188" spans="7:7">
      <c r="G3188" s="114"/>
    </row>
    <row r="3189" spans="7:7">
      <c r="G3189" s="114"/>
    </row>
    <row r="3190" spans="7:7">
      <c r="G3190" s="114"/>
    </row>
    <row r="3191" spans="7:7">
      <c r="G3191" s="114"/>
    </row>
    <row r="3192" spans="7:7">
      <c r="G3192" s="114"/>
    </row>
    <row r="3193" spans="7:7">
      <c r="G3193" s="114"/>
    </row>
    <row r="3194" spans="7:7">
      <c r="G3194" s="114"/>
    </row>
    <row r="3195" spans="7:7">
      <c r="G3195" s="114"/>
    </row>
    <row r="3196" spans="7:7">
      <c r="G3196" s="114"/>
    </row>
    <row r="3197" spans="7:7">
      <c r="G3197" s="114"/>
    </row>
    <row r="3198" spans="7:7">
      <c r="G3198" s="114"/>
    </row>
    <row r="3199" spans="7:7">
      <c r="G3199" s="114"/>
    </row>
    <row r="3200" spans="7:7">
      <c r="G3200" s="114"/>
    </row>
    <row r="3201" spans="7:7">
      <c r="G3201" s="114"/>
    </row>
    <row r="3202" spans="7:7">
      <c r="G3202" s="114"/>
    </row>
    <row r="3203" spans="7:7">
      <c r="G3203" s="114"/>
    </row>
    <row r="3204" spans="7:7">
      <c r="G3204" s="114"/>
    </row>
    <row r="3205" spans="7:7">
      <c r="G3205" s="114"/>
    </row>
    <row r="3206" spans="7:7">
      <c r="G3206" s="114"/>
    </row>
    <row r="3207" spans="7:7">
      <c r="G3207" s="114"/>
    </row>
    <row r="3208" spans="7:7">
      <c r="G3208" s="114"/>
    </row>
    <row r="3209" spans="7:7">
      <c r="G3209" s="114"/>
    </row>
    <row r="3210" spans="7:7">
      <c r="G3210" s="114"/>
    </row>
    <row r="3211" spans="7:7">
      <c r="G3211" s="114"/>
    </row>
    <row r="3212" spans="7:7">
      <c r="G3212" s="114"/>
    </row>
    <row r="3213" spans="7:7">
      <c r="G3213" s="114"/>
    </row>
    <row r="3214" spans="7:7">
      <c r="G3214" s="114"/>
    </row>
    <row r="3215" spans="7:7">
      <c r="G3215" s="114"/>
    </row>
    <row r="3216" spans="7:7">
      <c r="G3216" s="114"/>
    </row>
    <row r="3217" spans="7:7">
      <c r="G3217" s="114"/>
    </row>
    <row r="3218" spans="7:7">
      <c r="G3218" s="114"/>
    </row>
    <row r="3219" spans="7:7">
      <c r="G3219" s="114"/>
    </row>
    <row r="3220" spans="7:7">
      <c r="G3220" s="114"/>
    </row>
    <row r="3221" spans="7:7">
      <c r="G3221" s="114"/>
    </row>
    <row r="3222" spans="7:7">
      <c r="G3222" s="114"/>
    </row>
    <row r="3223" spans="7:7">
      <c r="G3223" s="114"/>
    </row>
    <row r="3224" spans="7:7">
      <c r="G3224" s="114"/>
    </row>
    <row r="3225" spans="7:7">
      <c r="G3225" s="114"/>
    </row>
    <row r="3226" spans="7:7">
      <c r="G3226" s="114"/>
    </row>
    <row r="3227" spans="7:7">
      <c r="G3227" s="114"/>
    </row>
    <row r="3233" spans="7:7">
      <c r="G3233" s="117"/>
    </row>
    <row r="3234" spans="7:7">
      <c r="G3234" s="114"/>
    </row>
    <row r="3235" spans="7:7">
      <c r="G3235" s="117"/>
    </row>
  </sheetData>
  <autoFilter ref="A1:G3227" xr:uid="{7BE9E88E-6594-401C-BE5D-53871E0A5515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31BE-2994-4712-87C4-C391D13502E9}">
  <sheetPr filterMode="1">
    <tabColor theme="6" tint="0.39997558519241921"/>
  </sheetPr>
  <dimension ref="A1:P440"/>
  <sheetViews>
    <sheetView workbookViewId="0">
      <selection activeCell="L4" sqref="L4"/>
    </sheetView>
  </sheetViews>
  <sheetFormatPr defaultColWidth="10.28515625" defaultRowHeight="15"/>
  <cols>
    <col min="1" max="1" width="10.28515625" style="111"/>
    <col min="2" max="2" width="11.42578125" style="103" bestFit="1" customWidth="1"/>
    <col min="3" max="3" width="7.85546875" style="103" bestFit="1" customWidth="1"/>
    <col min="4" max="4" width="16.28515625" style="104" bestFit="1" customWidth="1"/>
    <col min="5" max="5" width="5" style="105" customWidth="1"/>
    <col min="6" max="6" width="10.5703125" style="103" bestFit="1" customWidth="1"/>
    <col min="7" max="7" width="7.42578125" style="103" bestFit="1" customWidth="1"/>
    <col min="8" max="8" width="12.5703125" style="103" bestFit="1" customWidth="1"/>
    <col min="9" max="10" width="10.28515625" style="103"/>
    <col min="11" max="11" width="13.140625" style="103" bestFit="1" customWidth="1"/>
    <col min="12" max="12" width="19.28515625" style="103" bestFit="1" customWidth="1"/>
    <col min="13" max="14" width="10.28515625" style="103"/>
    <col min="15" max="15" width="14" style="103" bestFit="1" customWidth="1"/>
    <col min="16" max="16384" width="10.28515625" style="103"/>
  </cols>
  <sheetData>
    <row r="1" spans="1:16" ht="16.5" thickTop="1" thickBot="1">
      <c r="A1" s="107" t="s">
        <v>342</v>
      </c>
      <c r="B1" s="102" t="s">
        <v>273</v>
      </c>
      <c r="C1" s="103" t="s">
        <v>274</v>
      </c>
      <c r="K1" s="3" t="s">
        <v>0</v>
      </c>
      <c r="L1" t="s">
        <v>16</v>
      </c>
    </row>
    <row r="2" spans="1:16" ht="16.5" thickTop="1" thickBot="1">
      <c r="A2" s="108" t="s">
        <v>343</v>
      </c>
      <c r="B2" s="109" t="s">
        <v>0</v>
      </c>
      <c r="C2" s="109" t="s">
        <v>45</v>
      </c>
      <c r="D2" s="110" t="s">
        <v>206</v>
      </c>
      <c r="E2" s="109" t="s">
        <v>25</v>
      </c>
      <c r="F2" s="109" t="s">
        <v>1</v>
      </c>
      <c r="G2" s="109" t="s">
        <v>205</v>
      </c>
      <c r="H2" s="109" t="s">
        <v>204</v>
      </c>
    </row>
    <row r="3" spans="1:16">
      <c r="A3" s="111">
        <v>2</v>
      </c>
      <c r="B3" s="103" t="s">
        <v>6</v>
      </c>
      <c r="C3" s="103" t="s">
        <v>224</v>
      </c>
      <c r="D3" s="104">
        <v>-450</v>
      </c>
      <c r="E3" s="105">
        <v>2023</v>
      </c>
      <c r="F3" s="103" t="s">
        <v>247</v>
      </c>
      <c r="G3" s="103" t="s">
        <v>267</v>
      </c>
      <c r="H3" s="103" t="s">
        <v>173</v>
      </c>
      <c r="K3" s="3" t="s">
        <v>341</v>
      </c>
      <c r="L3" t="s">
        <v>217</v>
      </c>
    </row>
    <row r="4" spans="1:16">
      <c r="A4" s="111">
        <v>3</v>
      </c>
      <c r="B4" s="103" t="s">
        <v>6</v>
      </c>
      <c r="C4" s="103" t="s">
        <v>224</v>
      </c>
      <c r="D4" s="104">
        <v>-222791.7</v>
      </c>
      <c r="E4" s="105">
        <v>2023</v>
      </c>
      <c r="F4" s="103" t="s">
        <v>247</v>
      </c>
      <c r="G4" s="103" t="s">
        <v>267</v>
      </c>
      <c r="H4" s="103" t="s">
        <v>171</v>
      </c>
      <c r="K4" s="11" t="s">
        <v>247</v>
      </c>
      <c r="L4" s="22">
        <v>-656883.74</v>
      </c>
      <c r="N4" s="103">
        <v>635.16</v>
      </c>
      <c r="O4" s="210">
        <f>+D12+D4</f>
        <v>-1055149.78</v>
      </c>
      <c r="P4" s="210">
        <f>+L4-O4</f>
        <v>398266.04000000004</v>
      </c>
    </row>
    <row r="5" spans="1:16">
      <c r="A5" s="111">
        <v>4</v>
      </c>
      <c r="B5" s="103" t="s">
        <v>6</v>
      </c>
      <c r="C5" s="103" t="s">
        <v>224</v>
      </c>
      <c r="D5" s="104">
        <v>50.21</v>
      </c>
      <c r="E5" s="105">
        <v>2023</v>
      </c>
      <c r="F5" s="103" t="s">
        <v>247</v>
      </c>
      <c r="G5" s="103" t="s">
        <v>267</v>
      </c>
      <c r="H5" s="103" t="s">
        <v>174</v>
      </c>
      <c r="K5" s="11" t="s">
        <v>249</v>
      </c>
      <c r="L5" s="22">
        <v>-3675</v>
      </c>
    </row>
    <row r="6" spans="1:16">
      <c r="A6" s="111">
        <v>5</v>
      </c>
      <c r="B6" s="103" t="s">
        <v>6</v>
      </c>
      <c r="C6" s="103" t="s">
        <v>224</v>
      </c>
      <c r="D6" s="104">
        <v>135.51</v>
      </c>
      <c r="E6" s="105">
        <v>2023</v>
      </c>
      <c r="F6" s="103" t="s">
        <v>247</v>
      </c>
      <c r="G6" s="103" t="s">
        <v>267</v>
      </c>
      <c r="H6" s="103" t="s">
        <v>163</v>
      </c>
      <c r="K6" s="11" t="s">
        <v>253</v>
      </c>
      <c r="L6" s="22">
        <v>-227.79</v>
      </c>
    </row>
    <row r="7" spans="1:16" ht="15.75" hidden="1" thickBot="1">
      <c r="A7" s="111">
        <v>7</v>
      </c>
      <c r="B7" s="103" t="s">
        <v>6</v>
      </c>
      <c r="C7" s="103" t="s">
        <v>224</v>
      </c>
      <c r="D7" s="104">
        <v>-38722.080000000002</v>
      </c>
      <c r="E7" s="105">
        <v>2023</v>
      </c>
      <c r="F7" s="103" t="s">
        <v>251</v>
      </c>
      <c r="G7" s="103" t="s">
        <v>267</v>
      </c>
      <c r="H7" s="103" t="s">
        <v>170</v>
      </c>
      <c r="K7" s="11" t="s">
        <v>59</v>
      </c>
      <c r="L7" s="119">
        <v>-660786.53</v>
      </c>
    </row>
    <row r="8" spans="1:16" hidden="1">
      <c r="A8" s="111">
        <v>8</v>
      </c>
      <c r="B8" s="103" t="s">
        <v>6</v>
      </c>
      <c r="C8" s="103" t="s">
        <v>224</v>
      </c>
      <c r="D8" s="104">
        <v>6.46</v>
      </c>
      <c r="E8" s="105">
        <v>2023</v>
      </c>
      <c r="F8" s="103" t="s">
        <v>251</v>
      </c>
      <c r="G8" s="103" t="s">
        <v>267</v>
      </c>
      <c r="H8" s="103" t="s">
        <v>164</v>
      </c>
      <c r="K8"/>
      <c r="L8"/>
    </row>
    <row r="9" spans="1:16" ht="15.75" hidden="1" thickBot="1">
      <c r="A9" s="111">
        <v>10</v>
      </c>
      <c r="B9" s="103" t="s">
        <v>6</v>
      </c>
      <c r="C9" s="103" t="s">
        <v>224</v>
      </c>
      <c r="D9" s="104">
        <v>-463.6</v>
      </c>
      <c r="E9" s="105">
        <v>2023</v>
      </c>
      <c r="F9" s="103" t="s">
        <v>249</v>
      </c>
      <c r="G9" s="103" t="s">
        <v>267</v>
      </c>
      <c r="H9" s="103" t="s">
        <v>168</v>
      </c>
      <c r="K9"/>
      <c r="L9"/>
    </row>
    <row r="10" spans="1:16" hidden="1">
      <c r="A10" s="111">
        <v>12</v>
      </c>
      <c r="B10" s="103" t="s">
        <v>6</v>
      </c>
      <c r="C10" s="103" t="s">
        <v>224</v>
      </c>
      <c r="D10" s="104">
        <v>-29845.97</v>
      </c>
      <c r="E10" s="105">
        <v>2023</v>
      </c>
      <c r="F10" s="103" t="s">
        <v>253</v>
      </c>
      <c r="G10" s="103" t="s">
        <v>267</v>
      </c>
      <c r="H10" s="103" t="s">
        <v>167</v>
      </c>
      <c r="K10"/>
      <c r="L10"/>
    </row>
    <row r="11" spans="1:16">
      <c r="A11" s="111">
        <v>14</v>
      </c>
      <c r="B11" s="103" t="s">
        <v>6</v>
      </c>
      <c r="C11" s="103" t="s">
        <v>223</v>
      </c>
      <c r="D11" s="104">
        <v>-3187.51</v>
      </c>
      <c r="E11" s="105">
        <v>2023</v>
      </c>
      <c r="F11" s="103" t="s">
        <v>247</v>
      </c>
      <c r="G11" s="103" t="s">
        <v>267</v>
      </c>
      <c r="H11" s="103" t="s">
        <v>173</v>
      </c>
    </row>
    <row r="12" spans="1:16">
      <c r="A12" s="111">
        <v>15</v>
      </c>
      <c r="B12" s="103" t="s">
        <v>6</v>
      </c>
      <c r="C12" s="103" t="s">
        <v>223</v>
      </c>
      <c r="D12" s="104">
        <v>-832358.08</v>
      </c>
      <c r="E12" s="105">
        <v>2023</v>
      </c>
      <c r="F12" s="103" t="s">
        <v>247</v>
      </c>
      <c r="G12" s="103" t="s">
        <v>267</v>
      </c>
      <c r="H12" s="103" t="s">
        <v>171</v>
      </c>
    </row>
    <row r="13" spans="1:16">
      <c r="A13" s="111">
        <v>16</v>
      </c>
      <c r="B13" s="103" t="s">
        <v>6</v>
      </c>
      <c r="C13" s="103" t="s">
        <v>223</v>
      </c>
      <c r="D13" s="104">
        <v>194</v>
      </c>
      <c r="E13" s="105">
        <v>2023</v>
      </c>
      <c r="F13" s="103" t="s">
        <v>247</v>
      </c>
      <c r="G13" s="103" t="s">
        <v>267</v>
      </c>
      <c r="H13" s="103" t="s">
        <v>174</v>
      </c>
    </row>
    <row r="14" spans="1:16">
      <c r="A14" s="111">
        <v>17</v>
      </c>
      <c r="B14" s="103" t="s">
        <v>6</v>
      </c>
      <c r="C14" s="103" t="s">
        <v>223</v>
      </c>
      <c r="D14" s="104">
        <v>0.01</v>
      </c>
      <c r="E14" s="105">
        <v>2023</v>
      </c>
      <c r="F14" s="103" t="s">
        <v>247</v>
      </c>
      <c r="G14" s="103" t="s">
        <v>267</v>
      </c>
      <c r="H14" s="103" t="s">
        <v>276</v>
      </c>
    </row>
    <row r="15" spans="1:16">
      <c r="A15" s="111">
        <v>18</v>
      </c>
      <c r="B15" s="103" t="s">
        <v>6</v>
      </c>
      <c r="C15" s="103" t="s">
        <v>223</v>
      </c>
      <c r="D15" s="104">
        <v>-11.32</v>
      </c>
      <c r="E15" s="105">
        <v>2023</v>
      </c>
      <c r="F15" s="103" t="s">
        <v>247</v>
      </c>
      <c r="G15" s="103" t="s">
        <v>267</v>
      </c>
      <c r="H15" s="103" t="s">
        <v>162</v>
      </c>
    </row>
    <row r="16" spans="1:16">
      <c r="A16" s="111">
        <v>19</v>
      </c>
      <c r="B16" s="103" t="s">
        <v>6</v>
      </c>
      <c r="C16" s="103" t="s">
        <v>223</v>
      </c>
      <c r="D16" s="104">
        <v>510.97</v>
      </c>
      <c r="E16" s="105">
        <v>2023</v>
      </c>
      <c r="F16" s="103" t="s">
        <v>247</v>
      </c>
      <c r="G16" s="103" t="s">
        <v>267</v>
      </c>
      <c r="H16" s="103" t="s">
        <v>163</v>
      </c>
    </row>
    <row r="17" spans="1:8" hidden="1">
      <c r="A17" s="111">
        <v>21</v>
      </c>
      <c r="B17" s="103" t="s">
        <v>6</v>
      </c>
      <c r="C17" s="103" t="s">
        <v>223</v>
      </c>
      <c r="D17" s="104">
        <v>-7266.82</v>
      </c>
      <c r="E17" s="105">
        <v>2023</v>
      </c>
      <c r="F17" s="103" t="s">
        <v>255</v>
      </c>
      <c r="G17" s="103" t="s">
        <v>267</v>
      </c>
      <c r="H17" s="103" t="s">
        <v>182</v>
      </c>
    </row>
    <row r="18" spans="1:8" hidden="1">
      <c r="A18" s="111">
        <v>23</v>
      </c>
      <c r="B18" s="103" t="s">
        <v>6</v>
      </c>
      <c r="C18" s="103" t="s">
        <v>223</v>
      </c>
      <c r="D18" s="104">
        <v>-69684.34</v>
      </c>
      <c r="E18" s="105">
        <v>2023</v>
      </c>
      <c r="F18" s="103" t="s">
        <v>251</v>
      </c>
      <c r="G18" s="103" t="s">
        <v>267</v>
      </c>
      <c r="H18" s="103" t="s">
        <v>170</v>
      </c>
    </row>
    <row r="19" spans="1:8" hidden="1">
      <c r="A19" s="111">
        <v>24</v>
      </c>
      <c r="B19" s="103" t="s">
        <v>6</v>
      </c>
      <c r="C19" s="103" t="s">
        <v>223</v>
      </c>
      <c r="D19" s="104">
        <v>11.62</v>
      </c>
      <c r="E19" s="105">
        <v>2023</v>
      </c>
      <c r="F19" s="103" t="s">
        <v>251</v>
      </c>
      <c r="G19" s="103" t="s">
        <v>267</v>
      </c>
      <c r="H19" s="103" t="s">
        <v>164</v>
      </c>
    </row>
    <row r="20" spans="1:8" hidden="1">
      <c r="A20" s="111">
        <v>26</v>
      </c>
      <c r="B20" s="103" t="s">
        <v>6</v>
      </c>
      <c r="C20" s="103" t="s">
        <v>223</v>
      </c>
      <c r="D20" s="104">
        <v>-7908.53</v>
      </c>
      <c r="E20" s="105">
        <v>2023</v>
      </c>
      <c r="F20" s="103" t="s">
        <v>253</v>
      </c>
      <c r="G20" s="103" t="s">
        <v>267</v>
      </c>
      <c r="H20" s="103" t="s">
        <v>167</v>
      </c>
    </row>
    <row r="21" spans="1:8">
      <c r="A21" s="111">
        <v>29</v>
      </c>
      <c r="B21" s="103" t="s">
        <v>7</v>
      </c>
      <c r="C21" s="103" t="s">
        <v>224</v>
      </c>
      <c r="D21" s="104">
        <v>-180800.21</v>
      </c>
      <c r="E21" s="105">
        <v>2023</v>
      </c>
      <c r="F21" s="103" t="s">
        <v>247</v>
      </c>
      <c r="G21" s="103" t="s">
        <v>257</v>
      </c>
      <c r="H21" s="103" t="s">
        <v>203</v>
      </c>
    </row>
    <row r="22" spans="1:8">
      <c r="A22" s="111">
        <v>30</v>
      </c>
      <c r="B22" s="103" t="s">
        <v>7</v>
      </c>
      <c r="C22" s="103" t="s">
        <v>224</v>
      </c>
      <c r="D22" s="104">
        <v>14.27</v>
      </c>
      <c r="E22" s="105">
        <v>2023</v>
      </c>
      <c r="F22" s="103" t="s">
        <v>247</v>
      </c>
      <c r="G22" s="103" t="s">
        <v>257</v>
      </c>
      <c r="H22" s="103" t="s">
        <v>201</v>
      </c>
    </row>
    <row r="23" spans="1:8">
      <c r="A23" s="111">
        <v>31</v>
      </c>
      <c r="B23" s="103" t="s">
        <v>7</v>
      </c>
      <c r="C23" s="103" t="s">
        <v>224</v>
      </c>
      <c r="D23" s="104">
        <v>-266.75</v>
      </c>
      <c r="E23" s="105">
        <v>2023</v>
      </c>
      <c r="F23" s="103" t="s">
        <v>247</v>
      </c>
      <c r="G23" s="103" t="s">
        <v>257</v>
      </c>
      <c r="H23" s="103" t="s">
        <v>202</v>
      </c>
    </row>
    <row r="24" spans="1:8">
      <c r="A24" s="111">
        <v>32</v>
      </c>
      <c r="B24" s="103" t="s">
        <v>7</v>
      </c>
      <c r="C24" s="103" t="s">
        <v>224</v>
      </c>
      <c r="D24" s="104">
        <v>-17123.03</v>
      </c>
      <c r="E24" s="105">
        <v>2023</v>
      </c>
      <c r="F24" s="103" t="s">
        <v>247</v>
      </c>
      <c r="G24" s="103" t="s">
        <v>257</v>
      </c>
      <c r="H24" s="103" t="s">
        <v>279</v>
      </c>
    </row>
    <row r="25" spans="1:8">
      <c r="A25" s="111">
        <v>33</v>
      </c>
      <c r="B25" s="103" t="s">
        <v>7</v>
      </c>
      <c r="C25" s="103" t="s">
        <v>224</v>
      </c>
      <c r="D25" s="104">
        <v>32.15</v>
      </c>
      <c r="E25" s="105">
        <v>2023</v>
      </c>
      <c r="F25" s="103" t="s">
        <v>247</v>
      </c>
      <c r="G25" s="103" t="s">
        <v>257</v>
      </c>
      <c r="H25" s="103" t="s">
        <v>200</v>
      </c>
    </row>
    <row r="26" spans="1:8">
      <c r="A26" s="111">
        <v>34</v>
      </c>
      <c r="B26" s="103" t="s">
        <v>7</v>
      </c>
      <c r="C26" s="103" t="s">
        <v>224</v>
      </c>
      <c r="D26" s="104">
        <v>1.93</v>
      </c>
      <c r="E26" s="105">
        <v>2023</v>
      </c>
      <c r="F26" s="103" t="s">
        <v>247</v>
      </c>
      <c r="G26" s="103" t="s">
        <v>257</v>
      </c>
      <c r="H26" s="103" t="s">
        <v>280</v>
      </c>
    </row>
    <row r="27" spans="1:8">
      <c r="A27" s="111">
        <v>35</v>
      </c>
      <c r="B27" s="103" t="s">
        <v>7</v>
      </c>
      <c r="C27" s="103" t="s">
        <v>224</v>
      </c>
      <c r="D27" s="104">
        <v>2.4700000000000002</v>
      </c>
      <c r="E27" s="105">
        <v>2023</v>
      </c>
      <c r="F27" s="103" t="s">
        <v>247</v>
      </c>
      <c r="G27" s="103" t="s">
        <v>257</v>
      </c>
      <c r="H27" s="103" t="s">
        <v>281</v>
      </c>
    </row>
    <row r="28" spans="1:8" hidden="1">
      <c r="A28" s="111">
        <v>39</v>
      </c>
      <c r="B28" s="103" t="s">
        <v>7</v>
      </c>
      <c r="C28" s="103" t="s">
        <v>224</v>
      </c>
      <c r="D28" s="104">
        <v>-12486.6</v>
      </c>
      <c r="E28" s="105">
        <v>2023</v>
      </c>
      <c r="F28" s="103" t="s">
        <v>255</v>
      </c>
      <c r="G28" s="103" t="s">
        <v>257</v>
      </c>
      <c r="H28" s="103" t="s">
        <v>165</v>
      </c>
    </row>
    <row r="29" spans="1:8" hidden="1">
      <c r="A29" s="111">
        <v>42</v>
      </c>
      <c r="B29" s="103" t="s">
        <v>7</v>
      </c>
      <c r="C29" s="103" t="s">
        <v>224</v>
      </c>
      <c r="D29" s="104">
        <v>-13389.21</v>
      </c>
      <c r="E29" s="105">
        <v>2023</v>
      </c>
      <c r="F29" s="103" t="s">
        <v>251</v>
      </c>
      <c r="G29" s="103" t="s">
        <v>257</v>
      </c>
      <c r="H29" s="103" t="s">
        <v>170</v>
      </c>
    </row>
    <row r="30" spans="1:8" hidden="1">
      <c r="A30" s="111">
        <v>43</v>
      </c>
      <c r="B30" s="103" t="s">
        <v>7</v>
      </c>
      <c r="C30" s="103" t="s">
        <v>224</v>
      </c>
      <c r="D30" s="104">
        <v>-1205.01</v>
      </c>
      <c r="E30" s="105">
        <v>2023</v>
      </c>
      <c r="F30" s="103" t="s">
        <v>251</v>
      </c>
      <c r="G30" s="103" t="s">
        <v>257</v>
      </c>
      <c r="H30" s="103" t="s">
        <v>282</v>
      </c>
    </row>
    <row r="31" spans="1:8" hidden="1">
      <c r="A31" s="111">
        <v>44</v>
      </c>
      <c r="B31" s="103" t="s">
        <v>7</v>
      </c>
      <c r="C31" s="103" t="s">
        <v>224</v>
      </c>
      <c r="D31" s="104">
        <v>323.39999999999998</v>
      </c>
      <c r="E31" s="105">
        <v>2023</v>
      </c>
      <c r="F31" s="103" t="s">
        <v>251</v>
      </c>
      <c r="G31" s="103" t="s">
        <v>257</v>
      </c>
      <c r="H31" s="103" t="s">
        <v>164</v>
      </c>
    </row>
    <row r="32" spans="1:8" hidden="1">
      <c r="A32" s="111">
        <v>45</v>
      </c>
      <c r="B32" s="103" t="s">
        <v>7</v>
      </c>
      <c r="C32" s="103" t="s">
        <v>224</v>
      </c>
      <c r="D32" s="104">
        <v>29.11</v>
      </c>
      <c r="E32" s="105">
        <v>2023</v>
      </c>
      <c r="F32" s="103" t="s">
        <v>251</v>
      </c>
      <c r="G32" s="103" t="s">
        <v>257</v>
      </c>
      <c r="H32" s="103" t="s">
        <v>283</v>
      </c>
    </row>
    <row r="33" spans="1:8" hidden="1">
      <c r="A33" s="111">
        <v>48</v>
      </c>
      <c r="B33" s="103" t="s">
        <v>7</v>
      </c>
      <c r="C33" s="103" t="s">
        <v>224</v>
      </c>
      <c r="D33" s="104">
        <v>-995.9</v>
      </c>
      <c r="E33" s="105">
        <v>2023</v>
      </c>
      <c r="F33" s="103" t="s">
        <v>249</v>
      </c>
      <c r="G33" s="103" t="s">
        <v>257</v>
      </c>
      <c r="H33" s="103" t="s">
        <v>168</v>
      </c>
    </row>
    <row r="34" spans="1:8" hidden="1">
      <c r="A34" s="111">
        <v>49</v>
      </c>
      <c r="B34" s="103" t="s">
        <v>7</v>
      </c>
      <c r="C34" s="103" t="s">
        <v>224</v>
      </c>
      <c r="D34" s="104">
        <v>-339.82</v>
      </c>
      <c r="E34" s="105">
        <v>2023</v>
      </c>
      <c r="F34" s="103" t="s">
        <v>249</v>
      </c>
      <c r="G34" s="103" t="s">
        <v>257</v>
      </c>
      <c r="H34" s="103" t="s">
        <v>193</v>
      </c>
    </row>
    <row r="35" spans="1:8" hidden="1">
      <c r="A35" s="111">
        <v>52</v>
      </c>
      <c r="B35" s="103" t="s">
        <v>7</v>
      </c>
      <c r="C35" s="103" t="s">
        <v>224</v>
      </c>
      <c r="D35" s="104">
        <v>-4125.2299999999996</v>
      </c>
      <c r="E35" s="105">
        <v>2023</v>
      </c>
      <c r="F35" s="103" t="s">
        <v>253</v>
      </c>
      <c r="G35" s="103" t="s">
        <v>257</v>
      </c>
      <c r="H35" s="103" t="s">
        <v>167</v>
      </c>
    </row>
    <row r="36" spans="1:8" hidden="1">
      <c r="A36" s="111">
        <v>53</v>
      </c>
      <c r="B36" s="103" t="s">
        <v>7</v>
      </c>
      <c r="C36" s="103" t="s">
        <v>224</v>
      </c>
      <c r="D36" s="104">
        <v>-567.36</v>
      </c>
      <c r="E36" s="105">
        <v>2023</v>
      </c>
      <c r="F36" s="103" t="s">
        <v>253</v>
      </c>
      <c r="G36" s="103" t="s">
        <v>257</v>
      </c>
      <c r="H36" s="103" t="s">
        <v>284</v>
      </c>
    </row>
    <row r="37" spans="1:8">
      <c r="A37" s="111">
        <v>56</v>
      </c>
      <c r="B37" s="103" t="s">
        <v>7</v>
      </c>
      <c r="C37" s="103" t="s">
        <v>223</v>
      </c>
      <c r="D37" s="104">
        <v>-344347.31</v>
      </c>
      <c r="E37" s="105">
        <v>2023</v>
      </c>
      <c r="F37" s="103" t="s">
        <v>247</v>
      </c>
      <c r="G37" s="103" t="s">
        <v>257</v>
      </c>
      <c r="H37" s="103" t="s">
        <v>203</v>
      </c>
    </row>
    <row r="38" spans="1:8">
      <c r="A38" s="111">
        <v>57</v>
      </c>
      <c r="B38" s="103" t="s">
        <v>7</v>
      </c>
      <c r="C38" s="103" t="s">
        <v>223</v>
      </c>
      <c r="D38" s="104">
        <v>16.21</v>
      </c>
      <c r="E38" s="105">
        <v>2023</v>
      </c>
      <c r="F38" s="103" t="s">
        <v>247</v>
      </c>
      <c r="G38" s="103" t="s">
        <v>257</v>
      </c>
      <c r="H38" s="103" t="s">
        <v>201</v>
      </c>
    </row>
    <row r="39" spans="1:8">
      <c r="A39" s="111">
        <v>58</v>
      </c>
      <c r="B39" s="103" t="s">
        <v>7</v>
      </c>
      <c r="C39" s="103" t="s">
        <v>223</v>
      </c>
      <c r="D39" s="104">
        <v>-2600.84</v>
      </c>
      <c r="E39" s="105">
        <v>2023</v>
      </c>
      <c r="F39" s="103" t="s">
        <v>247</v>
      </c>
      <c r="G39" s="103" t="s">
        <v>257</v>
      </c>
      <c r="H39" s="103" t="s">
        <v>202</v>
      </c>
    </row>
    <row r="40" spans="1:8">
      <c r="A40" s="111">
        <v>59</v>
      </c>
      <c r="B40" s="103" t="s">
        <v>7</v>
      </c>
      <c r="C40" s="103" t="s">
        <v>223</v>
      </c>
      <c r="D40" s="104">
        <v>-41929.83</v>
      </c>
      <c r="E40" s="105">
        <v>2023</v>
      </c>
      <c r="F40" s="103" t="s">
        <v>247</v>
      </c>
      <c r="G40" s="103" t="s">
        <v>257</v>
      </c>
      <c r="H40" s="103" t="s">
        <v>279</v>
      </c>
    </row>
    <row r="41" spans="1:8">
      <c r="A41" s="111">
        <v>60</v>
      </c>
      <c r="B41" s="103" t="s">
        <v>7</v>
      </c>
      <c r="C41" s="103" t="s">
        <v>223</v>
      </c>
      <c r="D41" s="104">
        <v>-88</v>
      </c>
      <c r="E41" s="105">
        <v>2023</v>
      </c>
      <c r="F41" s="103" t="s">
        <v>247</v>
      </c>
      <c r="G41" s="103" t="s">
        <v>257</v>
      </c>
      <c r="H41" s="103" t="s">
        <v>285</v>
      </c>
    </row>
    <row r="42" spans="1:8">
      <c r="A42" s="111">
        <v>61</v>
      </c>
      <c r="B42" s="103" t="s">
        <v>7</v>
      </c>
      <c r="C42" s="103" t="s">
        <v>223</v>
      </c>
      <c r="D42" s="104">
        <v>72.069999999999993</v>
      </c>
      <c r="E42" s="105">
        <v>2023</v>
      </c>
      <c r="F42" s="103" t="s">
        <v>247</v>
      </c>
      <c r="G42" s="103" t="s">
        <v>257</v>
      </c>
      <c r="H42" s="103" t="s">
        <v>200</v>
      </c>
    </row>
    <row r="43" spans="1:8">
      <c r="A43" s="111">
        <v>62</v>
      </c>
      <c r="B43" s="103" t="s">
        <v>7</v>
      </c>
      <c r="C43" s="103" t="s">
        <v>223</v>
      </c>
      <c r="D43" s="104">
        <v>6.85</v>
      </c>
      <c r="E43" s="105">
        <v>2023</v>
      </c>
      <c r="F43" s="103" t="s">
        <v>247</v>
      </c>
      <c r="G43" s="103" t="s">
        <v>257</v>
      </c>
      <c r="H43" s="103" t="s">
        <v>280</v>
      </c>
    </row>
    <row r="44" spans="1:8">
      <c r="A44" s="111">
        <v>63</v>
      </c>
      <c r="B44" s="103" t="s">
        <v>7</v>
      </c>
      <c r="C44" s="103" t="s">
        <v>223</v>
      </c>
      <c r="D44" s="104">
        <v>3.92</v>
      </c>
      <c r="E44" s="105">
        <v>2023</v>
      </c>
      <c r="F44" s="103" t="s">
        <v>247</v>
      </c>
      <c r="G44" s="103" t="s">
        <v>257</v>
      </c>
      <c r="H44" s="103" t="s">
        <v>281</v>
      </c>
    </row>
    <row r="45" spans="1:8" hidden="1">
      <c r="A45" s="111">
        <v>67</v>
      </c>
      <c r="B45" s="103" t="s">
        <v>7</v>
      </c>
      <c r="C45" s="103" t="s">
        <v>223</v>
      </c>
      <c r="D45" s="104">
        <v>-19849.25</v>
      </c>
      <c r="E45" s="105">
        <v>2023</v>
      </c>
      <c r="F45" s="103" t="s">
        <v>255</v>
      </c>
      <c r="G45" s="103" t="s">
        <v>257</v>
      </c>
      <c r="H45" s="103" t="s">
        <v>165</v>
      </c>
    </row>
    <row r="46" spans="1:8" hidden="1">
      <c r="A46" s="111">
        <v>70</v>
      </c>
      <c r="B46" s="103" t="s">
        <v>7</v>
      </c>
      <c r="C46" s="103" t="s">
        <v>223</v>
      </c>
      <c r="D46" s="104">
        <v>-48094.25</v>
      </c>
      <c r="E46" s="105">
        <v>2023</v>
      </c>
      <c r="F46" s="103" t="s">
        <v>251</v>
      </c>
      <c r="G46" s="103" t="s">
        <v>257</v>
      </c>
      <c r="H46" s="103" t="s">
        <v>170</v>
      </c>
    </row>
    <row r="47" spans="1:8" hidden="1">
      <c r="A47" s="111">
        <v>71</v>
      </c>
      <c r="B47" s="103" t="s">
        <v>7</v>
      </c>
      <c r="C47" s="103" t="s">
        <v>223</v>
      </c>
      <c r="D47" s="104">
        <v>-3712.87</v>
      </c>
      <c r="E47" s="105">
        <v>2023</v>
      </c>
      <c r="F47" s="103" t="s">
        <v>251</v>
      </c>
      <c r="G47" s="103" t="s">
        <v>257</v>
      </c>
      <c r="H47" s="103" t="s">
        <v>282</v>
      </c>
    </row>
    <row r="48" spans="1:8" hidden="1">
      <c r="A48" s="111">
        <v>72</v>
      </c>
      <c r="B48" s="103" t="s">
        <v>7</v>
      </c>
      <c r="C48" s="103" t="s">
        <v>223</v>
      </c>
      <c r="D48" s="104">
        <v>1161.54</v>
      </c>
      <c r="E48" s="105">
        <v>2023</v>
      </c>
      <c r="F48" s="103" t="s">
        <v>251</v>
      </c>
      <c r="G48" s="103" t="s">
        <v>257</v>
      </c>
      <c r="H48" s="103" t="s">
        <v>164</v>
      </c>
    </row>
    <row r="49" spans="1:8" hidden="1">
      <c r="A49" s="111">
        <v>73</v>
      </c>
      <c r="B49" s="103" t="s">
        <v>7</v>
      </c>
      <c r="C49" s="103" t="s">
        <v>223</v>
      </c>
      <c r="D49" s="104">
        <v>89.68</v>
      </c>
      <c r="E49" s="105">
        <v>2023</v>
      </c>
      <c r="F49" s="103" t="s">
        <v>251</v>
      </c>
      <c r="G49" s="103" t="s">
        <v>257</v>
      </c>
      <c r="H49" s="103" t="s">
        <v>283</v>
      </c>
    </row>
    <row r="50" spans="1:8" hidden="1">
      <c r="A50" s="111">
        <v>76</v>
      </c>
      <c r="B50" s="103" t="s">
        <v>7</v>
      </c>
      <c r="C50" s="103" t="s">
        <v>223</v>
      </c>
      <c r="D50" s="104">
        <v>-3814.22</v>
      </c>
      <c r="E50" s="105">
        <v>2023</v>
      </c>
      <c r="F50" s="103" t="s">
        <v>249</v>
      </c>
      <c r="G50" s="103" t="s">
        <v>257</v>
      </c>
      <c r="H50" s="103" t="s">
        <v>168</v>
      </c>
    </row>
    <row r="51" spans="1:8" hidden="1">
      <c r="A51" s="111">
        <v>77</v>
      </c>
      <c r="B51" s="103" t="s">
        <v>7</v>
      </c>
      <c r="C51" s="103" t="s">
        <v>223</v>
      </c>
      <c r="D51" s="104">
        <v>-925.06</v>
      </c>
      <c r="E51" s="105">
        <v>2023</v>
      </c>
      <c r="F51" s="103" t="s">
        <v>249</v>
      </c>
      <c r="G51" s="103" t="s">
        <v>257</v>
      </c>
      <c r="H51" s="103" t="s">
        <v>193</v>
      </c>
    </row>
    <row r="52" spans="1:8" hidden="1">
      <c r="A52" s="111">
        <v>80</v>
      </c>
      <c r="B52" s="103" t="s">
        <v>7</v>
      </c>
      <c r="C52" s="103" t="s">
        <v>223</v>
      </c>
      <c r="D52" s="104">
        <v>-7669.01</v>
      </c>
      <c r="E52" s="105">
        <v>2023</v>
      </c>
      <c r="F52" s="103" t="s">
        <v>253</v>
      </c>
      <c r="G52" s="103" t="s">
        <v>257</v>
      </c>
      <c r="H52" s="103" t="s">
        <v>167</v>
      </c>
    </row>
    <row r="53" spans="1:8" hidden="1">
      <c r="A53" s="111">
        <v>81</v>
      </c>
      <c r="B53" s="103" t="s">
        <v>7</v>
      </c>
      <c r="C53" s="103" t="s">
        <v>223</v>
      </c>
      <c r="D53" s="104">
        <v>-1160.7</v>
      </c>
      <c r="E53" s="105">
        <v>2023</v>
      </c>
      <c r="F53" s="103" t="s">
        <v>253</v>
      </c>
      <c r="G53" s="103" t="s">
        <v>257</v>
      </c>
      <c r="H53" s="103" t="s">
        <v>284</v>
      </c>
    </row>
    <row r="54" spans="1:8">
      <c r="A54" s="111">
        <v>83</v>
      </c>
      <c r="B54" s="103" t="s">
        <v>8</v>
      </c>
      <c r="C54" s="103" t="s">
        <v>224</v>
      </c>
      <c r="D54" s="104">
        <v>-160257.85</v>
      </c>
      <c r="E54" s="105">
        <v>2023</v>
      </c>
      <c r="F54" s="103" t="s">
        <v>247</v>
      </c>
      <c r="G54" s="103" t="s">
        <v>257</v>
      </c>
      <c r="H54" s="103" t="s">
        <v>171</v>
      </c>
    </row>
    <row r="55" spans="1:8">
      <c r="A55" s="111">
        <v>84</v>
      </c>
      <c r="B55" s="103" t="s">
        <v>8</v>
      </c>
      <c r="C55" s="103" t="s">
        <v>224</v>
      </c>
      <c r="D55" s="104">
        <v>87.99</v>
      </c>
      <c r="E55" s="105">
        <v>2023</v>
      </c>
      <c r="F55" s="103" t="s">
        <v>247</v>
      </c>
      <c r="G55" s="103" t="s">
        <v>257</v>
      </c>
      <c r="H55" s="103" t="s">
        <v>174</v>
      </c>
    </row>
    <row r="56" spans="1:8">
      <c r="A56" s="111">
        <v>85</v>
      </c>
      <c r="B56" s="103" t="s">
        <v>8</v>
      </c>
      <c r="C56" s="103" t="s">
        <v>224</v>
      </c>
      <c r="D56" s="104">
        <v>19.329999999999998</v>
      </c>
      <c r="E56" s="105">
        <v>2023</v>
      </c>
      <c r="F56" s="103" t="s">
        <v>247</v>
      </c>
      <c r="G56" s="103" t="s">
        <v>257</v>
      </c>
      <c r="H56" s="103" t="s">
        <v>287</v>
      </c>
    </row>
    <row r="57" spans="1:8">
      <c r="A57" s="111">
        <v>86</v>
      </c>
      <c r="B57" s="103" t="s">
        <v>8</v>
      </c>
      <c r="C57" s="103" t="s">
        <v>224</v>
      </c>
      <c r="D57" s="104">
        <v>1336.54</v>
      </c>
      <c r="E57" s="105">
        <v>2023</v>
      </c>
      <c r="F57" s="103" t="s">
        <v>247</v>
      </c>
      <c r="G57" s="103" t="s">
        <v>257</v>
      </c>
      <c r="H57" s="103" t="s">
        <v>172</v>
      </c>
    </row>
    <row r="58" spans="1:8">
      <c r="A58" s="111">
        <v>87</v>
      </c>
      <c r="B58" s="103" t="s">
        <v>8</v>
      </c>
      <c r="C58" s="103" t="s">
        <v>224</v>
      </c>
      <c r="D58" s="104">
        <v>101.88</v>
      </c>
      <c r="E58" s="105">
        <v>2023</v>
      </c>
      <c r="F58" s="103" t="s">
        <v>247</v>
      </c>
      <c r="G58" s="103" t="s">
        <v>257</v>
      </c>
      <c r="H58" s="103" t="s">
        <v>163</v>
      </c>
    </row>
    <row r="59" spans="1:8" hidden="1">
      <c r="A59" s="111">
        <v>89</v>
      </c>
      <c r="B59" s="103" t="s">
        <v>8</v>
      </c>
      <c r="C59" s="103" t="s">
        <v>224</v>
      </c>
      <c r="D59" s="104">
        <v>-12402.69</v>
      </c>
      <c r="E59" s="105">
        <v>2023</v>
      </c>
      <c r="F59" s="103" t="s">
        <v>256</v>
      </c>
      <c r="G59" s="103" t="s">
        <v>257</v>
      </c>
      <c r="H59" s="103" t="s">
        <v>181</v>
      </c>
    </row>
    <row r="60" spans="1:8" hidden="1">
      <c r="A60" s="111">
        <v>91</v>
      </c>
      <c r="B60" s="103" t="s">
        <v>8</v>
      </c>
      <c r="C60" s="103" t="s">
        <v>224</v>
      </c>
      <c r="D60" s="104">
        <v>-2178.4699999999998</v>
      </c>
      <c r="E60" s="105">
        <v>2023</v>
      </c>
      <c r="F60" s="103" t="s">
        <v>255</v>
      </c>
      <c r="G60" s="103" t="s">
        <v>257</v>
      </c>
      <c r="H60" s="103" t="s">
        <v>182</v>
      </c>
    </row>
    <row r="61" spans="1:8" hidden="1">
      <c r="A61" s="111">
        <v>93</v>
      </c>
      <c r="B61" s="103" t="s">
        <v>8</v>
      </c>
      <c r="C61" s="103" t="s">
        <v>224</v>
      </c>
      <c r="D61" s="104">
        <v>-3348.67</v>
      </c>
      <c r="E61" s="105">
        <v>2023</v>
      </c>
      <c r="F61" s="103" t="s">
        <v>249</v>
      </c>
      <c r="G61" s="103" t="s">
        <v>257</v>
      </c>
      <c r="H61" s="103" t="s">
        <v>168</v>
      </c>
    </row>
    <row r="62" spans="1:8" hidden="1">
      <c r="A62" s="111">
        <v>95</v>
      </c>
      <c r="B62" s="103" t="s">
        <v>8</v>
      </c>
      <c r="C62" s="103" t="s">
        <v>224</v>
      </c>
      <c r="D62" s="104">
        <v>-2489.96</v>
      </c>
      <c r="E62" s="105">
        <v>2023</v>
      </c>
      <c r="F62" s="103" t="s">
        <v>253</v>
      </c>
      <c r="G62" s="103" t="s">
        <v>257</v>
      </c>
      <c r="H62" s="103" t="s">
        <v>167</v>
      </c>
    </row>
    <row r="63" spans="1:8">
      <c r="A63" s="111">
        <v>96</v>
      </c>
      <c r="B63" s="103" t="s">
        <v>8</v>
      </c>
      <c r="C63" s="103" t="s">
        <v>223</v>
      </c>
      <c r="D63" s="104">
        <v>2585.7199999999998</v>
      </c>
      <c r="E63" s="105">
        <v>2023</v>
      </c>
      <c r="F63" s="103" t="s">
        <v>247</v>
      </c>
      <c r="G63" s="103" t="s">
        <v>257</v>
      </c>
      <c r="H63" s="103" t="s">
        <v>266</v>
      </c>
    </row>
    <row r="64" spans="1:8">
      <c r="A64" s="111">
        <v>97</v>
      </c>
      <c r="B64" s="103" t="s">
        <v>8</v>
      </c>
      <c r="C64" s="103" t="s">
        <v>223</v>
      </c>
      <c r="D64" s="104">
        <v>151.16999999999999</v>
      </c>
      <c r="E64" s="105">
        <v>2023</v>
      </c>
      <c r="F64" s="103" t="s">
        <v>247</v>
      </c>
      <c r="G64" s="103" t="s">
        <v>257</v>
      </c>
      <c r="H64" s="103" t="s">
        <v>265</v>
      </c>
    </row>
    <row r="65" spans="1:8">
      <c r="A65" s="111">
        <v>99</v>
      </c>
      <c r="B65" s="103" t="s">
        <v>8</v>
      </c>
      <c r="C65" s="103" t="s">
        <v>223</v>
      </c>
      <c r="D65" s="104">
        <v>-396</v>
      </c>
      <c r="E65" s="105">
        <v>2023</v>
      </c>
      <c r="F65" s="103" t="s">
        <v>247</v>
      </c>
      <c r="G65" s="103" t="s">
        <v>257</v>
      </c>
      <c r="H65" s="103" t="s">
        <v>173</v>
      </c>
    </row>
    <row r="66" spans="1:8">
      <c r="A66" s="111">
        <v>100</v>
      </c>
      <c r="B66" s="103" t="s">
        <v>8</v>
      </c>
      <c r="C66" s="103" t="s">
        <v>223</v>
      </c>
      <c r="D66" s="104">
        <v>-413696.84</v>
      </c>
      <c r="E66" s="105">
        <v>2023</v>
      </c>
      <c r="F66" s="103" t="s">
        <v>247</v>
      </c>
      <c r="G66" s="103" t="s">
        <v>257</v>
      </c>
      <c r="H66" s="103" t="s">
        <v>171</v>
      </c>
    </row>
    <row r="67" spans="1:8">
      <c r="A67" s="111">
        <v>101</v>
      </c>
      <c r="B67" s="103" t="s">
        <v>8</v>
      </c>
      <c r="C67" s="103" t="s">
        <v>223</v>
      </c>
      <c r="D67" s="104">
        <v>1084.46</v>
      </c>
      <c r="E67" s="105">
        <v>2023</v>
      </c>
      <c r="F67" s="103" t="s">
        <v>247</v>
      </c>
      <c r="G67" s="103" t="s">
        <v>257</v>
      </c>
      <c r="H67" s="103" t="s">
        <v>174</v>
      </c>
    </row>
    <row r="68" spans="1:8">
      <c r="A68" s="111">
        <v>102</v>
      </c>
      <c r="B68" s="103" t="s">
        <v>8</v>
      </c>
      <c r="C68" s="103" t="s">
        <v>223</v>
      </c>
      <c r="D68" s="104">
        <v>128.13</v>
      </c>
      <c r="E68" s="105">
        <v>2023</v>
      </c>
      <c r="F68" s="103" t="s">
        <v>247</v>
      </c>
      <c r="G68" s="103" t="s">
        <v>257</v>
      </c>
      <c r="H68" s="103" t="s">
        <v>287</v>
      </c>
    </row>
    <row r="69" spans="1:8">
      <c r="A69" s="111">
        <v>103</v>
      </c>
      <c r="B69" s="103" t="s">
        <v>8</v>
      </c>
      <c r="C69" s="103" t="s">
        <v>223</v>
      </c>
      <c r="D69" s="104">
        <v>2592.94</v>
      </c>
      <c r="E69" s="105">
        <v>2023</v>
      </c>
      <c r="F69" s="103" t="s">
        <v>247</v>
      </c>
      <c r="G69" s="103" t="s">
        <v>257</v>
      </c>
      <c r="H69" s="103" t="s">
        <v>172</v>
      </c>
    </row>
    <row r="70" spans="1:8">
      <c r="A70" s="111">
        <v>104</v>
      </c>
      <c r="B70" s="103" t="s">
        <v>8</v>
      </c>
      <c r="C70" s="103" t="s">
        <v>223</v>
      </c>
      <c r="D70" s="104">
        <v>157.65</v>
      </c>
      <c r="E70" s="105">
        <v>2023</v>
      </c>
      <c r="F70" s="103" t="s">
        <v>247</v>
      </c>
      <c r="G70" s="103" t="s">
        <v>257</v>
      </c>
      <c r="H70" s="103" t="s">
        <v>163</v>
      </c>
    </row>
    <row r="71" spans="1:8" hidden="1">
      <c r="A71" s="111">
        <v>106</v>
      </c>
      <c r="B71" s="103" t="s">
        <v>8</v>
      </c>
      <c r="C71" s="103" t="s">
        <v>223</v>
      </c>
      <c r="D71" s="104">
        <v>-12635.19</v>
      </c>
      <c r="E71" s="105">
        <v>2023</v>
      </c>
      <c r="F71" s="103" t="s">
        <v>256</v>
      </c>
      <c r="G71" s="103" t="s">
        <v>257</v>
      </c>
      <c r="H71" s="103" t="s">
        <v>181</v>
      </c>
    </row>
    <row r="72" spans="1:8" hidden="1">
      <c r="A72" s="111">
        <v>108</v>
      </c>
      <c r="B72" s="103" t="s">
        <v>8</v>
      </c>
      <c r="C72" s="103" t="s">
        <v>223</v>
      </c>
      <c r="D72" s="104">
        <v>-8642.2800000000007</v>
      </c>
      <c r="E72" s="105">
        <v>2023</v>
      </c>
      <c r="F72" s="103" t="s">
        <v>255</v>
      </c>
      <c r="G72" s="103" t="s">
        <v>257</v>
      </c>
      <c r="H72" s="103" t="s">
        <v>182</v>
      </c>
    </row>
    <row r="73" spans="1:8" hidden="1">
      <c r="A73" s="111">
        <v>110</v>
      </c>
      <c r="B73" s="103" t="s">
        <v>8</v>
      </c>
      <c r="C73" s="103" t="s">
        <v>223</v>
      </c>
      <c r="D73" s="104">
        <v>-28604.240000000002</v>
      </c>
      <c r="E73" s="105">
        <v>2023</v>
      </c>
      <c r="F73" s="103" t="s">
        <v>251</v>
      </c>
      <c r="G73" s="103" t="s">
        <v>257</v>
      </c>
      <c r="H73" s="103" t="s">
        <v>170</v>
      </c>
    </row>
    <row r="74" spans="1:8" hidden="1">
      <c r="A74" s="111">
        <v>111</v>
      </c>
      <c r="B74" s="103" t="s">
        <v>8</v>
      </c>
      <c r="C74" s="103" t="s">
        <v>223</v>
      </c>
      <c r="D74" s="104">
        <v>49.04</v>
      </c>
      <c r="E74" s="105">
        <v>2023</v>
      </c>
      <c r="F74" s="103" t="s">
        <v>251</v>
      </c>
      <c r="G74" s="103" t="s">
        <v>257</v>
      </c>
      <c r="H74" s="103" t="s">
        <v>164</v>
      </c>
    </row>
    <row r="75" spans="1:8" hidden="1">
      <c r="A75" s="111">
        <v>112</v>
      </c>
      <c r="B75" s="103" t="s">
        <v>8</v>
      </c>
      <c r="C75" s="103" t="s">
        <v>223</v>
      </c>
      <c r="D75" s="104">
        <v>6.06</v>
      </c>
      <c r="E75" s="105">
        <v>2023</v>
      </c>
      <c r="F75" s="103" t="s">
        <v>251</v>
      </c>
      <c r="G75" s="103" t="s">
        <v>257</v>
      </c>
      <c r="H75" s="103" t="s">
        <v>186</v>
      </c>
    </row>
    <row r="76" spans="1:8" hidden="1">
      <c r="A76" s="111">
        <v>114</v>
      </c>
      <c r="B76" s="103" t="s">
        <v>8</v>
      </c>
      <c r="C76" s="103" t="s">
        <v>223</v>
      </c>
      <c r="D76" s="104">
        <v>-2137.7399999999998</v>
      </c>
      <c r="E76" s="105">
        <v>2023</v>
      </c>
      <c r="F76" s="103" t="s">
        <v>249</v>
      </c>
      <c r="G76" s="103" t="s">
        <v>257</v>
      </c>
      <c r="H76" s="103" t="s">
        <v>168</v>
      </c>
    </row>
    <row r="77" spans="1:8" hidden="1">
      <c r="A77" s="111">
        <v>115</v>
      </c>
      <c r="B77" s="103" t="s">
        <v>8</v>
      </c>
      <c r="C77" s="103" t="s">
        <v>223</v>
      </c>
      <c r="D77" s="104">
        <v>3.74</v>
      </c>
      <c r="E77" s="105">
        <v>2023</v>
      </c>
      <c r="F77" s="103" t="s">
        <v>253</v>
      </c>
      <c r="G77" s="103" t="s">
        <v>257</v>
      </c>
      <c r="H77" s="103" t="s">
        <v>266</v>
      </c>
    </row>
    <row r="78" spans="1:8" hidden="1">
      <c r="A78" s="111">
        <v>117</v>
      </c>
      <c r="B78" s="103" t="s">
        <v>8</v>
      </c>
      <c r="C78" s="103" t="s">
        <v>223</v>
      </c>
      <c r="D78" s="104">
        <v>-8250.2999999999993</v>
      </c>
      <c r="E78" s="105">
        <v>2023</v>
      </c>
      <c r="F78" s="103" t="s">
        <v>253</v>
      </c>
      <c r="G78" s="103" t="s">
        <v>257</v>
      </c>
      <c r="H78" s="103" t="s">
        <v>167</v>
      </c>
    </row>
    <row r="79" spans="1:8">
      <c r="A79" s="111">
        <v>118</v>
      </c>
      <c r="B79" s="103" t="s">
        <v>9</v>
      </c>
      <c r="C79" s="103" t="s">
        <v>224</v>
      </c>
      <c r="D79" s="104">
        <v>-4376.42</v>
      </c>
      <c r="E79" s="105">
        <v>2023</v>
      </c>
      <c r="F79" s="103" t="s">
        <v>247</v>
      </c>
      <c r="G79" s="103" t="s">
        <v>260</v>
      </c>
      <c r="H79" s="103" t="s">
        <v>288</v>
      </c>
    </row>
    <row r="80" spans="1:8">
      <c r="A80" s="111">
        <v>119</v>
      </c>
      <c r="B80" s="103" t="s">
        <v>9</v>
      </c>
      <c r="C80" s="103" t="s">
        <v>224</v>
      </c>
      <c r="D80" s="104">
        <v>-1138.42</v>
      </c>
      <c r="E80" s="105">
        <v>2023</v>
      </c>
      <c r="F80" s="103" t="s">
        <v>247</v>
      </c>
      <c r="G80" s="103" t="s">
        <v>260</v>
      </c>
      <c r="H80" s="103" t="s">
        <v>199</v>
      </c>
    </row>
    <row r="81" spans="1:8">
      <c r="A81" s="111">
        <v>121</v>
      </c>
      <c r="B81" s="103" t="s">
        <v>9</v>
      </c>
      <c r="C81" s="103" t="s">
        <v>224</v>
      </c>
      <c r="D81" s="104">
        <v>-277789.15000000002</v>
      </c>
      <c r="E81" s="105">
        <v>2023</v>
      </c>
      <c r="F81" s="103" t="s">
        <v>247</v>
      </c>
      <c r="G81" s="103" t="s">
        <v>260</v>
      </c>
      <c r="H81" s="103" t="s">
        <v>171</v>
      </c>
    </row>
    <row r="82" spans="1:8">
      <c r="A82" s="111">
        <v>122</v>
      </c>
      <c r="B82" s="103" t="s">
        <v>9</v>
      </c>
      <c r="C82" s="103" t="s">
        <v>224</v>
      </c>
      <c r="D82" s="104">
        <v>936.58</v>
      </c>
      <c r="E82" s="105">
        <v>2023</v>
      </c>
      <c r="F82" s="103" t="s">
        <v>247</v>
      </c>
      <c r="G82" s="103" t="s">
        <v>260</v>
      </c>
      <c r="H82" s="103" t="s">
        <v>290</v>
      </c>
    </row>
    <row r="83" spans="1:8">
      <c r="A83" s="111">
        <v>123</v>
      </c>
      <c r="B83" s="103" t="s">
        <v>9</v>
      </c>
      <c r="C83" s="103" t="s">
        <v>224</v>
      </c>
      <c r="D83" s="104">
        <v>4305.92</v>
      </c>
      <c r="E83" s="105">
        <v>2023</v>
      </c>
      <c r="F83" s="103" t="s">
        <v>247</v>
      </c>
      <c r="G83" s="103" t="s">
        <v>260</v>
      </c>
      <c r="H83" s="103" t="s">
        <v>172</v>
      </c>
    </row>
    <row r="84" spans="1:8">
      <c r="A84" s="111">
        <v>124</v>
      </c>
      <c r="B84" s="103" t="s">
        <v>9</v>
      </c>
      <c r="C84" s="103" t="s">
        <v>224</v>
      </c>
      <c r="D84" s="104">
        <v>705.23</v>
      </c>
      <c r="E84" s="105">
        <v>2023</v>
      </c>
      <c r="F84" s="103" t="s">
        <v>247</v>
      </c>
      <c r="G84" s="103" t="s">
        <v>260</v>
      </c>
      <c r="H84" s="103" t="s">
        <v>162</v>
      </c>
    </row>
    <row r="85" spans="1:8">
      <c r="A85" s="111">
        <v>125</v>
      </c>
      <c r="B85" s="103" t="s">
        <v>9</v>
      </c>
      <c r="C85" s="103" t="s">
        <v>224</v>
      </c>
      <c r="D85" s="104">
        <v>-0.18</v>
      </c>
      <c r="E85" s="105">
        <v>2023</v>
      </c>
      <c r="F85" s="103" t="s">
        <v>247</v>
      </c>
      <c r="G85" s="103" t="s">
        <v>260</v>
      </c>
      <c r="H85" s="103" t="s">
        <v>291</v>
      </c>
    </row>
    <row r="86" spans="1:8" hidden="1">
      <c r="A86" s="111">
        <v>127</v>
      </c>
      <c r="B86" s="103" t="s">
        <v>9</v>
      </c>
      <c r="C86" s="103" t="s">
        <v>224</v>
      </c>
      <c r="D86" s="104">
        <v>-3126.46</v>
      </c>
      <c r="E86" s="105">
        <v>2023</v>
      </c>
      <c r="F86" s="103" t="s">
        <v>255</v>
      </c>
      <c r="G86" s="103" t="s">
        <v>260</v>
      </c>
      <c r="H86" s="103" t="s">
        <v>182</v>
      </c>
    </row>
    <row r="87" spans="1:8" hidden="1">
      <c r="A87" s="111">
        <v>129</v>
      </c>
      <c r="B87" s="103" t="s">
        <v>9</v>
      </c>
      <c r="C87" s="103" t="s">
        <v>224</v>
      </c>
      <c r="D87" s="104">
        <v>-28300.639999999999</v>
      </c>
      <c r="E87" s="105">
        <v>2023</v>
      </c>
      <c r="F87" s="103" t="s">
        <v>251</v>
      </c>
      <c r="G87" s="103" t="s">
        <v>260</v>
      </c>
      <c r="H87" s="103" t="s">
        <v>170</v>
      </c>
    </row>
    <row r="88" spans="1:8" hidden="1">
      <c r="A88" s="111">
        <v>130</v>
      </c>
      <c r="B88" s="103" t="s">
        <v>9</v>
      </c>
      <c r="C88" s="103" t="s">
        <v>224</v>
      </c>
      <c r="D88" s="104">
        <v>483.07</v>
      </c>
      <c r="E88" s="105">
        <v>2023</v>
      </c>
      <c r="F88" s="103" t="s">
        <v>251</v>
      </c>
      <c r="G88" s="103" t="s">
        <v>260</v>
      </c>
      <c r="H88" s="103" t="s">
        <v>164</v>
      </c>
    </row>
    <row r="89" spans="1:8" hidden="1">
      <c r="A89" s="111">
        <v>132</v>
      </c>
      <c r="B89" s="103" t="s">
        <v>9</v>
      </c>
      <c r="C89" s="103" t="s">
        <v>224</v>
      </c>
      <c r="D89" s="104">
        <v>-400.61</v>
      </c>
      <c r="E89" s="105">
        <v>2023</v>
      </c>
      <c r="F89" s="103" t="s">
        <v>249</v>
      </c>
      <c r="G89" s="103" t="s">
        <v>260</v>
      </c>
      <c r="H89" s="103" t="s">
        <v>168</v>
      </c>
    </row>
    <row r="90" spans="1:8" hidden="1">
      <c r="A90" s="111">
        <v>134</v>
      </c>
      <c r="B90" s="103" t="s">
        <v>9</v>
      </c>
      <c r="C90" s="103" t="s">
        <v>224</v>
      </c>
      <c r="D90" s="104">
        <v>-2942.05</v>
      </c>
      <c r="E90" s="105">
        <v>2023</v>
      </c>
      <c r="F90" s="103" t="s">
        <v>253</v>
      </c>
      <c r="G90" s="103" t="s">
        <v>260</v>
      </c>
      <c r="H90" s="103" t="s">
        <v>167</v>
      </c>
    </row>
    <row r="91" spans="1:8">
      <c r="A91" s="111">
        <v>135</v>
      </c>
      <c r="B91" s="103" t="s">
        <v>9</v>
      </c>
      <c r="C91" s="103" t="s">
        <v>223</v>
      </c>
      <c r="D91" s="104">
        <v>-138221.71</v>
      </c>
      <c r="E91" s="105">
        <v>2023</v>
      </c>
      <c r="F91" s="103" t="s">
        <v>247</v>
      </c>
      <c r="G91" s="103" t="s">
        <v>260</v>
      </c>
      <c r="H91" s="103" t="s">
        <v>288</v>
      </c>
    </row>
    <row r="92" spans="1:8">
      <c r="A92" s="111">
        <v>136</v>
      </c>
      <c r="B92" s="103" t="s">
        <v>9</v>
      </c>
      <c r="C92" s="103" t="s">
        <v>223</v>
      </c>
      <c r="D92" s="104">
        <v>-30145.73</v>
      </c>
      <c r="E92" s="105">
        <v>2023</v>
      </c>
      <c r="F92" s="103" t="s">
        <v>247</v>
      </c>
      <c r="G92" s="103" t="s">
        <v>260</v>
      </c>
      <c r="H92" s="103" t="s">
        <v>199</v>
      </c>
    </row>
    <row r="93" spans="1:8">
      <c r="A93" s="111">
        <v>138</v>
      </c>
      <c r="B93" s="103" t="s">
        <v>9</v>
      </c>
      <c r="C93" s="103" t="s">
        <v>223</v>
      </c>
      <c r="D93" s="104">
        <v>-1658335.98</v>
      </c>
      <c r="E93" s="105">
        <v>2023</v>
      </c>
      <c r="F93" s="103" t="s">
        <v>247</v>
      </c>
      <c r="G93" s="103" t="s">
        <v>260</v>
      </c>
      <c r="H93" s="103" t="s">
        <v>171</v>
      </c>
    </row>
    <row r="94" spans="1:8">
      <c r="A94" s="111">
        <v>139</v>
      </c>
      <c r="B94" s="103" t="s">
        <v>9</v>
      </c>
      <c r="C94" s="103" t="s">
        <v>223</v>
      </c>
      <c r="D94" s="104">
        <v>1847.27</v>
      </c>
      <c r="E94" s="105">
        <v>2023</v>
      </c>
      <c r="F94" s="103" t="s">
        <v>247</v>
      </c>
      <c r="G94" s="103" t="s">
        <v>260</v>
      </c>
      <c r="H94" s="103" t="s">
        <v>290</v>
      </c>
    </row>
    <row r="95" spans="1:8">
      <c r="A95" s="111">
        <v>140</v>
      </c>
      <c r="B95" s="103" t="s">
        <v>9</v>
      </c>
      <c r="C95" s="103" t="s">
        <v>223</v>
      </c>
      <c r="D95" s="104">
        <v>27050.07</v>
      </c>
      <c r="E95" s="105">
        <v>2023</v>
      </c>
      <c r="F95" s="103" t="s">
        <v>247</v>
      </c>
      <c r="G95" s="103" t="s">
        <v>260</v>
      </c>
      <c r="H95" s="103" t="s">
        <v>172</v>
      </c>
    </row>
    <row r="96" spans="1:8">
      <c r="A96" s="111">
        <v>141</v>
      </c>
      <c r="B96" s="103" t="s">
        <v>9</v>
      </c>
      <c r="C96" s="103" t="s">
        <v>223</v>
      </c>
      <c r="D96" s="104">
        <v>2865.08</v>
      </c>
      <c r="E96" s="105">
        <v>2023</v>
      </c>
      <c r="F96" s="103" t="s">
        <v>247</v>
      </c>
      <c r="G96" s="103" t="s">
        <v>260</v>
      </c>
      <c r="H96" s="103" t="s">
        <v>162</v>
      </c>
    </row>
    <row r="97" spans="1:8">
      <c r="A97" s="111">
        <v>142</v>
      </c>
      <c r="B97" s="103" t="s">
        <v>9</v>
      </c>
      <c r="C97" s="103" t="s">
        <v>223</v>
      </c>
      <c r="D97" s="104">
        <v>0</v>
      </c>
      <c r="E97" s="105">
        <v>2023</v>
      </c>
      <c r="F97" s="103" t="s">
        <v>247</v>
      </c>
      <c r="G97" s="103" t="s">
        <v>260</v>
      </c>
      <c r="H97" s="103" t="s">
        <v>291</v>
      </c>
    </row>
    <row r="98" spans="1:8">
      <c r="A98" s="111">
        <v>143</v>
      </c>
      <c r="B98" s="103" t="s">
        <v>9</v>
      </c>
      <c r="C98" s="103" t="s">
        <v>223</v>
      </c>
      <c r="D98" s="104">
        <v>-0.35</v>
      </c>
      <c r="E98" s="105">
        <v>2023</v>
      </c>
      <c r="F98" s="103" t="s">
        <v>247</v>
      </c>
      <c r="G98" s="103" t="s">
        <v>260</v>
      </c>
      <c r="H98" s="103" t="s">
        <v>292</v>
      </c>
    </row>
    <row r="99" spans="1:8" hidden="1">
      <c r="A99" s="111">
        <v>145</v>
      </c>
      <c r="B99" s="103" t="s">
        <v>9</v>
      </c>
      <c r="C99" s="103" t="s">
        <v>223</v>
      </c>
      <c r="D99" s="104">
        <v>-5271.9</v>
      </c>
      <c r="E99" s="105">
        <v>2023</v>
      </c>
      <c r="F99" s="103" t="s">
        <v>255</v>
      </c>
      <c r="G99" s="103" t="s">
        <v>260</v>
      </c>
      <c r="H99" s="103" t="s">
        <v>182</v>
      </c>
    </row>
    <row r="100" spans="1:8" hidden="1">
      <c r="A100" s="111">
        <v>147</v>
      </c>
      <c r="B100" s="103" t="s">
        <v>9</v>
      </c>
      <c r="C100" s="103" t="s">
        <v>223</v>
      </c>
      <c r="D100" s="104">
        <v>-765767.42</v>
      </c>
      <c r="E100" s="105">
        <v>2023</v>
      </c>
      <c r="F100" s="103" t="s">
        <v>251</v>
      </c>
      <c r="G100" s="103" t="s">
        <v>260</v>
      </c>
      <c r="H100" s="103" t="s">
        <v>170</v>
      </c>
    </row>
    <row r="101" spans="1:8" hidden="1">
      <c r="A101" s="111">
        <v>148</v>
      </c>
      <c r="B101" s="103" t="s">
        <v>9</v>
      </c>
      <c r="C101" s="103" t="s">
        <v>223</v>
      </c>
      <c r="D101" s="104">
        <v>13070.87</v>
      </c>
      <c r="E101" s="105">
        <v>2023</v>
      </c>
      <c r="F101" s="103" t="s">
        <v>251</v>
      </c>
      <c r="G101" s="103" t="s">
        <v>260</v>
      </c>
      <c r="H101" s="103" t="s">
        <v>164</v>
      </c>
    </row>
    <row r="102" spans="1:8" hidden="1">
      <c r="A102" s="111">
        <v>150</v>
      </c>
      <c r="B102" s="103" t="s">
        <v>9</v>
      </c>
      <c r="C102" s="103" t="s">
        <v>223</v>
      </c>
      <c r="D102" s="104">
        <v>-42552.74</v>
      </c>
      <c r="E102" s="105">
        <v>2023</v>
      </c>
      <c r="F102" s="103" t="s">
        <v>249</v>
      </c>
      <c r="G102" s="103" t="s">
        <v>260</v>
      </c>
      <c r="H102" s="103" t="s">
        <v>168</v>
      </c>
    </row>
    <row r="103" spans="1:8" hidden="1">
      <c r="A103" s="111">
        <v>152</v>
      </c>
      <c r="B103" s="103" t="s">
        <v>9</v>
      </c>
      <c r="C103" s="103" t="s">
        <v>223</v>
      </c>
      <c r="D103" s="104">
        <v>-9221.8700000000008</v>
      </c>
      <c r="E103" s="105">
        <v>2023</v>
      </c>
      <c r="F103" s="103" t="s">
        <v>253</v>
      </c>
      <c r="G103" s="103" t="s">
        <v>260</v>
      </c>
      <c r="H103" s="103" t="s">
        <v>167</v>
      </c>
    </row>
    <row r="104" spans="1:8" hidden="1">
      <c r="A104" s="111">
        <v>153</v>
      </c>
      <c r="B104" s="103" t="s">
        <v>9</v>
      </c>
      <c r="C104" s="103" t="s">
        <v>223</v>
      </c>
      <c r="D104" s="104">
        <v>8.33</v>
      </c>
      <c r="E104" s="105">
        <v>2023</v>
      </c>
      <c r="F104" s="103" t="s">
        <v>253</v>
      </c>
      <c r="G104" s="103" t="s">
        <v>260</v>
      </c>
      <c r="H104" s="103" t="s">
        <v>293</v>
      </c>
    </row>
    <row r="105" spans="1:8">
      <c r="A105" s="111">
        <v>155</v>
      </c>
      <c r="B105" s="103" t="s">
        <v>10</v>
      </c>
      <c r="C105" s="103" t="s">
        <v>224</v>
      </c>
      <c r="D105" s="104">
        <v>-558</v>
      </c>
      <c r="E105" s="105">
        <v>2023</v>
      </c>
      <c r="F105" s="103" t="s">
        <v>247</v>
      </c>
      <c r="G105" s="103" t="s">
        <v>264</v>
      </c>
      <c r="H105" s="103" t="s">
        <v>198</v>
      </c>
    </row>
    <row r="106" spans="1:8">
      <c r="A106" s="111">
        <v>156</v>
      </c>
      <c r="B106" s="103" t="s">
        <v>10</v>
      </c>
      <c r="C106" s="103" t="s">
        <v>224</v>
      </c>
      <c r="D106" s="104">
        <v>-5968.31</v>
      </c>
      <c r="E106" s="105">
        <v>2023</v>
      </c>
      <c r="F106" s="103" t="s">
        <v>247</v>
      </c>
      <c r="G106" s="103" t="s">
        <v>264</v>
      </c>
      <c r="H106" s="103" t="s">
        <v>195</v>
      </c>
    </row>
    <row r="107" spans="1:8">
      <c r="A107" s="111">
        <v>157</v>
      </c>
      <c r="B107" s="103" t="s">
        <v>10</v>
      </c>
      <c r="C107" s="103" t="s">
        <v>224</v>
      </c>
      <c r="D107" s="104">
        <v>11.22</v>
      </c>
      <c r="E107" s="105">
        <v>2023</v>
      </c>
      <c r="F107" s="103" t="s">
        <v>247</v>
      </c>
      <c r="G107" s="103" t="s">
        <v>264</v>
      </c>
      <c r="H107" s="103" t="s">
        <v>190</v>
      </c>
    </row>
    <row r="108" spans="1:8" hidden="1">
      <c r="A108" s="111">
        <v>159</v>
      </c>
      <c r="B108" s="103" t="s">
        <v>10</v>
      </c>
      <c r="C108" s="103" t="s">
        <v>224</v>
      </c>
      <c r="D108" s="104">
        <v>-3110.8</v>
      </c>
      <c r="E108" s="105">
        <v>2023</v>
      </c>
      <c r="F108" s="103" t="s">
        <v>251</v>
      </c>
      <c r="G108" s="103" t="s">
        <v>264</v>
      </c>
      <c r="H108" s="103" t="s">
        <v>196</v>
      </c>
    </row>
    <row r="109" spans="1:8" hidden="1">
      <c r="A109" s="111">
        <v>160</v>
      </c>
      <c r="B109" s="103" t="s">
        <v>10</v>
      </c>
      <c r="C109" s="103" t="s">
        <v>224</v>
      </c>
      <c r="D109" s="104">
        <v>91.84</v>
      </c>
      <c r="E109" s="105">
        <v>2023</v>
      </c>
      <c r="F109" s="103" t="s">
        <v>251</v>
      </c>
      <c r="G109" s="103" t="s">
        <v>264</v>
      </c>
      <c r="H109" s="103" t="s">
        <v>188</v>
      </c>
    </row>
    <row r="110" spans="1:8" hidden="1">
      <c r="A110" s="111">
        <v>162</v>
      </c>
      <c r="B110" s="103" t="s">
        <v>10</v>
      </c>
      <c r="C110" s="103" t="s">
        <v>224</v>
      </c>
      <c r="D110" s="104">
        <v>-335.05</v>
      </c>
      <c r="E110" s="105">
        <v>2023</v>
      </c>
      <c r="F110" s="103" t="s">
        <v>253</v>
      </c>
      <c r="G110" s="103" t="s">
        <v>264</v>
      </c>
      <c r="H110" s="103" t="s">
        <v>191</v>
      </c>
    </row>
    <row r="111" spans="1:8">
      <c r="A111" s="111">
        <v>164</v>
      </c>
      <c r="B111" s="103" t="s">
        <v>10</v>
      </c>
      <c r="C111" s="103" t="s">
        <v>223</v>
      </c>
      <c r="D111" s="104">
        <v>-360</v>
      </c>
      <c r="E111" s="105">
        <v>2023</v>
      </c>
      <c r="F111" s="103" t="s">
        <v>247</v>
      </c>
      <c r="G111" s="103" t="s">
        <v>263</v>
      </c>
      <c r="H111" s="103" t="s">
        <v>198</v>
      </c>
    </row>
    <row r="112" spans="1:8">
      <c r="A112" s="111">
        <v>165</v>
      </c>
      <c r="B112" s="103" t="s">
        <v>10</v>
      </c>
      <c r="C112" s="103" t="s">
        <v>223</v>
      </c>
      <c r="D112" s="104">
        <v>-278149.24</v>
      </c>
      <c r="E112" s="105">
        <v>2023</v>
      </c>
      <c r="F112" s="103" t="s">
        <v>247</v>
      </c>
      <c r="G112" s="103" t="s">
        <v>263</v>
      </c>
      <c r="H112" s="103" t="s">
        <v>197</v>
      </c>
    </row>
    <row r="113" spans="1:8">
      <c r="A113" s="111">
        <v>166</v>
      </c>
      <c r="B113" s="103" t="s">
        <v>10</v>
      </c>
      <c r="C113" s="103" t="s">
        <v>223</v>
      </c>
      <c r="D113" s="104">
        <v>511.53</v>
      </c>
      <c r="E113" s="105">
        <v>2023</v>
      </c>
      <c r="F113" s="103" t="s">
        <v>247</v>
      </c>
      <c r="G113" s="103" t="s">
        <v>263</v>
      </c>
      <c r="H113" s="103" t="s">
        <v>189</v>
      </c>
    </row>
    <row r="114" spans="1:8">
      <c r="A114" s="111">
        <v>167</v>
      </c>
      <c r="B114" s="103" t="s">
        <v>10</v>
      </c>
      <c r="C114" s="103" t="s">
        <v>223</v>
      </c>
      <c r="D114" s="104">
        <v>3.34</v>
      </c>
      <c r="E114" s="105">
        <v>2023</v>
      </c>
      <c r="F114" s="103" t="s">
        <v>247</v>
      </c>
      <c r="G114" s="103" t="s">
        <v>263</v>
      </c>
      <c r="H114" s="103" t="s">
        <v>187</v>
      </c>
    </row>
    <row r="115" spans="1:8" hidden="1">
      <c r="A115" s="111">
        <v>169</v>
      </c>
      <c r="B115" s="103" t="s">
        <v>10</v>
      </c>
      <c r="C115" s="103" t="s">
        <v>223</v>
      </c>
      <c r="D115" s="104">
        <v>504.41</v>
      </c>
      <c r="E115" s="105">
        <v>2023</v>
      </c>
      <c r="F115" s="103" t="s">
        <v>255</v>
      </c>
      <c r="G115" s="103" t="s">
        <v>263</v>
      </c>
      <c r="H115" s="103" t="s">
        <v>194</v>
      </c>
    </row>
    <row r="116" spans="1:8" hidden="1">
      <c r="A116" s="111">
        <v>171</v>
      </c>
      <c r="B116" s="103" t="s">
        <v>10</v>
      </c>
      <c r="C116" s="103" t="s">
        <v>223</v>
      </c>
      <c r="D116" s="104">
        <v>-9218.26</v>
      </c>
      <c r="E116" s="105">
        <v>2023</v>
      </c>
      <c r="F116" s="103" t="s">
        <v>251</v>
      </c>
      <c r="G116" s="103" t="s">
        <v>263</v>
      </c>
      <c r="H116" s="103" t="s">
        <v>196</v>
      </c>
    </row>
    <row r="117" spans="1:8" hidden="1">
      <c r="A117" s="111">
        <v>172</v>
      </c>
      <c r="B117" s="103" t="s">
        <v>10</v>
      </c>
      <c r="C117" s="103" t="s">
        <v>223</v>
      </c>
      <c r="D117" s="104">
        <v>-791.28</v>
      </c>
      <c r="E117" s="105">
        <v>2023</v>
      </c>
      <c r="F117" s="103" t="s">
        <v>251</v>
      </c>
      <c r="G117" s="103" t="s">
        <v>263</v>
      </c>
      <c r="H117" s="103" t="s">
        <v>295</v>
      </c>
    </row>
    <row r="118" spans="1:8" hidden="1">
      <c r="A118" s="111">
        <v>173</v>
      </c>
      <c r="B118" s="103" t="s">
        <v>10</v>
      </c>
      <c r="C118" s="103" t="s">
        <v>223</v>
      </c>
      <c r="D118" s="104">
        <v>272.18</v>
      </c>
      <c r="E118" s="105">
        <v>2023</v>
      </c>
      <c r="F118" s="103" t="s">
        <v>251</v>
      </c>
      <c r="G118" s="103" t="s">
        <v>263</v>
      </c>
      <c r="H118" s="103" t="s">
        <v>188</v>
      </c>
    </row>
    <row r="119" spans="1:8" hidden="1">
      <c r="A119" s="111">
        <v>174</v>
      </c>
      <c r="B119" s="103" t="s">
        <v>10</v>
      </c>
      <c r="C119" s="103" t="s">
        <v>223</v>
      </c>
      <c r="D119" s="104">
        <v>23.36</v>
      </c>
      <c r="E119" s="105">
        <v>2023</v>
      </c>
      <c r="F119" s="103" t="s">
        <v>251</v>
      </c>
      <c r="G119" s="103" t="s">
        <v>263</v>
      </c>
      <c r="H119" s="103" t="s">
        <v>296</v>
      </c>
    </row>
    <row r="120" spans="1:8" hidden="1">
      <c r="A120" s="111">
        <v>176</v>
      </c>
      <c r="B120" s="103" t="s">
        <v>10</v>
      </c>
      <c r="C120" s="103" t="s">
        <v>223</v>
      </c>
      <c r="D120" s="104">
        <v>-2910</v>
      </c>
      <c r="E120" s="105">
        <v>2023</v>
      </c>
      <c r="F120" s="103" t="s">
        <v>249</v>
      </c>
      <c r="G120" s="103" t="s">
        <v>263</v>
      </c>
      <c r="H120" s="103" t="s">
        <v>193</v>
      </c>
    </row>
    <row r="121" spans="1:8" hidden="1">
      <c r="A121" s="111">
        <v>178</v>
      </c>
      <c r="B121" s="103" t="s">
        <v>10</v>
      </c>
      <c r="C121" s="103" t="s">
        <v>223</v>
      </c>
      <c r="D121" s="104">
        <v>-322.2</v>
      </c>
      <c r="E121" s="105">
        <v>2023</v>
      </c>
      <c r="F121" s="103" t="s">
        <v>253</v>
      </c>
      <c r="G121" s="103" t="s">
        <v>263</v>
      </c>
      <c r="H121" s="103" t="s">
        <v>191</v>
      </c>
    </row>
    <row r="122" spans="1:8" hidden="1">
      <c r="A122" s="111">
        <v>179</v>
      </c>
      <c r="B122" s="103" t="s">
        <v>10</v>
      </c>
      <c r="C122" s="103" t="s">
        <v>223</v>
      </c>
      <c r="D122" s="104">
        <v>-1704.15</v>
      </c>
      <c r="E122" s="105">
        <v>2023</v>
      </c>
      <c r="F122" s="103" t="s">
        <v>253</v>
      </c>
      <c r="G122" s="103" t="s">
        <v>263</v>
      </c>
      <c r="H122" s="103" t="s">
        <v>192</v>
      </c>
    </row>
    <row r="123" spans="1:8">
      <c r="A123" s="111">
        <v>181</v>
      </c>
      <c r="B123" s="103" t="s">
        <v>11</v>
      </c>
      <c r="C123" s="103" t="s">
        <v>224</v>
      </c>
      <c r="D123" s="104">
        <v>-275</v>
      </c>
      <c r="E123" s="105">
        <v>2023</v>
      </c>
      <c r="F123" s="103" t="s">
        <v>247</v>
      </c>
      <c r="G123" s="103" t="s">
        <v>262</v>
      </c>
      <c r="H123" s="103" t="s">
        <v>173</v>
      </c>
    </row>
    <row r="124" spans="1:8">
      <c r="A124" s="111">
        <v>182</v>
      </c>
      <c r="B124" s="103" t="s">
        <v>11</v>
      </c>
      <c r="C124" s="103" t="s">
        <v>224</v>
      </c>
      <c r="D124" s="104">
        <v>-89706.17</v>
      </c>
      <c r="E124" s="105">
        <v>2023</v>
      </c>
      <c r="F124" s="103" t="s">
        <v>247</v>
      </c>
      <c r="G124" s="103" t="s">
        <v>262</v>
      </c>
      <c r="H124" s="103" t="s">
        <v>171</v>
      </c>
    </row>
    <row r="125" spans="1:8">
      <c r="A125" s="111">
        <v>183</v>
      </c>
      <c r="B125" s="103" t="s">
        <v>11</v>
      </c>
      <c r="C125" s="103" t="s">
        <v>224</v>
      </c>
      <c r="D125" s="104">
        <v>81.25</v>
      </c>
      <c r="E125" s="105">
        <v>2023</v>
      </c>
      <c r="F125" s="103" t="s">
        <v>247</v>
      </c>
      <c r="G125" s="103" t="s">
        <v>262</v>
      </c>
      <c r="H125" s="103" t="s">
        <v>172</v>
      </c>
    </row>
    <row r="126" spans="1:8">
      <c r="A126" s="111">
        <v>184</v>
      </c>
      <c r="B126" s="103" t="s">
        <v>11</v>
      </c>
      <c r="C126" s="103" t="s">
        <v>224</v>
      </c>
      <c r="D126" s="104">
        <v>125.8</v>
      </c>
      <c r="E126" s="105">
        <v>2023</v>
      </c>
      <c r="F126" s="103" t="s">
        <v>247</v>
      </c>
      <c r="G126" s="103" t="s">
        <v>262</v>
      </c>
      <c r="H126" s="103" t="s">
        <v>162</v>
      </c>
    </row>
    <row r="127" spans="1:8">
      <c r="A127" s="111">
        <v>185</v>
      </c>
      <c r="B127" s="103" t="s">
        <v>11</v>
      </c>
      <c r="C127" s="103" t="s">
        <v>224</v>
      </c>
      <c r="D127" s="104">
        <v>-1.4</v>
      </c>
      <c r="E127" s="105">
        <v>2023</v>
      </c>
      <c r="F127" s="103" t="s">
        <v>247</v>
      </c>
      <c r="G127" s="103" t="s">
        <v>262</v>
      </c>
      <c r="H127" s="103" t="s">
        <v>163</v>
      </c>
    </row>
    <row r="128" spans="1:8">
      <c r="A128" s="111">
        <v>186</v>
      </c>
      <c r="B128" s="103" t="s">
        <v>11</v>
      </c>
      <c r="C128" s="103" t="s">
        <v>224</v>
      </c>
      <c r="D128" s="104">
        <v>60.42</v>
      </c>
      <c r="E128" s="105">
        <v>2023</v>
      </c>
      <c r="F128" s="103" t="s">
        <v>247</v>
      </c>
      <c r="G128" s="103" t="s">
        <v>262</v>
      </c>
      <c r="H128" s="103" t="s">
        <v>175</v>
      </c>
    </row>
    <row r="129" spans="1:8" hidden="1">
      <c r="A129" s="111">
        <v>188</v>
      </c>
      <c r="B129" s="103" t="s">
        <v>11</v>
      </c>
      <c r="C129" s="103" t="s">
        <v>224</v>
      </c>
      <c r="D129" s="104">
        <v>-10029.06</v>
      </c>
      <c r="E129" s="105">
        <v>2023</v>
      </c>
      <c r="F129" s="103" t="s">
        <v>251</v>
      </c>
      <c r="G129" s="103" t="s">
        <v>262</v>
      </c>
      <c r="H129" s="103" t="s">
        <v>170</v>
      </c>
    </row>
    <row r="130" spans="1:8" hidden="1">
      <c r="A130" s="111">
        <v>189</v>
      </c>
      <c r="B130" s="103" t="s">
        <v>11</v>
      </c>
      <c r="C130" s="103" t="s">
        <v>224</v>
      </c>
      <c r="D130" s="104">
        <v>228.88</v>
      </c>
      <c r="E130" s="105">
        <v>2023</v>
      </c>
      <c r="F130" s="103" t="s">
        <v>251</v>
      </c>
      <c r="G130" s="103" t="s">
        <v>262</v>
      </c>
      <c r="H130" s="103" t="s">
        <v>164</v>
      </c>
    </row>
    <row r="131" spans="1:8" hidden="1">
      <c r="A131" s="111">
        <v>190</v>
      </c>
      <c r="B131" s="103" t="s">
        <v>11</v>
      </c>
      <c r="C131" s="103" t="s">
        <v>224</v>
      </c>
      <c r="D131" s="104">
        <v>16.34</v>
      </c>
      <c r="E131" s="105">
        <v>2023</v>
      </c>
      <c r="F131" s="103" t="s">
        <v>251</v>
      </c>
      <c r="G131" s="103" t="s">
        <v>262</v>
      </c>
      <c r="H131" s="103" t="s">
        <v>185</v>
      </c>
    </row>
    <row r="132" spans="1:8" hidden="1">
      <c r="A132" s="111">
        <v>191</v>
      </c>
      <c r="B132" s="103" t="s">
        <v>11</v>
      </c>
      <c r="C132" s="103" t="s">
        <v>224</v>
      </c>
      <c r="D132" s="104">
        <v>224.52</v>
      </c>
      <c r="E132" s="105">
        <v>2023</v>
      </c>
      <c r="F132" s="103" t="s">
        <v>251</v>
      </c>
      <c r="G132" s="103" t="s">
        <v>262</v>
      </c>
      <c r="H132" s="103" t="s">
        <v>186</v>
      </c>
    </row>
    <row r="133" spans="1:8" hidden="1">
      <c r="A133" s="111">
        <v>193</v>
      </c>
      <c r="B133" s="103" t="s">
        <v>11</v>
      </c>
      <c r="C133" s="103" t="s">
        <v>224</v>
      </c>
      <c r="D133" s="104">
        <v>-345.4</v>
      </c>
      <c r="E133" s="105">
        <v>2023</v>
      </c>
      <c r="F133" s="103" t="s">
        <v>249</v>
      </c>
      <c r="G133" s="103" t="s">
        <v>262</v>
      </c>
      <c r="H133" s="103" t="s">
        <v>168</v>
      </c>
    </row>
    <row r="134" spans="1:8" hidden="1">
      <c r="A134" s="111">
        <v>195</v>
      </c>
      <c r="B134" s="103" t="s">
        <v>11</v>
      </c>
      <c r="C134" s="103" t="s">
        <v>224</v>
      </c>
      <c r="D134" s="104">
        <v>-1270.79</v>
      </c>
      <c r="E134" s="105">
        <v>2023</v>
      </c>
      <c r="F134" s="103" t="s">
        <v>253</v>
      </c>
      <c r="G134" s="103" t="s">
        <v>262</v>
      </c>
      <c r="H134" s="103" t="s">
        <v>167</v>
      </c>
    </row>
    <row r="135" spans="1:8">
      <c r="A135" s="111">
        <v>197</v>
      </c>
      <c r="B135" s="103" t="s">
        <v>11</v>
      </c>
      <c r="C135" s="103" t="s">
        <v>223</v>
      </c>
      <c r="D135" s="104">
        <v>1417.2</v>
      </c>
      <c r="E135" s="105">
        <v>2023</v>
      </c>
      <c r="F135" s="103" t="s">
        <v>247</v>
      </c>
      <c r="G135" s="103" t="s">
        <v>261</v>
      </c>
      <c r="H135" s="103" t="s">
        <v>171</v>
      </c>
    </row>
    <row r="136" spans="1:8">
      <c r="A136" s="111">
        <v>198</v>
      </c>
      <c r="B136" s="103" t="s">
        <v>11</v>
      </c>
      <c r="C136" s="103" t="s">
        <v>223</v>
      </c>
      <c r="D136" s="104">
        <v>-300469.37</v>
      </c>
      <c r="E136" s="105">
        <v>2023</v>
      </c>
      <c r="F136" s="103" t="s">
        <v>247</v>
      </c>
      <c r="G136" s="103" t="s">
        <v>261</v>
      </c>
      <c r="H136" s="103" t="s">
        <v>174</v>
      </c>
    </row>
    <row r="137" spans="1:8">
      <c r="A137" s="111">
        <v>199</v>
      </c>
      <c r="B137" s="103" t="s">
        <v>11</v>
      </c>
      <c r="C137" s="103" t="s">
        <v>223</v>
      </c>
      <c r="D137" s="104">
        <v>2.27</v>
      </c>
      <c r="E137" s="105">
        <v>2023</v>
      </c>
      <c r="F137" s="103" t="s">
        <v>247</v>
      </c>
      <c r="G137" s="103" t="s">
        <v>261</v>
      </c>
      <c r="H137" s="103" t="s">
        <v>172</v>
      </c>
    </row>
    <row r="138" spans="1:8">
      <c r="A138" s="111">
        <v>200</v>
      </c>
      <c r="B138" s="103" t="s">
        <v>11</v>
      </c>
      <c r="C138" s="103" t="s">
        <v>223</v>
      </c>
      <c r="D138" s="104">
        <v>-5.54</v>
      </c>
      <c r="E138" s="105">
        <v>2023</v>
      </c>
      <c r="F138" s="103" t="s">
        <v>247</v>
      </c>
      <c r="G138" s="103" t="s">
        <v>261</v>
      </c>
      <c r="H138" s="103" t="s">
        <v>162</v>
      </c>
    </row>
    <row r="139" spans="1:8">
      <c r="A139" s="111">
        <v>201</v>
      </c>
      <c r="B139" s="103" t="s">
        <v>11</v>
      </c>
      <c r="C139" s="103" t="s">
        <v>223</v>
      </c>
      <c r="D139" s="104">
        <v>421.97</v>
      </c>
      <c r="E139" s="105">
        <v>2023</v>
      </c>
      <c r="F139" s="103" t="s">
        <v>247</v>
      </c>
      <c r="G139" s="103" t="s">
        <v>261</v>
      </c>
      <c r="H139" s="103" t="s">
        <v>163</v>
      </c>
    </row>
    <row r="140" spans="1:8">
      <c r="A140" s="111">
        <v>202</v>
      </c>
      <c r="B140" s="103" t="s">
        <v>11</v>
      </c>
      <c r="C140" s="103" t="s">
        <v>223</v>
      </c>
      <c r="D140" s="104">
        <v>271.43</v>
      </c>
      <c r="E140" s="105">
        <v>2023</v>
      </c>
      <c r="F140" s="103" t="s">
        <v>247</v>
      </c>
      <c r="G140" s="103" t="s">
        <v>261</v>
      </c>
      <c r="H140" s="103" t="s">
        <v>184</v>
      </c>
    </row>
    <row r="141" spans="1:8" hidden="1">
      <c r="A141" s="111">
        <v>204</v>
      </c>
      <c r="B141" s="103" t="s">
        <v>11</v>
      </c>
      <c r="C141" s="103" t="s">
        <v>223</v>
      </c>
      <c r="D141" s="104">
        <v>-2162.91</v>
      </c>
      <c r="E141" s="105">
        <v>2023</v>
      </c>
      <c r="F141" s="103" t="s">
        <v>251</v>
      </c>
      <c r="G141" s="103" t="s">
        <v>261</v>
      </c>
      <c r="H141" s="103" t="s">
        <v>170</v>
      </c>
    </row>
    <row r="142" spans="1:8" hidden="1">
      <c r="A142" s="111">
        <v>205</v>
      </c>
      <c r="B142" s="103" t="s">
        <v>11</v>
      </c>
      <c r="C142" s="103" t="s">
        <v>223</v>
      </c>
      <c r="D142" s="104">
        <v>-20764.05</v>
      </c>
      <c r="E142" s="105">
        <v>2023</v>
      </c>
      <c r="F142" s="103" t="s">
        <v>251</v>
      </c>
      <c r="G142" s="103" t="s">
        <v>261</v>
      </c>
      <c r="H142" s="103" t="s">
        <v>179</v>
      </c>
    </row>
    <row r="143" spans="1:8" hidden="1">
      <c r="A143" s="111">
        <v>206</v>
      </c>
      <c r="B143" s="103" t="s">
        <v>11</v>
      </c>
      <c r="C143" s="103" t="s">
        <v>223</v>
      </c>
      <c r="D143" s="104">
        <v>49.36</v>
      </c>
      <c r="E143" s="105">
        <v>2023</v>
      </c>
      <c r="F143" s="103" t="s">
        <v>251</v>
      </c>
      <c r="G143" s="103" t="s">
        <v>261</v>
      </c>
      <c r="H143" s="103" t="s">
        <v>164</v>
      </c>
    </row>
    <row r="144" spans="1:8" hidden="1">
      <c r="A144" s="111">
        <v>207</v>
      </c>
      <c r="B144" s="103" t="s">
        <v>11</v>
      </c>
      <c r="C144" s="103" t="s">
        <v>223</v>
      </c>
      <c r="D144" s="104">
        <v>473.86</v>
      </c>
      <c r="E144" s="105">
        <v>2023</v>
      </c>
      <c r="F144" s="103" t="s">
        <v>251</v>
      </c>
      <c r="G144" s="103" t="s">
        <v>261</v>
      </c>
      <c r="H144" s="103" t="s">
        <v>185</v>
      </c>
    </row>
    <row r="145" spans="1:8" hidden="1">
      <c r="A145" s="111">
        <v>209</v>
      </c>
      <c r="B145" s="103" t="s">
        <v>11</v>
      </c>
      <c r="C145" s="103" t="s">
        <v>223</v>
      </c>
      <c r="D145" s="104">
        <v>-1947.71</v>
      </c>
      <c r="E145" s="105">
        <v>2023</v>
      </c>
      <c r="F145" s="103" t="s">
        <v>249</v>
      </c>
      <c r="G145" s="103" t="s">
        <v>261</v>
      </c>
      <c r="H145" s="103" t="s">
        <v>168</v>
      </c>
    </row>
    <row r="146" spans="1:8" hidden="1">
      <c r="A146" s="111">
        <v>210</v>
      </c>
      <c r="B146" s="103" t="s">
        <v>11</v>
      </c>
      <c r="C146" s="103" t="s">
        <v>223</v>
      </c>
      <c r="D146" s="104">
        <v>-253.66</v>
      </c>
      <c r="E146" s="105">
        <v>2023</v>
      </c>
      <c r="F146" s="103" t="s">
        <v>249</v>
      </c>
      <c r="G146" s="103" t="s">
        <v>261</v>
      </c>
      <c r="H146" s="103" t="s">
        <v>177</v>
      </c>
    </row>
    <row r="147" spans="1:8" hidden="1">
      <c r="A147" s="111">
        <v>212</v>
      </c>
      <c r="B147" s="103" t="s">
        <v>11</v>
      </c>
      <c r="C147" s="103" t="s">
        <v>223</v>
      </c>
      <c r="D147" s="104">
        <v>-438.39</v>
      </c>
      <c r="E147" s="105">
        <v>2023</v>
      </c>
      <c r="F147" s="103" t="s">
        <v>253</v>
      </c>
      <c r="G147" s="103" t="s">
        <v>261</v>
      </c>
      <c r="H147" s="103" t="s">
        <v>167</v>
      </c>
    </row>
    <row r="148" spans="1:8" hidden="1">
      <c r="A148" s="111">
        <v>213</v>
      </c>
      <c r="B148" s="103" t="s">
        <v>11</v>
      </c>
      <c r="C148" s="103" t="s">
        <v>223</v>
      </c>
      <c r="D148" s="104">
        <v>-4790.18</v>
      </c>
      <c r="E148" s="105">
        <v>2023</v>
      </c>
      <c r="F148" s="103" t="s">
        <v>253</v>
      </c>
      <c r="G148" s="103" t="s">
        <v>261</v>
      </c>
      <c r="H148" s="103" t="s">
        <v>178</v>
      </c>
    </row>
    <row r="149" spans="1:8">
      <c r="A149" s="111">
        <v>215</v>
      </c>
      <c r="B149" s="103" t="s">
        <v>12</v>
      </c>
      <c r="C149" s="103" t="s">
        <v>224</v>
      </c>
      <c r="D149" s="104">
        <v>-56725.62</v>
      </c>
      <c r="E149" s="105">
        <v>2023</v>
      </c>
      <c r="F149" s="103" t="s">
        <v>247</v>
      </c>
      <c r="G149" s="103" t="s">
        <v>260</v>
      </c>
      <c r="H149" s="103" t="s">
        <v>171</v>
      </c>
    </row>
    <row r="150" spans="1:8">
      <c r="A150" s="111">
        <v>216</v>
      </c>
      <c r="B150" s="103" t="s">
        <v>12</v>
      </c>
      <c r="C150" s="103" t="s">
        <v>224</v>
      </c>
      <c r="D150" s="104">
        <v>-96.61</v>
      </c>
      <c r="E150" s="105">
        <v>2023</v>
      </c>
      <c r="F150" s="103" t="s">
        <v>247</v>
      </c>
      <c r="G150" s="103" t="s">
        <v>260</v>
      </c>
      <c r="H150" s="103" t="s">
        <v>299</v>
      </c>
    </row>
    <row r="151" spans="1:8">
      <c r="A151" s="111">
        <v>217</v>
      </c>
      <c r="B151" s="103" t="s">
        <v>12</v>
      </c>
      <c r="C151" s="103" t="s">
        <v>224</v>
      </c>
      <c r="D151" s="104">
        <v>-0.01</v>
      </c>
      <c r="E151" s="105">
        <v>2023</v>
      </c>
      <c r="F151" s="103" t="s">
        <v>247</v>
      </c>
      <c r="G151" s="103" t="s">
        <v>260</v>
      </c>
      <c r="H151" s="103" t="s">
        <v>300</v>
      </c>
    </row>
    <row r="152" spans="1:8">
      <c r="A152" s="111">
        <v>218</v>
      </c>
      <c r="B152" s="103" t="s">
        <v>12</v>
      </c>
      <c r="C152" s="103" t="s">
        <v>224</v>
      </c>
      <c r="D152" s="104">
        <v>129.9</v>
      </c>
      <c r="E152" s="105">
        <v>2023</v>
      </c>
      <c r="F152" s="103" t="s">
        <v>247</v>
      </c>
      <c r="G152" s="103" t="s">
        <v>260</v>
      </c>
      <c r="H152" s="103" t="s">
        <v>163</v>
      </c>
    </row>
    <row r="153" spans="1:8">
      <c r="A153" s="111">
        <v>219</v>
      </c>
      <c r="B153" s="103" t="s">
        <v>12</v>
      </c>
      <c r="C153" s="103" t="s">
        <v>224</v>
      </c>
      <c r="D153" s="104">
        <v>228.98</v>
      </c>
      <c r="E153" s="105">
        <v>2023</v>
      </c>
      <c r="F153" s="103" t="s">
        <v>247</v>
      </c>
      <c r="G153" s="103" t="s">
        <v>260</v>
      </c>
      <c r="H153" s="103" t="s">
        <v>184</v>
      </c>
    </row>
    <row r="154" spans="1:8" hidden="1">
      <c r="A154" s="111">
        <v>221</v>
      </c>
      <c r="B154" s="103" t="s">
        <v>12</v>
      </c>
      <c r="C154" s="103" t="s">
        <v>224</v>
      </c>
      <c r="D154" s="104">
        <v>-818.94</v>
      </c>
      <c r="E154" s="105">
        <v>2023</v>
      </c>
      <c r="F154" s="103" t="s">
        <v>253</v>
      </c>
      <c r="G154" s="103" t="s">
        <v>260</v>
      </c>
      <c r="H154" s="103" t="s">
        <v>167</v>
      </c>
    </row>
    <row r="155" spans="1:8">
      <c r="A155" s="111">
        <v>223</v>
      </c>
      <c r="B155" s="103" t="s">
        <v>12</v>
      </c>
      <c r="C155" s="103" t="s">
        <v>223</v>
      </c>
      <c r="D155" s="104">
        <v>-1773.9</v>
      </c>
      <c r="E155" s="105">
        <v>2023</v>
      </c>
      <c r="F155" s="103" t="s">
        <v>247</v>
      </c>
      <c r="G155" s="103" t="s">
        <v>260</v>
      </c>
      <c r="H155" s="103" t="s">
        <v>173</v>
      </c>
    </row>
    <row r="156" spans="1:8">
      <c r="A156" s="111">
        <v>224</v>
      </c>
      <c r="B156" s="103" t="s">
        <v>12</v>
      </c>
      <c r="C156" s="103" t="s">
        <v>223</v>
      </c>
      <c r="D156" s="104">
        <v>-254570.09</v>
      </c>
      <c r="E156" s="105">
        <v>2023</v>
      </c>
      <c r="F156" s="103" t="s">
        <v>247</v>
      </c>
      <c r="G156" s="103" t="s">
        <v>260</v>
      </c>
      <c r="H156" s="103" t="s">
        <v>174</v>
      </c>
    </row>
    <row r="157" spans="1:8">
      <c r="A157" s="111">
        <v>225</v>
      </c>
      <c r="B157" s="103" t="s">
        <v>12</v>
      </c>
      <c r="C157" s="103" t="s">
        <v>223</v>
      </c>
      <c r="D157" s="104">
        <v>452.19</v>
      </c>
      <c r="E157" s="105">
        <v>2023</v>
      </c>
      <c r="F157" s="103" t="s">
        <v>247</v>
      </c>
      <c r="G157" s="103" t="s">
        <v>260</v>
      </c>
      <c r="H157" s="103" t="s">
        <v>184</v>
      </c>
    </row>
    <row r="158" spans="1:8">
      <c r="A158" s="111">
        <v>226</v>
      </c>
      <c r="B158" s="103" t="s">
        <v>12</v>
      </c>
      <c r="C158" s="103" t="s">
        <v>223</v>
      </c>
      <c r="D158" s="104">
        <v>793.52</v>
      </c>
      <c r="E158" s="105">
        <v>2023</v>
      </c>
      <c r="F158" s="103" t="s">
        <v>247</v>
      </c>
      <c r="G158" s="103" t="s">
        <v>260</v>
      </c>
      <c r="H158" s="103" t="s">
        <v>175</v>
      </c>
    </row>
    <row r="159" spans="1:8">
      <c r="A159" s="111">
        <v>227</v>
      </c>
      <c r="B159" s="103" t="s">
        <v>12</v>
      </c>
      <c r="C159" s="103" t="s">
        <v>223</v>
      </c>
      <c r="D159" s="104">
        <v>362.14</v>
      </c>
      <c r="E159" s="105">
        <v>2023</v>
      </c>
      <c r="F159" s="103" t="s">
        <v>247</v>
      </c>
      <c r="G159" s="103" t="s">
        <v>260</v>
      </c>
      <c r="H159" s="103" t="s">
        <v>176</v>
      </c>
    </row>
    <row r="160" spans="1:8" hidden="1">
      <c r="A160" s="111">
        <v>229</v>
      </c>
      <c r="B160" s="103" t="s">
        <v>12</v>
      </c>
      <c r="C160" s="103" t="s">
        <v>223</v>
      </c>
      <c r="D160" s="104">
        <v>-1852.89</v>
      </c>
      <c r="E160" s="105">
        <v>2023</v>
      </c>
      <c r="F160" s="103" t="s">
        <v>256</v>
      </c>
      <c r="G160" s="103" t="s">
        <v>260</v>
      </c>
      <c r="H160" s="103" t="s">
        <v>181</v>
      </c>
    </row>
    <row r="161" spans="1:8" hidden="1">
      <c r="A161" s="111">
        <v>231</v>
      </c>
      <c r="B161" s="103" t="s">
        <v>12</v>
      </c>
      <c r="C161" s="103" t="s">
        <v>223</v>
      </c>
      <c r="D161" s="104">
        <v>-3280.76</v>
      </c>
      <c r="E161" s="105">
        <v>2023</v>
      </c>
      <c r="F161" s="103" t="s">
        <v>251</v>
      </c>
      <c r="G161" s="103" t="s">
        <v>260</v>
      </c>
      <c r="H161" s="103" t="s">
        <v>170</v>
      </c>
    </row>
    <row r="162" spans="1:8" hidden="1">
      <c r="A162" s="111">
        <v>232</v>
      </c>
      <c r="B162" s="103" t="s">
        <v>12</v>
      </c>
      <c r="C162" s="103" t="s">
        <v>223</v>
      </c>
      <c r="D162" s="104">
        <v>21.65</v>
      </c>
      <c r="E162" s="105">
        <v>2023</v>
      </c>
      <c r="F162" s="103" t="s">
        <v>251</v>
      </c>
      <c r="G162" s="103" t="s">
        <v>260</v>
      </c>
      <c r="H162" s="103" t="s">
        <v>164</v>
      </c>
    </row>
    <row r="163" spans="1:8" hidden="1">
      <c r="A163" s="111">
        <v>234</v>
      </c>
      <c r="B163" s="103" t="s">
        <v>12</v>
      </c>
      <c r="C163" s="103" t="s">
        <v>223</v>
      </c>
      <c r="D163" s="104">
        <v>-354.39</v>
      </c>
      <c r="E163" s="105">
        <v>2023</v>
      </c>
      <c r="F163" s="103" t="s">
        <v>249</v>
      </c>
      <c r="G163" s="103" t="s">
        <v>260</v>
      </c>
      <c r="H163" s="103" t="s">
        <v>168</v>
      </c>
    </row>
    <row r="164" spans="1:8" hidden="1">
      <c r="A164" s="111">
        <v>236</v>
      </c>
      <c r="B164" s="103" t="s">
        <v>12</v>
      </c>
      <c r="C164" s="103" t="s">
        <v>223</v>
      </c>
      <c r="D164" s="104">
        <v>-73.8</v>
      </c>
      <c r="E164" s="105">
        <v>2023</v>
      </c>
      <c r="F164" s="103" t="s">
        <v>253</v>
      </c>
      <c r="G164" s="103" t="s">
        <v>260</v>
      </c>
      <c r="H164" s="103" t="s">
        <v>167</v>
      </c>
    </row>
    <row r="165" spans="1:8" hidden="1">
      <c r="A165" s="111">
        <v>237</v>
      </c>
      <c r="B165" s="103" t="s">
        <v>12</v>
      </c>
      <c r="C165" s="103" t="s">
        <v>223</v>
      </c>
      <c r="D165" s="104">
        <v>-4863.58</v>
      </c>
      <c r="E165" s="105">
        <v>2023</v>
      </c>
      <c r="F165" s="103" t="s">
        <v>253</v>
      </c>
      <c r="G165" s="103" t="s">
        <v>260</v>
      </c>
      <c r="H165" s="103" t="s">
        <v>178</v>
      </c>
    </row>
    <row r="166" spans="1:8">
      <c r="A166" s="111">
        <v>239</v>
      </c>
      <c r="B166" s="103" t="s">
        <v>13</v>
      </c>
      <c r="C166" s="103" t="s">
        <v>224</v>
      </c>
      <c r="D166" s="104">
        <v>-154797.37</v>
      </c>
      <c r="E166" s="105">
        <v>2023</v>
      </c>
      <c r="F166" s="103" t="s">
        <v>247</v>
      </c>
      <c r="G166" s="103" t="s">
        <v>259</v>
      </c>
      <c r="H166" s="103" t="s">
        <v>171</v>
      </c>
    </row>
    <row r="167" spans="1:8">
      <c r="A167" s="111">
        <v>240</v>
      </c>
      <c r="B167" s="103" t="s">
        <v>13</v>
      </c>
      <c r="C167" s="103" t="s">
        <v>224</v>
      </c>
      <c r="D167" s="104">
        <v>445.29</v>
      </c>
      <c r="E167" s="105">
        <v>2023</v>
      </c>
      <c r="F167" s="103" t="s">
        <v>247</v>
      </c>
      <c r="G167" s="103" t="s">
        <v>259</v>
      </c>
      <c r="H167" s="103" t="s">
        <v>172</v>
      </c>
    </row>
    <row r="168" spans="1:8">
      <c r="A168" s="111">
        <v>241</v>
      </c>
      <c r="B168" s="103" t="s">
        <v>13</v>
      </c>
      <c r="C168" s="103" t="s">
        <v>224</v>
      </c>
      <c r="D168" s="104">
        <v>199.69</v>
      </c>
      <c r="E168" s="105">
        <v>2023</v>
      </c>
      <c r="F168" s="103" t="s">
        <v>247</v>
      </c>
      <c r="G168" s="103" t="s">
        <v>259</v>
      </c>
      <c r="H168" s="103" t="s">
        <v>162</v>
      </c>
    </row>
    <row r="169" spans="1:8" hidden="1">
      <c r="A169" s="111">
        <v>243</v>
      </c>
      <c r="B169" s="103" t="s">
        <v>13</v>
      </c>
      <c r="C169" s="103" t="s">
        <v>224</v>
      </c>
      <c r="D169" s="104">
        <v>-10.58</v>
      </c>
      <c r="E169" s="105">
        <v>2023</v>
      </c>
      <c r="F169" s="103" t="s">
        <v>251</v>
      </c>
      <c r="G169" s="103" t="s">
        <v>259</v>
      </c>
      <c r="H169" s="103" t="s">
        <v>170</v>
      </c>
    </row>
    <row r="170" spans="1:8" hidden="1">
      <c r="A170" s="111">
        <v>244</v>
      </c>
      <c r="B170" s="103" t="s">
        <v>13</v>
      </c>
      <c r="C170" s="103" t="s">
        <v>224</v>
      </c>
      <c r="D170" s="104">
        <v>0.23</v>
      </c>
      <c r="E170" s="105">
        <v>2023</v>
      </c>
      <c r="F170" s="103" t="s">
        <v>251</v>
      </c>
      <c r="G170" s="103" t="s">
        <v>259</v>
      </c>
      <c r="H170" s="103" t="s">
        <v>164</v>
      </c>
    </row>
    <row r="171" spans="1:8" hidden="1">
      <c r="A171" s="111">
        <v>246</v>
      </c>
      <c r="B171" s="103" t="s">
        <v>13</v>
      </c>
      <c r="C171" s="103" t="s">
        <v>224</v>
      </c>
      <c r="D171" s="104">
        <v>-1250.0999999999999</v>
      </c>
      <c r="E171" s="105">
        <v>2023</v>
      </c>
      <c r="F171" s="103" t="s">
        <v>249</v>
      </c>
      <c r="G171" s="103" t="s">
        <v>259</v>
      </c>
      <c r="H171" s="103" t="s">
        <v>168</v>
      </c>
    </row>
    <row r="172" spans="1:8" hidden="1">
      <c r="A172" s="111">
        <v>248</v>
      </c>
      <c r="B172" s="103" t="s">
        <v>13</v>
      </c>
      <c r="C172" s="103" t="s">
        <v>224</v>
      </c>
      <c r="D172" s="104">
        <v>-604.84</v>
      </c>
      <c r="E172" s="105">
        <v>2023</v>
      </c>
      <c r="F172" s="103" t="s">
        <v>253</v>
      </c>
      <c r="G172" s="103" t="s">
        <v>259</v>
      </c>
      <c r="H172" s="103" t="s">
        <v>167</v>
      </c>
    </row>
    <row r="173" spans="1:8">
      <c r="A173" s="111">
        <v>249</v>
      </c>
      <c r="B173" s="103" t="s">
        <v>13</v>
      </c>
      <c r="C173" s="103" t="s">
        <v>223</v>
      </c>
      <c r="D173" s="104">
        <v>-232.62</v>
      </c>
      <c r="E173" s="105">
        <v>2023</v>
      </c>
      <c r="F173" s="103" t="s">
        <v>247</v>
      </c>
      <c r="G173" s="103" t="s">
        <v>259</v>
      </c>
      <c r="H173" s="103" t="s">
        <v>302</v>
      </c>
    </row>
    <row r="174" spans="1:8">
      <c r="A174" s="111">
        <v>251</v>
      </c>
      <c r="B174" s="103" t="s">
        <v>13</v>
      </c>
      <c r="C174" s="103" t="s">
        <v>223</v>
      </c>
      <c r="D174" s="104">
        <v>-624939.42000000004</v>
      </c>
      <c r="E174" s="105">
        <v>2023</v>
      </c>
      <c r="F174" s="103" t="s">
        <v>247</v>
      </c>
      <c r="G174" s="103" t="s">
        <v>259</v>
      </c>
      <c r="H174" s="103" t="s">
        <v>171</v>
      </c>
    </row>
    <row r="175" spans="1:8">
      <c r="A175" s="111">
        <v>252</v>
      </c>
      <c r="B175" s="103" t="s">
        <v>13</v>
      </c>
      <c r="C175" s="103" t="s">
        <v>223</v>
      </c>
      <c r="D175" s="104">
        <v>2361.2800000000002</v>
      </c>
      <c r="E175" s="105">
        <v>2023</v>
      </c>
      <c r="F175" s="103" t="s">
        <v>247</v>
      </c>
      <c r="G175" s="103" t="s">
        <v>259</v>
      </c>
      <c r="H175" s="103" t="s">
        <v>172</v>
      </c>
    </row>
    <row r="176" spans="1:8">
      <c r="A176" s="111">
        <v>253</v>
      </c>
      <c r="B176" s="103" t="s">
        <v>13</v>
      </c>
      <c r="C176" s="103" t="s">
        <v>223</v>
      </c>
      <c r="D176" s="104">
        <v>242.66</v>
      </c>
      <c r="E176" s="105">
        <v>2023</v>
      </c>
      <c r="F176" s="103" t="s">
        <v>247</v>
      </c>
      <c r="G176" s="103" t="s">
        <v>259</v>
      </c>
      <c r="H176" s="103" t="s">
        <v>162</v>
      </c>
    </row>
    <row r="177" spans="1:8" hidden="1">
      <c r="A177" s="111">
        <v>255</v>
      </c>
      <c r="B177" s="103" t="s">
        <v>13</v>
      </c>
      <c r="C177" s="103" t="s">
        <v>223</v>
      </c>
      <c r="D177" s="104">
        <v>-4332.8500000000004</v>
      </c>
      <c r="E177" s="105">
        <v>2023</v>
      </c>
      <c r="F177" s="103" t="s">
        <v>255</v>
      </c>
      <c r="G177" s="103" t="s">
        <v>259</v>
      </c>
      <c r="H177" s="103" t="s">
        <v>183</v>
      </c>
    </row>
    <row r="178" spans="1:8" hidden="1">
      <c r="A178" s="111">
        <v>257</v>
      </c>
      <c r="B178" s="103" t="s">
        <v>13</v>
      </c>
      <c r="C178" s="103" t="s">
        <v>223</v>
      </c>
      <c r="D178" s="104">
        <v>-62948.55</v>
      </c>
      <c r="E178" s="105">
        <v>2023</v>
      </c>
      <c r="F178" s="103" t="s">
        <v>251</v>
      </c>
      <c r="G178" s="103" t="s">
        <v>259</v>
      </c>
      <c r="H178" s="103" t="s">
        <v>170</v>
      </c>
    </row>
    <row r="179" spans="1:8" hidden="1">
      <c r="A179" s="111">
        <v>258</v>
      </c>
      <c r="B179" s="103" t="s">
        <v>13</v>
      </c>
      <c r="C179" s="103" t="s">
        <v>223</v>
      </c>
      <c r="D179" s="104">
        <v>1379.71</v>
      </c>
      <c r="E179" s="105">
        <v>2023</v>
      </c>
      <c r="F179" s="103" t="s">
        <v>251</v>
      </c>
      <c r="G179" s="103" t="s">
        <v>259</v>
      </c>
      <c r="H179" s="103" t="s">
        <v>164</v>
      </c>
    </row>
    <row r="180" spans="1:8" hidden="1">
      <c r="A180" s="111">
        <v>260</v>
      </c>
      <c r="B180" s="103" t="s">
        <v>13</v>
      </c>
      <c r="C180" s="103" t="s">
        <v>223</v>
      </c>
      <c r="D180" s="104">
        <v>-6063.53</v>
      </c>
      <c r="E180" s="105">
        <v>2023</v>
      </c>
      <c r="F180" s="103" t="s">
        <v>249</v>
      </c>
      <c r="G180" s="103" t="s">
        <v>259</v>
      </c>
      <c r="H180" s="103" t="s">
        <v>168</v>
      </c>
    </row>
    <row r="181" spans="1:8" hidden="1">
      <c r="A181" s="111">
        <v>262</v>
      </c>
      <c r="B181" s="103" t="s">
        <v>13</v>
      </c>
      <c r="C181" s="103" t="s">
        <v>223</v>
      </c>
      <c r="D181" s="104">
        <v>-1480.14</v>
      </c>
      <c r="E181" s="105">
        <v>2023</v>
      </c>
      <c r="F181" s="103" t="s">
        <v>253</v>
      </c>
      <c r="G181" s="103" t="s">
        <v>259</v>
      </c>
      <c r="H181" s="103" t="s">
        <v>167</v>
      </c>
    </row>
    <row r="182" spans="1:8">
      <c r="A182" s="111">
        <v>264</v>
      </c>
      <c r="B182" s="103" t="s">
        <v>14</v>
      </c>
      <c r="C182" s="103" t="s">
        <v>224</v>
      </c>
      <c r="D182" s="104">
        <v>-275.64999999999998</v>
      </c>
      <c r="E182" s="105">
        <v>2023</v>
      </c>
      <c r="F182" s="103" t="s">
        <v>247</v>
      </c>
      <c r="G182" s="103" t="s">
        <v>258</v>
      </c>
      <c r="H182" s="103" t="s">
        <v>173</v>
      </c>
    </row>
    <row r="183" spans="1:8">
      <c r="A183" s="111">
        <v>265</v>
      </c>
      <c r="B183" s="103" t="s">
        <v>14</v>
      </c>
      <c r="C183" s="103" t="s">
        <v>224</v>
      </c>
      <c r="D183" s="104">
        <v>-532700.79</v>
      </c>
      <c r="E183" s="105">
        <v>2023</v>
      </c>
      <c r="F183" s="103" t="s">
        <v>247</v>
      </c>
      <c r="G183" s="103" t="s">
        <v>258</v>
      </c>
      <c r="H183" s="103" t="s">
        <v>171</v>
      </c>
    </row>
    <row r="184" spans="1:8">
      <c r="A184" s="111">
        <v>266</v>
      </c>
      <c r="B184" s="103" t="s">
        <v>14</v>
      </c>
      <c r="C184" s="103" t="s">
        <v>224</v>
      </c>
      <c r="D184" s="104">
        <v>47945.01</v>
      </c>
      <c r="E184" s="105">
        <v>2023</v>
      </c>
      <c r="F184" s="103" t="s">
        <v>247</v>
      </c>
      <c r="G184" s="103" t="s">
        <v>258</v>
      </c>
      <c r="H184" s="103" t="s">
        <v>245</v>
      </c>
    </row>
    <row r="185" spans="1:8">
      <c r="A185" s="111">
        <v>267</v>
      </c>
      <c r="B185" s="103" t="s">
        <v>14</v>
      </c>
      <c r="C185" s="103" t="s">
        <v>224</v>
      </c>
      <c r="D185" s="104">
        <v>-45741.08</v>
      </c>
      <c r="E185" s="105">
        <v>2023</v>
      </c>
      <c r="F185" s="103" t="s">
        <v>247</v>
      </c>
      <c r="G185" s="103" t="s">
        <v>258</v>
      </c>
      <c r="H185" s="103" t="s">
        <v>304</v>
      </c>
    </row>
    <row r="186" spans="1:8">
      <c r="A186" s="111">
        <v>268</v>
      </c>
      <c r="B186" s="103" t="s">
        <v>14</v>
      </c>
      <c r="C186" s="103" t="s">
        <v>224</v>
      </c>
      <c r="D186" s="104">
        <v>2478.0100000000002</v>
      </c>
      <c r="E186" s="105">
        <v>2023</v>
      </c>
      <c r="F186" s="103" t="s">
        <v>247</v>
      </c>
      <c r="G186" s="103" t="s">
        <v>258</v>
      </c>
      <c r="H186" s="103" t="s">
        <v>172</v>
      </c>
    </row>
    <row r="187" spans="1:8">
      <c r="A187" s="111">
        <v>269</v>
      </c>
      <c r="B187" s="103" t="s">
        <v>14</v>
      </c>
      <c r="C187" s="103" t="s">
        <v>224</v>
      </c>
      <c r="D187" s="104">
        <v>-223.75</v>
      </c>
      <c r="E187" s="105">
        <v>2023</v>
      </c>
      <c r="F187" s="103" t="s">
        <v>247</v>
      </c>
      <c r="G187" s="103" t="s">
        <v>258</v>
      </c>
      <c r="H187" s="103" t="s">
        <v>305</v>
      </c>
    </row>
    <row r="188" spans="1:8">
      <c r="A188" s="111">
        <v>270</v>
      </c>
      <c r="B188" s="103" t="s">
        <v>14</v>
      </c>
      <c r="C188" s="103" t="s">
        <v>224</v>
      </c>
      <c r="D188" s="104">
        <v>213.46</v>
      </c>
      <c r="E188" s="105">
        <v>2023</v>
      </c>
      <c r="F188" s="103" t="s">
        <v>247</v>
      </c>
      <c r="G188" s="103" t="s">
        <v>258</v>
      </c>
      <c r="H188" s="103" t="s">
        <v>306</v>
      </c>
    </row>
    <row r="189" spans="1:8" hidden="1">
      <c r="A189" s="111">
        <v>272</v>
      </c>
      <c r="B189" s="103" t="s">
        <v>14</v>
      </c>
      <c r="C189" s="103" t="s">
        <v>224</v>
      </c>
      <c r="D189" s="104">
        <v>-8711.84</v>
      </c>
      <c r="E189" s="105">
        <v>2023</v>
      </c>
      <c r="F189" s="103" t="s">
        <v>256</v>
      </c>
      <c r="G189" s="103" t="s">
        <v>258</v>
      </c>
      <c r="H189" s="103" t="s">
        <v>181</v>
      </c>
    </row>
    <row r="190" spans="1:8" hidden="1">
      <c r="A190" s="111">
        <v>274</v>
      </c>
      <c r="B190" s="103" t="s">
        <v>14</v>
      </c>
      <c r="C190" s="103" t="s">
        <v>224</v>
      </c>
      <c r="D190" s="104">
        <v>-32040</v>
      </c>
      <c r="E190" s="105">
        <v>2023</v>
      </c>
      <c r="F190" s="103" t="s">
        <v>255</v>
      </c>
      <c r="G190" s="103" t="s">
        <v>258</v>
      </c>
      <c r="H190" s="103" t="s">
        <v>182</v>
      </c>
    </row>
    <row r="191" spans="1:8" hidden="1">
      <c r="A191" s="111">
        <v>275</v>
      </c>
      <c r="B191" s="103" t="s">
        <v>14</v>
      </c>
      <c r="C191" s="103" t="s">
        <v>224</v>
      </c>
      <c r="D191" s="104">
        <v>2973.71</v>
      </c>
      <c r="E191" s="105">
        <v>2023</v>
      </c>
      <c r="F191" s="103" t="s">
        <v>255</v>
      </c>
      <c r="G191" s="103" t="s">
        <v>258</v>
      </c>
      <c r="H191" s="103" t="s">
        <v>307</v>
      </c>
    </row>
    <row r="192" spans="1:8" hidden="1">
      <c r="A192" s="111">
        <v>276</v>
      </c>
      <c r="B192" s="103" t="s">
        <v>14</v>
      </c>
      <c r="C192" s="103" t="s">
        <v>224</v>
      </c>
      <c r="D192" s="104">
        <v>-2973.71</v>
      </c>
      <c r="E192" s="105">
        <v>2023</v>
      </c>
      <c r="F192" s="103" t="s">
        <v>255</v>
      </c>
      <c r="G192" s="103" t="s">
        <v>258</v>
      </c>
      <c r="H192" s="103" t="s">
        <v>308</v>
      </c>
    </row>
    <row r="193" spans="1:8" hidden="1">
      <c r="A193" s="111">
        <v>278</v>
      </c>
      <c r="B193" s="103" t="s">
        <v>14</v>
      </c>
      <c r="C193" s="103" t="s">
        <v>224</v>
      </c>
      <c r="D193" s="104">
        <v>-10993.07</v>
      </c>
      <c r="E193" s="105">
        <v>2023</v>
      </c>
      <c r="F193" s="103" t="s">
        <v>251</v>
      </c>
      <c r="G193" s="103" t="s">
        <v>258</v>
      </c>
      <c r="H193" s="103" t="s">
        <v>170</v>
      </c>
    </row>
    <row r="194" spans="1:8" hidden="1">
      <c r="A194" s="111">
        <v>279</v>
      </c>
      <c r="B194" s="103" t="s">
        <v>14</v>
      </c>
      <c r="C194" s="103" t="s">
        <v>224</v>
      </c>
      <c r="D194" s="104">
        <v>848.88</v>
      </c>
      <c r="E194" s="105">
        <v>2023</v>
      </c>
      <c r="F194" s="103" t="s">
        <v>251</v>
      </c>
      <c r="G194" s="103" t="s">
        <v>258</v>
      </c>
      <c r="H194" s="103" t="s">
        <v>250</v>
      </c>
    </row>
    <row r="195" spans="1:8" hidden="1">
      <c r="A195" s="111">
        <v>280</v>
      </c>
      <c r="B195" s="103" t="s">
        <v>14</v>
      </c>
      <c r="C195" s="103" t="s">
        <v>224</v>
      </c>
      <c r="D195" s="104">
        <v>-848.88</v>
      </c>
      <c r="E195" s="105">
        <v>2023</v>
      </c>
      <c r="F195" s="103" t="s">
        <v>251</v>
      </c>
      <c r="G195" s="103" t="s">
        <v>258</v>
      </c>
      <c r="H195" s="103" t="s">
        <v>309</v>
      </c>
    </row>
    <row r="196" spans="1:8" hidden="1">
      <c r="A196" s="111">
        <v>281</v>
      </c>
      <c r="B196" s="103" t="s">
        <v>14</v>
      </c>
      <c r="C196" s="103" t="s">
        <v>224</v>
      </c>
      <c r="D196" s="104">
        <v>136.80000000000001</v>
      </c>
      <c r="E196" s="105">
        <v>2023</v>
      </c>
      <c r="F196" s="103" t="s">
        <v>251</v>
      </c>
      <c r="G196" s="103" t="s">
        <v>258</v>
      </c>
      <c r="H196" s="103" t="s">
        <v>164</v>
      </c>
    </row>
    <row r="197" spans="1:8" hidden="1">
      <c r="A197" s="111">
        <v>282</v>
      </c>
      <c r="B197" s="103" t="s">
        <v>14</v>
      </c>
      <c r="C197" s="103" t="s">
        <v>224</v>
      </c>
      <c r="D197" s="104">
        <v>-10.56</v>
      </c>
      <c r="E197" s="105">
        <v>2023</v>
      </c>
      <c r="F197" s="103" t="s">
        <v>251</v>
      </c>
      <c r="G197" s="103" t="s">
        <v>258</v>
      </c>
      <c r="H197" s="103" t="s">
        <v>254</v>
      </c>
    </row>
    <row r="198" spans="1:8" hidden="1">
      <c r="A198" s="111">
        <v>283</v>
      </c>
      <c r="B198" s="103" t="s">
        <v>14</v>
      </c>
      <c r="C198" s="103" t="s">
        <v>224</v>
      </c>
      <c r="D198" s="104">
        <v>10.56</v>
      </c>
      <c r="E198" s="105">
        <v>2023</v>
      </c>
      <c r="F198" s="103" t="s">
        <v>251</v>
      </c>
      <c r="G198" s="103" t="s">
        <v>258</v>
      </c>
      <c r="H198" s="103" t="s">
        <v>310</v>
      </c>
    </row>
    <row r="199" spans="1:8" hidden="1">
      <c r="A199" s="111">
        <v>285</v>
      </c>
      <c r="B199" s="103" t="s">
        <v>14</v>
      </c>
      <c r="C199" s="103" t="s">
        <v>224</v>
      </c>
      <c r="D199" s="104">
        <v>-6023.65</v>
      </c>
      <c r="E199" s="105">
        <v>2023</v>
      </c>
      <c r="F199" s="103" t="s">
        <v>249</v>
      </c>
      <c r="G199" s="103" t="s">
        <v>258</v>
      </c>
      <c r="H199" s="103" t="s">
        <v>168</v>
      </c>
    </row>
    <row r="200" spans="1:8" hidden="1">
      <c r="A200" s="111">
        <v>286</v>
      </c>
      <c r="B200" s="103" t="s">
        <v>14</v>
      </c>
      <c r="C200" s="103" t="s">
        <v>224</v>
      </c>
      <c r="D200" s="104">
        <v>666.3</v>
      </c>
      <c r="E200" s="105">
        <v>2023</v>
      </c>
      <c r="F200" s="103" t="s">
        <v>249</v>
      </c>
      <c r="G200" s="103" t="s">
        <v>258</v>
      </c>
      <c r="H200" s="103" t="s">
        <v>248</v>
      </c>
    </row>
    <row r="201" spans="1:8" hidden="1">
      <c r="A201" s="111">
        <v>287</v>
      </c>
      <c r="B201" s="103" t="s">
        <v>14</v>
      </c>
      <c r="C201" s="103" t="s">
        <v>224</v>
      </c>
      <c r="D201" s="104">
        <v>-666.3</v>
      </c>
      <c r="E201" s="105">
        <v>2023</v>
      </c>
      <c r="F201" s="103" t="s">
        <v>249</v>
      </c>
      <c r="G201" s="103" t="s">
        <v>258</v>
      </c>
      <c r="H201" s="103" t="s">
        <v>311</v>
      </c>
    </row>
    <row r="202" spans="1:8" hidden="1">
      <c r="A202" s="111">
        <v>289</v>
      </c>
      <c r="B202" s="103" t="s">
        <v>14</v>
      </c>
      <c r="C202" s="103" t="s">
        <v>224</v>
      </c>
      <c r="D202" s="104">
        <v>-7080.87</v>
      </c>
      <c r="E202" s="105">
        <v>2023</v>
      </c>
      <c r="F202" s="103" t="s">
        <v>253</v>
      </c>
      <c r="G202" s="103" t="s">
        <v>258</v>
      </c>
      <c r="H202" s="103" t="s">
        <v>167</v>
      </c>
    </row>
    <row r="203" spans="1:8" hidden="1">
      <c r="A203" s="111">
        <v>290</v>
      </c>
      <c r="B203" s="103" t="s">
        <v>14</v>
      </c>
      <c r="C203" s="103" t="s">
        <v>224</v>
      </c>
      <c r="D203" s="104">
        <v>934.79</v>
      </c>
      <c r="E203" s="105">
        <v>2023</v>
      </c>
      <c r="F203" s="103" t="s">
        <v>253</v>
      </c>
      <c r="G203" s="103" t="s">
        <v>258</v>
      </c>
      <c r="H203" s="103" t="s">
        <v>252</v>
      </c>
    </row>
    <row r="204" spans="1:8" hidden="1">
      <c r="A204" s="111">
        <v>291</v>
      </c>
      <c r="B204" s="103" t="s">
        <v>14</v>
      </c>
      <c r="C204" s="103" t="s">
        <v>224</v>
      </c>
      <c r="D204" s="104">
        <v>-860.13</v>
      </c>
      <c r="E204" s="105">
        <v>2023</v>
      </c>
      <c r="F204" s="103" t="s">
        <v>253</v>
      </c>
      <c r="G204" s="103" t="s">
        <v>258</v>
      </c>
      <c r="H204" s="103" t="s">
        <v>312</v>
      </c>
    </row>
    <row r="205" spans="1:8" hidden="1">
      <c r="A205" s="111">
        <v>292</v>
      </c>
      <c r="B205" s="103" t="s">
        <v>14</v>
      </c>
      <c r="C205" s="103" t="s">
        <v>224</v>
      </c>
      <c r="D205" s="104">
        <v>-0.01</v>
      </c>
      <c r="E205" s="105">
        <v>2023</v>
      </c>
      <c r="F205" s="103" t="s">
        <v>253</v>
      </c>
      <c r="G205" s="103" t="s">
        <v>258</v>
      </c>
      <c r="H205" s="103" t="s">
        <v>313</v>
      </c>
    </row>
    <row r="206" spans="1:8">
      <c r="A206" s="111">
        <v>294</v>
      </c>
      <c r="B206" s="103" t="s">
        <v>14</v>
      </c>
      <c r="C206" s="103" t="s">
        <v>223</v>
      </c>
      <c r="D206" s="104">
        <v>-3468.13</v>
      </c>
      <c r="E206" s="105">
        <v>2023</v>
      </c>
      <c r="F206" s="103" t="s">
        <v>247</v>
      </c>
      <c r="G206" s="103" t="s">
        <v>258</v>
      </c>
      <c r="H206" s="103" t="s">
        <v>173</v>
      </c>
    </row>
    <row r="207" spans="1:8">
      <c r="A207" s="111">
        <v>295</v>
      </c>
      <c r="B207" s="103" t="s">
        <v>14</v>
      </c>
      <c r="C207" s="103" t="s">
        <v>223</v>
      </c>
      <c r="D207" s="104">
        <v>507.57</v>
      </c>
      <c r="E207" s="105">
        <v>2023</v>
      </c>
      <c r="F207" s="103" t="s">
        <v>247</v>
      </c>
      <c r="G207" s="103" t="s">
        <v>258</v>
      </c>
      <c r="H207" s="103" t="s">
        <v>314</v>
      </c>
    </row>
    <row r="208" spans="1:8">
      <c r="A208" s="111">
        <v>296</v>
      </c>
      <c r="B208" s="103" t="s">
        <v>14</v>
      </c>
      <c r="C208" s="103" t="s">
        <v>223</v>
      </c>
      <c r="D208" s="104">
        <v>-507.57</v>
      </c>
      <c r="E208" s="105">
        <v>2023</v>
      </c>
      <c r="F208" s="103" t="s">
        <v>247</v>
      </c>
      <c r="G208" s="103" t="s">
        <v>258</v>
      </c>
      <c r="H208" s="103" t="s">
        <v>315</v>
      </c>
    </row>
    <row r="209" spans="1:8">
      <c r="A209" s="111">
        <v>297</v>
      </c>
      <c r="B209" s="103" t="s">
        <v>14</v>
      </c>
      <c r="C209" s="103" t="s">
        <v>223</v>
      </c>
      <c r="D209" s="104">
        <v>-339402.96</v>
      </c>
      <c r="E209" s="105">
        <v>2023</v>
      </c>
      <c r="F209" s="103" t="s">
        <v>247</v>
      </c>
      <c r="G209" s="103" t="s">
        <v>258</v>
      </c>
      <c r="H209" s="103" t="s">
        <v>171</v>
      </c>
    </row>
    <row r="210" spans="1:8">
      <c r="A210" s="111">
        <v>298</v>
      </c>
      <c r="B210" s="103" t="s">
        <v>14</v>
      </c>
      <c r="C210" s="103" t="s">
        <v>223</v>
      </c>
      <c r="D210" s="104">
        <v>33803.589999999997</v>
      </c>
      <c r="E210" s="105">
        <v>2023</v>
      </c>
      <c r="F210" s="103" t="s">
        <v>247</v>
      </c>
      <c r="G210" s="103" t="s">
        <v>258</v>
      </c>
      <c r="H210" s="103" t="s">
        <v>245</v>
      </c>
    </row>
    <row r="211" spans="1:8">
      <c r="A211" s="111">
        <v>299</v>
      </c>
      <c r="B211" s="103" t="s">
        <v>14</v>
      </c>
      <c r="C211" s="103" t="s">
        <v>223</v>
      </c>
      <c r="D211" s="104">
        <v>-58234.36</v>
      </c>
      <c r="E211" s="105">
        <v>2023</v>
      </c>
      <c r="F211" s="103" t="s">
        <v>247</v>
      </c>
      <c r="G211" s="103" t="s">
        <v>258</v>
      </c>
      <c r="H211" s="103" t="s">
        <v>304</v>
      </c>
    </row>
    <row r="212" spans="1:8">
      <c r="A212" s="111">
        <v>300</v>
      </c>
      <c r="B212" s="103" t="s">
        <v>14</v>
      </c>
      <c r="C212" s="103" t="s">
        <v>223</v>
      </c>
      <c r="D212" s="104">
        <v>0.23</v>
      </c>
      <c r="E212" s="105">
        <v>2023</v>
      </c>
      <c r="F212" s="103" t="s">
        <v>247</v>
      </c>
      <c r="G212" s="103" t="s">
        <v>258</v>
      </c>
      <c r="H212" s="103" t="s">
        <v>316</v>
      </c>
    </row>
    <row r="213" spans="1:8">
      <c r="A213" s="111">
        <v>301</v>
      </c>
      <c r="B213" s="103" t="s">
        <v>14</v>
      </c>
      <c r="C213" s="103" t="s">
        <v>223</v>
      </c>
      <c r="D213" s="104">
        <v>1406.78</v>
      </c>
      <c r="E213" s="105">
        <v>2023</v>
      </c>
      <c r="F213" s="103" t="s">
        <v>247</v>
      </c>
      <c r="G213" s="103" t="s">
        <v>258</v>
      </c>
      <c r="H213" s="103" t="s">
        <v>172</v>
      </c>
    </row>
    <row r="214" spans="1:8">
      <c r="A214" s="111">
        <v>302</v>
      </c>
      <c r="B214" s="103" t="s">
        <v>14</v>
      </c>
      <c r="C214" s="103" t="s">
        <v>223</v>
      </c>
      <c r="D214" s="104">
        <v>-136.66</v>
      </c>
      <c r="E214" s="105">
        <v>2023</v>
      </c>
      <c r="F214" s="103" t="s">
        <v>247</v>
      </c>
      <c r="G214" s="103" t="s">
        <v>258</v>
      </c>
      <c r="H214" s="103" t="s">
        <v>305</v>
      </c>
    </row>
    <row r="215" spans="1:8">
      <c r="A215" s="111">
        <v>303</v>
      </c>
      <c r="B215" s="103" t="s">
        <v>14</v>
      </c>
      <c r="C215" s="103" t="s">
        <v>223</v>
      </c>
      <c r="D215" s="104">
        <v>248.86</v>
      </c>
      <c r="E215" s="105">
        <v>2023</v>
      </c>
      <c r="F215" s="103" t="s">
        <v>247</v>
      </c>
      <c r="G215" s="103" t="s">
        <v>258</v>
      </c>
      <c r="H215" s="103" t="s">
        <v>306</v>
      </c>
    </row>
    <row r="216" spans="1:8" hidden="1">
      <c r="A216" s="111">
        <v>305</v>
      </c>
      <c r="B216" s="103" t="s">
        <v>14</v>
      </c>
      <c r="C216" s="103" t="s">
        <v>223</v>
      </c>
      <c r="D216" s="104">
        <v>-34188.17</v>
      </c>
      <c r="E216" s="105">
        <v>2023</v>
      </c>
      <c r="F216" s="103" t="s">
        <v>256</v>
      </c>
      <c r="G216" s="103" t="s">
        <v>258</v>
      </c>
      <c r="H216" s="103" t="s">
        <v>181</v>
      </c>
    </row>
    <row r="217" spans="1:8" hidden="1">
      <c r="A217" s="111">
        <v>306</v>
      </c>
      <c r="B217" s="103" t="s">
        <v>14</v>
      </c>
      <c r="C217" s="103" t="s">
        <v>223</v>
      </c>
      <c r="D217" s="104">
        <v>3300</v>
      </c>
      <c r="E217" s="105">
        <v>2023</v>
      </c>
      <c r="F217" s="103" t="s">
        <v>256</v>
      </c>
      <c r="G217" s="103" t="s">
        <v>258</v>
      </c>
      <c r="H217" s="103" t="s">
        <v>317</v>
      </c>
    </row>
    <row r="218" spans="1:8" hidden="1">
      <c r="A218" s="111">
        <v>307</v>
      </c>
      <c r="B218" s="103" t="s">
        <v>14</v>
      </c>
      <c r="C218" s="103" t="s">
        <v>223</v>
      </c>
      <c r="D218" s="104">
        <v>-3300</v>
      </c>
      <c r="E218" s="105">
        <v>2023</v>
      </c>
      <c r="F218" s="103" t="s">
        <v>256</v>
      </c>
      <c r="G218" s="103" t="s">
        <v>258</v>
      </c>
      <c r="H218" s="103" t="s">
        <v>318</v>
      </c>
    </row>
    <row r="219" spans="1:8" hidden="1">
      <c r="A219" s="111">
        <v>309</v>
      </c>
      <c r="B219" s="103" t="s">
        <v>14</v>
      </c>
      <c r="C219" s="103" t="s">
        <v>223</v>
      </c>
      <c r="D219" s="104">
        <v>-57890.49</v>
      </c>
      <c r="E219" s="105">
        <v>2023</v>
      </c>
      <c r="F219" s="103" t="s">
        <v>255</v>
      </c>
      <c r="G219" s="103" t="s">
        <v>258</v>
      </c>
      <c r="H219" s="103" t="s">
        <v>182</v>
      </c>
    </row>
    <row r="220" spans="1:8" hidden="1">
      <c r="A220" s="111">
        <v>310</v>
      </c>
      <c r="B220" s="103" t="s">
        <v>14</v>
      </c>
      <c r="C220" s="103" t="s">
        <v>223</v>
      </c>
      <c r="D220" s="104">
        <v>3390.54</v>
      </c>
      <c r="E220" s="105">
        <v>2023</v>
      </c>
      <c r="F220" s="103" t="s">
        <v>255</v>
      </c>
      <c r="G220" s="103" t="s">
        <v>258</v>
      </c>
      <c r="H220" s="103" t="s">
        <v>307</v>
      </c>
    </row>
    <row r="221" spans="1:8" hidden="1">
      <c r="A221" s="111">
        <v>311</v>
      </c>
      <c r="B221" s="103" t="s">
        <v>14</v>
      </c>
      <c r="C221" s="103" t="s">
        <v>223</v>
      </c>
      <c r="D221" s="104">
        <v>-8308.68</v>
      </c>
      <c r="E221" s="105">
        <v>2023</v>
      </c>
      <c r="F221" s="103" t="s">
        <v>255</v>
      </c>
      <c r="G221" s="103" t="s">
        <v>258</v>
      </c>
      <c r="H221" s="103" t="s">
        <v>308</v>
      </c>
    </row>
    <row r="222" spans="1:8" hidden="1">
      <c r="A222" s="111">
        <v>313</v>
      </c>
      <c r="B222" s="103" t="s">
        <v>14</v>
      </c>
      <c r="C222" s="103" t="s">
        <v>223</v>
      </c>
      <c r="D222" s="104">
        <v>-50049.61</v>
      </c>
      <c r="E222" s="105">
        <v>2023</v>
      </c>
      <c r="F222" s="103" t="s">
        <v>251</v>
      </c>
      <c r="G222" s="103" t="s">
        <v>258</v>
      </c>
      <c r="H222" s="103" t="s">
        <v>170</v>
      </c>
    </row>
    <row r="223" spans="1:8" hidden="1">
      <c r="A223" s="111">
        <v>314</v>
      </c>
      <c r="B223" s="103" t="s">
        <v>14</v>
      </c>
      <c r="C223" s="103" t="s">
        <v>223</v>
      </c>
      <c r="D223" s="104">
        <v>8195.81</v>
      </c>
      <c r="E223" s="105">
        <v>2023</v>
      </c>
      <c r="F223" s="103" t="s">
        <v>251</v>
      </c>
      <c r="G223" s="103" t="s">
        <v>258</v>
      </c>
      <c r="H223" s="103" t="s">
        <v>250</v>
      </c>
    </row>
    <row r="224" spans="1:8" hidden="1">
      <c r="A224" s="111">
        <v>315</v>
      </c>
      <c r="B224" s="103" t="s">
        <v>14</v>
      </c>
      <c r="C224" s="103" t="s">
        <v>223</v>
      </c>
      <c r="D224" s="104">
        <v>-8195.81</v>
      </c>
      <c r="E224" s="105">
        <v>2023</v>
      </c>
      <c r="F224" s="103" t="s">
        <v>251</v>
      </c>
      <c r="G224" s="103" t="s">
        <v>258</v>
      </c>
      <c r="H224" s="103" t="s">
        <v>309</v>
      </c>
    </row>
    <row r="225" spans="1:8" hidden="1">
      <c r="A225" s="111">
        <v>316</v>
      </c>
      <c r="B225" s="103" t="s">
        <v>14</v>
      </c>
      <c r="C225" s="103" t="s">
        <v>223</v>
      </c>
      <c r="D225" s="104">
        <v>622.84</v>
      </c>
      <c r="E225" s="105">
        <v>2023</v>
      </c>
      <c r="F225" s="103" t="s">
        <v>251</v>
      </c>
      <c r="G225" s="103" t="s">
        <v>258</v>
      </c>
      <c r="H225" s="103" t="s">
        <v>164</v>
      </c>
    </row>
    <row r="226" spans="1:8" hidden="1">
      <c r="A226" s="111">
        <v>317</v>
      </c>
      <c r="B226" s="103" t="s">
        <v>14</v>
      </c>
      <c r="C226" s="103" t="s">
        <v>223</v>
      </c>
      <c r="D226" s="104">
        <v>-102</v>
      </c>
      <c r="E226" s="105">
        <v>2023</v>
      </c>
      <c r="F226" s="103" t="s">
        <v>251</v>
      </c>
      <c r="G226" s="103" t="s">
        <v>258</v>
      </c>
      <c r="H226" s="103" t="s">
        <v>254</v>
      </c>
    </row>
    <row r="227" spans="1:8" hidden="1">
      <c r="A227" s="111">
        <v>318</v>
      </c>
      <c r="B227" s="103" t="s">
        <v>14</v>
      </c>
      <c r="C227" s="103" t="s">
        <v>223</v>
      </c>
      <c r="D227" s="104">
        <v>102</v>
      </c>
      <c r="E227" s="105">
        <v>2023</v>
      </c>
      <c r="F227" s="103" t="s">
        <v>251</v>
      </c>
      <c r="G227" s="103" t="s">
        <v>258</v>
      </c>
      <c r="H227" s="103" t="s">
        <v>310</v>
      </c>
    </row>
    <row r="228" spans="1:8" hidden="1">
      <c r="A228" s="111">
        <v>320</v>
      </c>
      <c r="B228" s="103" t="s">
        <v>14</v>
      </c>
      <c r="C228" s="103" t="s">
        <v>223</v>
      </c>
      <c r="D228" s="104">
        <v>-12161.91</v>
      </c>
      <c r="E228" s="105">
        <v>2023</v>
      </c>
      <c r="F228" s="103" t="s">
        <v>249</v>
      </c>
      <c r="G228" s="103" t="s">
        <v>258</v>
      </c>
      <c r="H228" s="103" t="s">
        <v>168</v>
      </c>
    </row>
    <row r="229" spans="1:8" hidden="1">
      <c r="A229" s="111">
        <v>321</v>
      </c>
      <c r="B229" s="103" t="s">
        <v>14</v>
      </c>
      <c r="C229" s="103" t="s">
        <v>223</v>
      </c>
      <c r="D229" s="104">
        <v>2298.4699999999998</v>
      </c>
      <c r="E229" s="105">
        <v>2023</v>
      </c>
      <c r="F229" s="103" t="s">
        <v>249</v>
      </c>
      <c r="G229" s="103" t="s">
        <v>258</v>
      </c>
      <c r="H229" s="103" t="s">
        <v>248</v>
      </c>
    </row>
    <row r="230" spans="1:8" hidden="1">
      <c r="A230" s="111">
        <v>322</v>
      </c>
      <c r="B230" s="103" t="s">
        <v>14</v>
      </c>
      <c r="C230" s="103" t="s">
        <v>223</v>
      </c>
      <c r="D230" s="104">
        <v>-2298.4699999999998</v>
      </c>
      <c r="E230" s="105">
        <v>2023</v>
      </c>
      <c r="F230" s="103" t="s">
        <v>249</v>
      </c>
      <c r="G230" s="103" t="s">
        <v>258</v>
      </c>
      <c r="H230" s="103" t="s">
        <v>311</v>
      </c>
    </row>
    <row r="231" spans="1:8" hidden="1">
      <c r="A231" s="111">
        <v>323</v>
      </c>
      <c r="B231" s="103" t="s">
        <v>14</v>
      </c>
      <c r="C231" s="103" t="s">
        <v>223</v>
      </c>
      <c r="D231" s="104">
        <v>0.02</v>
      </c>
      <c r="E231" s="105">
        <v>2023</v>
      </c>
      <c r="F231" s="103" t="s">
        <v>249</v>
      </c>
      <c r="G231" s="103" t="s">
        <v>258</v>
      </c>
      <c r="H231" s="103" t="s">
        <v>319</v>
      </c>
    </row>
    <row r="232" spans="1:8" hidden="1">
      <c r="A232" s="111">
        <v>325</v>
      </c>
      <c r="B232" s="103" t="s">
        <v>14</v>
      </c>
      <c r="C232" s="103" t="s">
        <v>223</v>
      </c>
      <c r="D232" s="104">
        <v>-10375.9</v>
      </c>
      <c r="E232" s="105">
        <v>2023</v>
      </c>
      <c r="F232" s="103" t="s">
        <v>253</v>
      </c>
      <c r="G232" s="103" t="s">
        <v>258</v>
      </c>
      <c r="H232" s="103" t="s">
        <v>167</v>
      </c>
    </row>
    <row r="233" spans="1:8" hidden="1">
      <c r="A233" s="111">
        <v>326</v>
      </c>
      <c r="B233" s="103" t="s">
        <v>14</v>
      </c>
      <c r="C233" s="103" t="s">
        <v>223</v>
      </c>
      <c r="D233" s="104">
        <v>2921.79</v>
      </c>
      <c r="E233" s="105">
        <v>2023</v>
      </c>
      <c r="F233" s="103" t="s">
        <v>253</v>
      </c>
      <c r="G233" s="103" t="s">
        <v>258</v>
      </c>
      <c r="H233" s="103" t="s">
        <v>252</v>
      </c>
    </row>
    <row r="234" spans="1:8" hidden="1">
      <c r="A234" s="111">
        <v>327</v>
      </c>
      <c r="B234" s="103" t="s">
        <v>14</v>
      </c>
      <c r="C234" s="103" t="s">
        <v>223</v>
      </c>
      <c r="D234" s="104">
        <v>-2980.4</v>
      </c>
      <c r="E234" s="105">
        <v>2023</v>
      </c>
      <c r="F234" s="103" t="s">
        <v>253</v>
      </c>
      <c r="G234" s="103" t="s">
        <v>258</v>
      </c>
      <c r="H234" s="103" t="s">
        <v>312</v>
      </c>
    </row>
    <row r="235" spans="1:8">
      <c r="A235" s="111">
        <v>329</v>
      </c>
      <c r="B235" s="103" t="s">
        <v>15</v>
      </c>
      <c r="C235" s="103" t="s">
        <v>224</v>
      </c>
      <c r="D235" s="104">
        <v>-52539.88</v>
      </c>
      <c r="E235" s="105">
        <v>2023</v>
      </c>
      <c r="F235" s="103" t="s">
        <v>247</v>
      </c>
      <c r="G235" s="103" t="s">
        <v>257</v>
      </c>
      <c r="H235" s="103" t="s">
        <v>171</v>
      </c>
    </row>
    <row r="236" spans="1:8">
      <c r="A236" s="111">
        <v>330</v>
      </c>
      <c r="B236" s="103" t="s">
        <v>15</v>
      </c>
      <c r="C236" s="103" t="s">
        <v>224</v>
      </c>
      <c r="D236" s="104">
        <v>-0.2</v>
      </c>
      <c r="E236" s="105">
        <v>2023</v>
      </c>
      <c r="F236" s="103" t="s">
        <v>247</v>
      </c>
      <c r="G236" s="103" t="s">
        <v>257</v>
      </c>
      <c r="H236" s="103" t="s">
        <v>321</v>
      </c>
    </row>
    <row r="237" spans="1:8">
      <c r="A237" s="111">
        <v>331</v>
      </c>
      <c r="B237" s="103" t="s">
        <v>15</v>
      </c>
      <c r="C237" s="103" t="s">
        <v>224</v>
      </c>
      <c r="D237" s="104">
        <v>-2.2599999999999998</v>
      </c>
      <c r="E237" s="105">
        <v>2023</v>
      </c>
      <c r="F237" s="103" t="s">
        <v>247</v>
      </c>
      <c r="G237" s="103" t="s">
        <v>257</v>
      </c>
      <c r="H237" s="103" t="s">
        <v>322</v>
      </c>
    </row>
    <row r="238" spans="1:8">
      <c r="A238" s="111">
        <v>332</v>
      </c>
      <c r="B238" s="103" t="s">
        <v>15</v>
      </c>
      <c r="C238" s="103" t="s">
        <v>224</v>
      </c>
      <c r="D238" s="104">
        <v>109.38</v>
      </c>
      <c r="E238" s="105">
        <v>2023</v>
      </c>
      <c r="F238" s="103" t="s">
        <v>247</v>
      </c>
      <c r="G238" s="103" t="s">
        <v>257</v>
      </c>
      <c r="H238" s="103" t="s">
        <v>323</v>
      </c>
    </row>
    <row r="239" spans="1:8">
      <c r="A239" s="111">
        <v>333</v>
      </c>
      <c r="B239" s="103" t="s">
        <v>15</v>
      </c>
      <c r="C239" s="103" t="s">
        <v>224</v>
      </c>
      <c r="D239" s="104">
        <v>8.31</v>
      </c>
      <c r="E239" s="105">
        <v>2023</v>
      </c>
      <c r="F239" s="103" t="s">
        <v>247</v>
      </c>
      <c r="G239" s="103" t="s">
        <v>257</v>
      </c>
      <c r="H239" s="103" t="s">
        <v>172</v>
      </c>
    </row>
    <row r="240" spans="1:8">
      <c r="A240" s="111">
        <v>334</v>
      </c>
      <c r="B240" s="103" t="s">
        <v>15</v>
      </c>
      <c r="C240" s="103" t="s">
        <v>224</v>
      </c>
      <c r="D240" s="104">
        <v>2.88</v>
      </c>
      <c r="E240" s="105">
        <v>2023</v>
      </c>
      <c r="F240" s="103" t="s">
        <v>247</v>
      </c>
      <c r="G240" s="103" t="s">
        <v>257</v>
      </c>
      <c r="H240" s="103" t="s">
        <v>162</v>
      </c>
    </row>
    <row r="241" spans="1:8" hidden="1">
      <c r="A241" s="111">
        <v>336</v>
      </c>
      <c r="B241" s="103" t="s">
        <v>15</v>
      </c>
      <c r="C241" s="103" t="s">
        <v>224</v>
      </c>
      <c r="D241" s="104">
        <v>-109.44</v>
      </c>
      <c r="E241" s="105">
        <v>2023</v>
      </c>
      <c r="F241" s="103" t="s">
        <v>256</v>
      </c>
      <c r="G241" s="103" t="s">
        <v>257</v>
      </c>
      <c r="H241" s="103" t="s">
        <v>180</v>
      </c>
    </row>
    <row r="242" spans="1:8" hidden="1">
      <c r="A242" s="111">
        <v>338</v>
      </c>
      <c r="B242" s="103" t="s">
        <v>15</v>
      </c>
      <c r="C242" s="103" t="s">
        <v>224</v>
      </c>
      <c r="D242" s="104">
        <v>-504.5</v>
      </c>
      <c r="E242" s="105">
        <v>2023</v>
      </c>
      <c r="F242" s="103" t="s">
        <v>253</v>
      </c>
      <c r="G242" s="103" t="s">
        <v>257</v>
      </c>
      <c r="H242" s="103" t="s">
        <v>167</v>
      </c>
    </row>
    <row r="243" spans="1:8" hidden="1">
      <c r="A243" s="111">
        <v>339</v>
      </c>
      <c r="B243" s="103" t="s">
        <v>15</v>
      </c>
      <c r="C243" s="103" t="s">
        <v>224</v>
      </c>
      <c r="D243" s="104">
        <v>1.46</v>
      </c>
      <c r="E243" s="105">
        <v>2023</v>
      </c>
      <c r="F243" s="103" t="s">
        <v>253</v>
      </c>
      <c r="G243" s="103" t="s">
        <v>257</v>
      </c>
      <c r="H243" s="103" t="s">
        <v>324</v>
      </c>
    </row>
    <row r="244" spans="1:8" hidden="1">
      <c r="A244" s="111">
        <v>340</v>
      </c>
      <c r="B244" s="103" t="s">
        <v>15</v>
      </c>
      <c r="C244" s="103" t="s">
        <v>224</v>
      </c>
      <c r="D244" s="104">
        <v>0.04</v>
      </c>
      <c r="E244" s="105">
        <v>2023</v>
      </c>
      <c r="F244" s="103" t="s">
        <v>253</v>
      </c>
      <c r="G244" s="103" t="s">
        <v>257</v>
      </c>
      <c r="H244" s="103" t="s">
        <v>325</v>
      </c>
    </row>
    <row r="245" spans="1:8" hidden="1">
      <c r="A245" s="111">
        <v>341</v>
      </c>
      <c r="B245" s="103" t="s">
        <v>15</v>
      </c>
      <c r="C245" s="103" t="s">
        <v>224</v>
      </c>
      <c r="D245" s="104">
        <v>-0.03</v>
      </c>
      <c r="E245" s="105">
        <v>2023</v>
      </c>
      <c r="F245" s="103" t="s">
        <v>253</v>
      </c>
      <c r="G245" s="103" t="s">
        <v>257</v>
      </c>
      <c r="H245" s="103" t="s">
        <v>326</v>
      </c>
    </row>
    <row r="246" spans="1:8" hidden="1">
      <c r="A246" s="111">
        <v>342</v>
      </c>
      <c r="B246" s="103" t="s">
        <v>15</v>
      </c>
      <c r="C246" s="103" t="s">
        <v>224</v>
      </c>
      <c r="D246" s="104">
        <v>0.03</v>
      </c>
      <c r="E246" s="105">
        <v>2023</v>
      </c>
      <c r="F246" s="103" t="s">
        <v>253</v>
      </c>
      <c r="G246" s="103" t="s">
        <v>257</v>
      </c>
      <c r="H246" s="103" t="s">
        <v>322</v>
      </c>
    </row>
    <row r="247" spans="1:8" hidden="1">
      <c r="A247" s="111">
        <v>343</v>
      </c>
      <c r="B247" s="103" t="s">
        <v>15</v>
      </c>
      <c r="C247" s="103" t="s">
        <v>224</v>
      </c>
      <c r="D247" s="104">
        <v>0.26</v>
      </c>
      <c r="E247" s="105">
        <v>2023</v>
      </c>
      <c r="F247" s="103" t="s">
        <v>253</v>
      </c>
      <c r="G247" s="103" t="s">
        <v>257</v>
      </c>
      <c r="H247" s="103" t="s">
        <v>327</v>
      </c>
    </row>
    <row r="248" spans="1:8">
      <c r="A248" s="111">
        <v>345</v>
      </c>
      <c r="B248" s="103" t="s">
        <v>15</v>
      </c>
      <c r="C248" s="103" t="s">
        <v>223</v>
      </c>
      <c r="D248" s="104">
        <v>-1400</v>
      </c>
      <c r="E248" s="105">
        <v>2023</v>
      </c>
      <c r="F248" s="103" t="s">
        <v>247</v>
      </c>
      <c r="G248" s="103" t="s">
        <v>257</v>
      </c>
      <c r="H248" s="103" t="s">
        <v>173</v>
      </c>
    </row>
    <row r="249" spans="1:8">
      <c r="A249" s="111">
        <v>346</v>
      </c>
      <c r="B249" s="103" t="s">
        <v>15</v>
      </c>
      <c r="C249" s="103" t="s">
        <v>223</v>
      </c>
      <c r="D249" s="104">
        <v>-543162.86</v>
      </c>
      <c r="E249" s="105">
        <v>2023</v>
      </c>
      <c r="F249" s="103" t="s">
        <v>247</v>
      </c>
      <c r="G249" s="103" t="s">
        <v>257</v>
      </c>
      <c r="H249" s="103" t="s">
        <v>171</v>
      </c>
    </row>
    <row r="250" spans="1:8">
      <c r="A250" s="111">
        <v>347</v>
      </c>
      <c r="B250" s="103" t="s">
        <v>15</v>
      </c>
      <c r="C250" s="103" t="s">
        <v>223</v>
      </c>
      <c r="D250" s="104">
        <v>-1658.41</v>
      </c>
      <c r="E250" s="105">
        <v>2023</v>
      </c>
      <c r="F250" s="103" t="s">
        <v>247</v>
      </c>
      <c r="G250" s="103" t="s">
        <v>257</v>
      </c>
      <c r="H250" s="103" t="s">
        <v>328</v>
      </c>
    </row>
    <row r="251" spans="1:8">
      <c r="A251" s="111">
        <v>348</v>
      </c>
      <c r="B251" s="103" t="s">
        <v>15</v>
      </c>
      <c r="C251" s="103" t="s">
        <v>223</v>
      </c>
      <c r="D251" s="104">
        <v>-344.88</v>
      </c>
      <c r="E251" s="105">
        <v>2023</v>
      </c>
      <c r="F251" s="103" t="s">
        <v>247</v>
      </c>
      <c r="G251" s="103" t="s">
        <v>257</v>
      </c>
      <c r="H251" s="103" t="s">
        <v>329</v>
      </c>
    </row>
    <row r="252" spans="1:8">
      <c r="A252" s="111">
        <v>349</v>
      </c>
      <c r="B252" s="103" t="s">
        <v>15</v>
      </c>
      <c r="C252" s="103" t="s">
        <v>223</v>
      </c>
      <c r="D252" s="104">
        <v>954.22</v>
      </c>
      <c r="E252" s="105">
        <v>2023</v>
      </c>
      <c r="F252" s="103" t="s">
        <v>247</v>
      </c>
      <c r="G252" s="103" t="s">
        <v>257</v>
      </c>
      <c r="H252" s="103" t="s">
        <v>321</v>
      </c>
    </row>
    <row r="253" spans="1:8">
      <c r="A253" s="111">
        <v>350</v>
      </c>
      <c r="B253" s="103" t="s">
        <v>15</v>
      </c>
      <c r="C253" s="103" t="s">
        <v>223</v>
      </c>
      <c r="D253" s="104">
        <v>10413.26</v>
      </c>
      <c r="E253" s="105">
        <v>2023</v>
      </c>
      <c r="F253" s="103" t="s">
        <v>247</v>
      </c>
      <c r="G253" s="103" t="s">
        <v>257</v>
      </c>
      <c r="H253" s="103" t="s">
        <v>330</v>
      </c>
    </row>
    <row r="254" spans="1:8">
      <c r="A254" s="111">
        <v>351</v>
      </c>
      <c r="B254" s="103" t="s">
        <v>15</v>
      </c>
      <c r="C254" s="103" t="s">
        <v>223</v>
      </c>
      <c r="D254" s="104">
        <v>-0.02</v>
      </c>
      <c r="E254" s="105">
        <v>2023</v>
      </c>
      <c r="F254" s="103" t="s">
        <v>247</v>
      </c>
      <c r="G254" s="103" t="s">
        <v>257</v>
      </c>
      <c r="H254" s="103" t="s">
        <v>322</v>
      </c>
    </row>
    <row r="255" spans="1:8">
      <c r="A255" s="111">
        <v>352</v>
      </c>
      <c r="B255" s="103" t="s">
        <v>15</v>
      </c>
      <c r="C255" s="103" t="s">
        <v>223</v>
      </c>
      <c r="D255" s="104">
        <v>-35.97</v>
      </c>
      <c r="E255" s="105">
        <v>2023</v>
      </c>
      <c r="F255" s="103" t="s">
        <v>247</v>
      </c>
      <c r="G255" s="103" t="s">
        <v>257</v>
      </c>
      <c r="H255" s="103" t="s">
        <v>327</v>
      </c>
    </row>
    <row r="256" spans="1:8">
      <c r="A256" s="111">
        <v>353</v>
      </c>
      <c r="B256" s="103" t="s">
        <v>15</v>
      </c>
      <c r="C256" s="103" t="s">
        <v>223</v>
      </c>
      <c r="D256" s="104">
        <v>504.56</v>
      </c>
      <c r="E256" s="105">
        <v>2023</v>
      </c>
      <c r="F256" s="103" t="s">
        <v>247</v>
      </c>
      <c r="G256" s="103" t="s">
        <v>257</v>
      </c>
      <c r="H256" s="103" t="s">
        <v>331</v>
      </c>
    </row>
    <row r="257" spans="1:8">
      <c r="A257" s="111">
        <v>354</v>
      </c>
      <c r="B257" s="103" t="s">
        <v>15</v>
      </c>
      <c r="C257" s="103" t="s">
        <v>223</v>
      </c>
      <c r="D257" s="104">
        <v>109</v>
      </c>
      <c r="E257" s="105">
        <v>2023</v>
      </c>
      <c r="F257" s="103" t="s">
        <v>247</v>
      </c>
      <c r="G257" s="103" t="s">
        <v>257</v>
      </c>
      <c r="H257" s="103" t="s">
        <v>172</v>
      </c>
    </row>
    <row r="258" spans="1:8">
      <c r="A258" s="111">
        <v>355</v>
      </c>
      <c r="B258" s="103" t="s">
        <v>15</v>
      </c>
      <c r="C258" s="103" t="s">
        <v>223</v>
      </c>
      <c r="D258" s="104">
        <v>4.7300000000000004</v>
      </c>
      <c r="E258" s="105">
        <v>2023</v>
      </c>
      <c r="F258" s="103" t="s">
        <v>247</v>
      </c>
      <c r="G258" s="103" t="s">
        <v>257</v>
      </c>
      <c r="H258" s="103" t="s">
        <v>162</v>
      </c>
    </row>
    <row r="259" spans="1:8" hidden="1">
      <c r="A259" s="111">
        <v>357</v>
      </c>
      <c r="B259" s="103" t="s">
        <v>15</v>
      </c>
      <c r="C259" s="103" t="s">
        <v>223</v>
      </c>
      <c r="D259" s="104">
        <v>-1198.55</v>
      </c>
      <c r="E259" s="105">
        <v>2023</v>
      </c>
      <c r="F259" s="103" t="s">
        <v>253</v>
      </c>
      <c r="G259" s="103" t="s">
        <v>257</v>
      </c>
      <c r="H259" s="103" t="s">
        <v>167</v>
      </c>
    </row>
    <row r="260" spans="1:8" hidden="1">
      <c r="A260" s="111">
        <v>358</v>
      </c>
      <c r="B260" s="103" t="s">
        <v>15</v>
      </c>
      <c r="C260" s="103" t="s">
        <v>223</v>
      </c>
      <c r="D260" s="104">
        <v>-7.0000000000000007E-2</v>
      </c>
      <c r="E260" s="105">
        <v>2023</v>
      </c>
      <c r="F260" s="103" t="s">
        <v>253</v>
      </c>
      <c r="G260" s="103" t="s">
        <v>257</v>
      </c>
      <c r="H260" s="103" t="s">
        <v>322</v>
      </c>
    </row>
    <row r="261" spans="1:8" hidden="1">
      <c r="A261" s="111">
        <v>359</v>
      </c>
      <c r="B261" s="103" t="s">
        <v>15</v>
      </c>
      <c r="C261" s="103" t="s">
        <v>223</v>
      </c>
      <c r="D261" s="104">
        <v>0.02</v>
      </c>
      <c r="E261" s="105">
        <v>2023</v>
      </c>
      <c r="F261" s="103" t="s">
        <v>253</v>
      </c>
      <c r="G261" s="103" t="s">
        <v>257</v>
      </c>
      <c r="H261" s="103" t="s">
        <v>332</v>
      </c>
    </row>
    <row r="262" spans="1:8" hidden="1">
      <c r="A262" s="111">
        <v>360</v>
      </c>
      <c r="B262" s="103" t="s">
        <v>15</v>
      </c>
      <c r="C262" s="103" t="s">
        <v>223</v>
      </c>
      <c r="D262" s="104">
        <v>1.08</v>
      </c>
      <c r="E262" s="105">
        <v>2023</v>
      </c>
      <c r="F262" s="103" t="s">
        <v>253</v>
      </c>
      <c r="G262" s="103" t="s">
        <v>257</v>
      </c>
      <c r="H262" s="103" t="s">
        <v>331</v>
      </c>
    </row>
    <row r="263" spans="1:8">
      <c r="A263" s="111">
        <v>363</v>
      </c>
      <c r="B263" s="103" t="s">
        <v>16</v>
      </c>
      <c r="C263" s="103" t="s">
        <v>224</v>
      </c>
      <c r="D263" s="104">
        <v>-193751.22</v>
      </c>
      <c r="E263" s="105">
        <v>2023</v>
      </c>
      <c r="F263" s="103" t="s">
        <v>247</v>
      </c>
      <c r="G263" s="103" t="s">
        <v>257</v>
      </c>
      <c r="H263" s="103" t="s">
        <v>171</v>
      </c>
    </row>
    <row r="264" spans="1:8">
      <c r="A264" s="111">
        <v>364</v>
      </c>
      <c r="B264" s="103" t="s">
        <v>16</v>
      </c>
      <c r="C264" s="103" t="s">
        <v>224</v>
      </c>
      <c r="D264" s="104">
        <v>-22859.35</v>
      </c>
      <c r="E264" s="105">
        <v>2023</v>
      </c>
      <c r="F264" s="103" t="s">
        <v>247</v>
      </c>
      <c r="G264" s="103" t="s">
        <v>257</v>
      </c>
      <c r="H264" s="103" t="s">
        <v>174</v>
      </c>
    </row>
    <row r="265" spans="1:8">
      <c r="A265" s="111">
        <v>365</v>
      </c>
      <c r="B265" s="103" t="s">
        <v>16</v>
      </c>
      <c r="C265" s="103" t="s">
        <v>224</v>
      </c>
      <c r="D265" s="104">
        <v>1948.5</v>
      </c>
      <c r="E265" s="105">
        <v>2023</v>
      </c>
      <c r="F265" s="103" t="s">
        <v>247</v>
      </c>
      <c r="G265" s="103" t="s">
        <v>257</v>
      </c>
      <c r="H265" s="103" t="s">
        <v>172</v>
      </c>
    </row>
    <row r="266" spans="1:8">
      <c r="A266" s="111">
        <v>366</v>
      </c>
      <c r="B266" s="103" t="s">
        <v>16</v>
      </c>
      <c r="C266" s="103" t="s">
        <v>224</v>
      </c>
      <c r="D266" s="104">
        <v>4.55</v>
      </c>
      <c r="E266" s="105">
        <v>2023</v>
      </c>
      <c r="F266" s="103" t="s">
        <v>247</v>
      </c>
      <c r="G266" s="103" t="s">
        <v>257</v>
      </c>
      <c r="H266" s="103" t="s">
        <v>163</v>
      </c>
    </row>
    <row r="267" spans="1:8" hidden="1">
      <c r="A267" s="111">
        <v>371</v>
      </c>
      <c r="B267" s="103" t="s">
        <v>16</v>
      </c>
      <c r="C267" s="103" t="s">
        <v>224</v>
      </c>
      <c r="D267" s="104">
        <v>-6.32</v>
      </c>
      <c r="E267" s="105">
        <v>2023</v>
      </c>
      <c r="F267" s="103" t="s">
        <v>253</v>
      </c>
      <c r="G267" s="103" t="s">
        <v>257</v>
      </c>
      <c r="H267" s="103" t="s">
        <v>167</v>
      </c>
    </row>
    <row r="268" spans="1:8">
      <c r="A268" s="111">
        <v>374</v>
      </c>
      <c r="B268" s="103" t="s">
        <v>16</v>
      </c>
      <c r="C268" s="103" t="s">
        <v>223</v>
      </c>
      <c r="D268" s="104">
        <v>-1384.77</v>
      </c>
      <c r="E268" s="105">
        <v>2023</v>
      </c>
      <c r="F268" s="103" t="s">
        <v>247</v>
      </c>
      <c r="G268" s="103" t="s">
        <v>257</v>
      </c>
      <c r="H268" s="103" t="s">
        <v>173</v>
      </c>
    </row>
    <row r="269" spans="1:8">
      <c r="A269" s="111">
        <v>375</v>
      </c>
      <c r="B269" s="103" t="s">
        <v>16</v>
      </c>
      <c r="C269" s="103" t="s">
        <v>223</v>
      </c>
      <c r="D269" s="104">
        <v>-414218.71</v>
      </c>
      <c r="E269" s="105">
        <v>2023</v>
      </c>
      <c r="F269" s="103" t="s">
        <v>247</v>
      </c>
      <c r="G269" s="103" t="s">
        <v>257</v>
      </c>
      <c r="H269" s="103" t="s">
        <v>171</v>
      </c>
    </row>
    <row r="270" spans="1:8">
      <c r="A270" s="111">
        <v>376</v>
      </c>
      <c r="B270" s="103" t="s">
        <v>16</v>
      </c>
      <c r="C270" s="103" t="s">
        <v>223</v>
      </c>
      <c r="D270" s="104">
        <v>-74022.03</v>
      </c>
      <c r="E270" s="105">
        <v>2023</v>
      </c>
      <c r="F270" s="103" t="s">
        <v>247</v>
      </c>
      <c r="G270" s="103" t="s">
        <v>257</v>
      </c>
      <c r="H270" s="103" t="s">
        <v>174</v>
      </c>
    </row>
    <row r="271" spans="1:8">
      <c r="A271" s="111">
        <v>377</v>
      </c>
      <c r="B271" s="103" t="s">
        <v>16</v>
      </c>
      <c r="C271" s="103" t="s">
        <v>223</v>
      </c>
      <c r="D271" s="104">
        <v>43388.31</v>
      </c>
      <c r="E271" s="105">
        <v>2023</v>
      </c>
      <c r="F271" s="103" t="s">
        <v>247</v>
      </c>
      <c r="G271" s="103" t="s">
        <v>257</v>
      </c>
      <c r="H271" s="103" t="s">
        <v>245</v>
      </c>
    </row>
    <row r="272" spans="1:8">
      <c r="A272" s="111">
        <v>378</v>
      </c>
      <c r="B272" s="103" t="s">
        <v>16</v>
      </c>
      <c r="C272" s="103" t="s">
        <v>223</v>
      </c>
      <c r="D272" s="104">
        <v>4010.98</v>
      </c>
      <c r="E272" s="105">
        <v>2023</v>
      </c>
      <c r="F272" s="103" t="s">
        <v>247</v>
      </c>
      <c r="G272" s="103" t="s">
        <v>257</v>
      </c>
      <c r="H272" s="103" t="s">
        <v>172</v>
      </c>
    </row>
    <row r="273" spans="1:8" hidden="1">
      <c r="A273" s="111">
        <v>386</v>
      </c>
      <c r="B273" s="103" t="s">
        <v>16</v>
      </c>
      <c r="C273" s="103" t="s">
        <v>223</v>
      </c>
      <c r="D273" s="104">
        <v>-7739.2</v>
      </c>
      <c r="E273" s="105">
        <v>2023</v>
      </c>
      <c r="F273" s="103" t="s">
        <v>249</v>
      </c>
      <c r="G273" s="103" t="s">
        <v>257</v>
      </c>
      <c r="H273" s="103" t="s">
        <v>168</v>
      </c>
    </row>
    <row r="274" spans="1:8" hidden="1">
      <c r="A274" s="111">
        <v>387</v>
      </c>
      <c r="B274" s="103" t="s">
        <v>16</v>
      </c>
      <c r="C274" s="103" t="s">
        <v>223</v>
      </c>
      <c r="D274" s="104">
        <v>-910</v>
      </c>
      <c r="E274" s="105">
        <v>2023</v>
      </c>
      <c r="F274" s="103" t="s">
        <v>249</v>
      </c>
      <c r="G274" s="103" t="s">
        <v>257</v>
      </c>
      <c r="H274" s="103" t="s">
        <v>177</v>
      </c>
    </row>
    <row r="275" spans="1:8" hidden="1">
      <c r="A275" s="111">
        <v>388</v>
      </c>
      <c r="B275" s="103" t="s">
        <v>16</v>
      </c>
      <c r="C275" s="103" t="s">
        <v>223</v>
      </c>
      <c r="D275" s="104">
        <v>4974.2</v>
      </c>
      <c r="E275" s="105">
        <v>2023</v>
      </c>
      <c r="F275" s="103" t="s">
        <v>249</v>
      </c>
      <c r="G275" s="103" t="s">
        <v>257</v>
      </c>
      <c r="H275" s="103" t="s">
        <v>248</v>
      </c>
    </row>
    <row r="276" spans="1:8" hidden="1">
      <c r="A276" s="111">
        <v>391</v>
      </c>
      <c r="B276" s="103" t="s">
        <v>16</v>
      </c>
      <c r="C276" s="103" t="s">
        <v>223</v>
      </c>
      <c r="D276" s="104">
        <v>-198.97</v>
      </c>
      <c r="E276" s="105">
        <v>2023</v>
      </c>
      <c r="F276" s="103" t="s">
        <v>253</v>
      </c>
      <c r="G276" s="103" t="s">
        <v>257</v>
      </c>
      <c r="H276" s="103" t="s">
        <v>167</v>
      </c>
    </row>
    <row r="277" spans="1:8" hidden="1">
      <c r="A277" s="111">
        <v>392</v>
      </c>
      <c r="B277" s="103" t="s">
        <v>16</v>
      </c>
      <c r="C277" s="103" t="s">
        <v>223</v>
      </c>
      <c r="D277" s="104">
        <v>-24.86</v>
      </c>
      <c r="E277" s="105">
        <v>2023</v>
      </c>
      <c r="F277" s="103" t="s">
        <v>253</v>
      </c>
      <c r="G277" s="103" t="s">
        <v>257</v>
      </c>
      <c r="H277" s="103" t="s">
        <v>178</v>
      </c>
    </row>
    <row r="278" spans="1:8" hidden="1">
      <c r="A278" s="111">
        <v>393</v>
      </c>
      <c r="B278" s="103" t="s">
        <v>16</v>
      </c>
      <c r="C278" s="103" t="s">
        <v>223</v>
      </c>
      <c r="D278" s="104">
        <v>2.36</v>
      </c>
      <c r="E278" s="105">
        <v>2023</v>
      </c>
      <c r="F278" s="103" t="s">
        <v>253</v>
      </c>
      <c r="G278" s="103" t="s">
        <v>257</v>
      </c>
      <c r="H278" s="103" t="s">
        <v>252</v>
      </c>
    </row>
    <row r="279" spans="1:8">
      <c r="A279" s="111">
        <v>395</v>
      </c>
      <c r="B279" s="103" t="s">
        <v>17</v>
      </c>
      <c r="C279" s="103" t="s">
        <v>224</v>
      </c>
      <c r="D279" s="104">
        <v>-2517.86</v>
      </c>
      <c r="E279" s="105">
        <v>2023</v>
      </c>
      <c r="F279" s="103" t="s">
        <v>247</v>
      </c>
      <c r="G279" s="103" t="s">
        <v>246</v>
      </c>
      <c r="H279" s="103" t="s">
        <v>166</v>
      </c>
    </row>
    <row r="280" spans="1:8">
      <c r="A280" s="111">
        <v>396</v>
      </c>
      <c r="B280" s="103" t="s">
        <v>17</v>
      </c>
      <c r="C280" s="103" t="s">
        <v>224</v>
      </c>
      <c r="D280" s="104">
        <v>-259338.8</v>
      </c>
      <c r="E280" s="105">
        <v>2023</v>
      </c>
      <c r="F280" s="103" t="s">
        <v>247</v>
      </c>
      <c r="G280" s="103" t="s">
        <v>246</v>
      </c>
      <c r="H280" s="103" t="s">
        <v>171</v>
      </c>
    </row>
    <row r="281" spans="1:8">
      <c r="A281" s="111">
        <v>397</v>
      </c>
      <c r="B281" s="103" t="s">
        <v>17</v>
      </c>
      <c r="C281" s="103" t="s">
        <v>224</v>
      </c>
      <c r="D281" s="104">
        <v>1994.46</v>
      </c>
      <c r="E281" s="105">
        <v>2023</v>
      </c>
      <c r="F281" s="103" t="s">
        <v>247</v>
      </c>
      <c r="G281" s="103" t="s">
        <v>246</v>
      </c>
      <c r="H281" s="103" t="s">
        <v>162</v>
      </c>
    </row>
    <row r="282" spans="1:8">
      <c r="A282" s="111">
        <v>398</v>
      </c>
      <c r="B282" s="103" t="s">
        <v>17</v>
      </c>
      <c r="C282" s="103" t="s">
        <v>224</v>
      </c>
      <c r="D282" s="104">
        <v>290.02</v>
      </c>
      <c r="E282" s="105">
        <v>2023</v>
      </c>
      <c r="F282" s="103" t="s">
        <v>247</v>
      </c>
      <c r="G282" s="103" t="s">
        <v>246</v>
      </c>
      <c r="H282" s="103" t="s">
        <v>163</v>
      </c>
    </row>
    <row r="283" spans="1:8" hidden="1">
      <c r="A283" s="111">
        <v>400</v>
      </c>
      <c r="B283" s="103" t="s">
        <v>17</v>
      </c>
      <c r="C283" s="103" t="s">
        <v>224</v>
      </c>
      <c r="D283" s="104">
        <v>-6780.82</v>
      </c>
      <c r="E283" s="105">
        <v>2023</v>
      </c>
      <c r="F283" s="103" t="s">
        <v>256</v>
      </c>
      <c r="G283" s="103" t="s">
        <v>246</v>
      </c>
      <c r="H283" s="103" t="s">
        <v>169</v>
      </c>
    </row>
    <row r="284" spans="1:8" hidden="1">
      <c r="A284" s="111">
        <v>401</v>
      </c>
      <c r="B284" s="103" t="s">
        <v>17</v>
      </c>
      <c r="C284" s="103" t="s">
        <v>224</v>
      </c>
      <c r="D284" s="104">
        <v>0</v>
      </c>
      <c r="E284" s="105">
        <v>2023</v>
      </c>
      <c r="F284" s="103" t="s">
        <v>255</v>
      </c>
      <c r="G284" s="103" t="s">
        <v>246</v>
      </c>
      <c r="H284" s="103" t="s">
        <v>165</v>
      </c>
    </row>
    <row r="285" spans="1:8" hidden="1">
      <c r="A285" s="111">
        <v>403</v>
      </c>
      <c r="B285" s="103" t="s">
        <v>17</v>
      </c>
      <c r="C285" s="103" t="s">
        <v>224</v>
      </c>
      <c r="D285" s="104">
        <v>-4829.87</v>
      </c>
      <c r="E285" s="105">
        <v>2023</v>
      </c>
      <c r="F285" s="103" t="s">
        <v>251</v>
      </c>
      <c r="G285" s="103" t="s">
        <v>246</v>
      </c>
      <c r="H285" s="103" t="s">
        <v>170</v>
      </c>
    </row>
    <row r="286" spans="1:8" hidden="1">
      <c r="A286" s="111">
        <v>404</v>
      </c>
      <c r="B286" s="103" t="s">
        <v>17</v>
      </c>
      <c r="C286" s="103" t="s">
        <v>224</v>
      </c>
      <c r="D286" s="104">
        <v>195.5</v>
      </c>
      <c r="E286" s="105">
        <v>2023</v>
      </c>
      <c r="F286" s="103" t="s">
        <v>251</v>
      </c>
      <c r="G286" s="103" t="s">
        <v>246</v>
      </c>
      <c r="H286" s="103" t="s">
        <v>164</v>
      </c>
    </row>
    <row r="287" spans="1:8" hidden="1">
      <c r="A287" s="111">
        <v>406</v>
      </c>
      <c r="B287" s="103" t="s">
        <v>17</v>
      </c>
      <c r="C287" s="103" t="s">
        <v>224</v>
      </c>
      <c r="D287" s="104">
        <v>-1927.5</v>
      </c>
      <c r="E287" s="105">
        <v>2023</v>
      </c>
      <c r="F287" s="103" t="s">
        <v>249</v>
      </c>
      <c r="G287" s="103" t="s">
        <v>246</v>
      </c>
      <c r="H287" s="103" t="s">
        <v>168</v>
      </c>
    </row>
    <row r="288" spans="1:8" hidden="1">
      <c r="A288" s="111">
        <v>408</v>
      </c>
      <c r="B288" s="103" t="s">
        <v>17</v>
      </c>
      <c r="C288" s="103" t="s">
        <v>224</v>
      </c>
      <c r="D288" s="104">
        <v>-5145.42</v>
      </c>
      <c r="E288" s="105">
        <v>2023</v>
      </c>
      <c r="F288" s="103" t="s">
        <v>253</v>
      </c>
      <c r="G288" s="103" t="s">
        <v>246</v>
      </c>
      <c r="H288" s="103" t="s">
        <v>167</v>
      </c>
    </row>
    <row r="289" spans="1:8">
      <c r="A289" s="111">
        <v>409</v>
      </c>
      <c r="B289" s="103" t="s">
        <v>17</v>
      </c>
      <c r="C289" s="103" t="s">
        <v>223</v>
      </c>
      <c r="D289" s="104">
        <v>684.74</v>
      </c>
      <c r="E289" s="105">
        <v>2023</v>
      </c>
      <c r="F289" s="103" t="s">
        <v>247</v>
      </c>
      <c r="G289" s="103" t="s">
        <v>246</v>
      </c>
      <c r="H289" s="103" t="s">
        <v>337</v>
      </c>
    </row>
    <row r="290" spans="1:8">
      <c r="A290" s="111">
        <v>410</v>
      </c>
      <c r="B290" s="103" t="s">
        <v>17</v>
      </c>
      <c r="C290" s="103" t="s">
        <v>223</v>
      </c>
      <c r="D290" s="104">
        <v>503.83</v>
      </c>
      <c r="E290" s="105">
        <v>2023</v>
      </c>
      <c r="F290" s="103" t="s">
        <v>247</v>
      </c>
      <c r="G290" s="103" t="s">
        <v>246</v>
      </c>
      <c r="H290" s="103" t="s">
        <v>338</v>
      </c>
    </row>
    <row r="291" spans="1:8">
      <c r="A291" s="111">
        <v>411</v>
      </c>
      <c r="B291" s="103" t="s">
        <v>17</v>
      </c>
      <c r="C291" s="103" t="s">
        <v>223</v>
      </c>
      <c r="D291" s="104">
        <v>-684.74</v>
      </c>
      <c r="E291" s="105">
        <v>2023</v>
      </c>
      <c r="F291" s="103" t="s">
        <v>247</v>
      </c>
      <c r="G291" s="103" t="s">
        <v>246</v>
      </c>
      <c r="H291" s="103" t="s">
        <v>339</v>
      </c>
    </row>
    <row r="292" spans="1:8">
      <c r="A292" s="111">
        <v>413</v>
      </c>
      <c r="B292" s="103" t="s">
        <v>17</v>
      </c>
      <c r="C292" s="103" t="s">
        <v>223</v>
      </c>
      <c r="D292" s="104">
        <v>-4824.3599999999997</v>
      </c>
      <c r="E292" s="105">
        <v>2023</v>
      </c>
      <c r="F292" s="103" t="s">
        <v>247</v>
      </c>
      <c r="G292" s="103" t="s">
        <v>246</v>
      </c>
      <c r="H292" s="103" t="s">
        <v>166</v>
      </c>
    </row>
    <row r="293" spans="1:8">
      <c r="A293" s="111">
        <v>414</v>
      </c>
      <c r="B293" s="103" t="s">
        <v>17</v>
      </c>
      <c r="C293" s="103" t="s">
        <v>223</v>
      </c>
      <c r="D293" s="104">
        <v>-549166.27</v>
      </c>
      <c r="E293" s="105">
        <v>2023</v>
      </c>
      <c r="F293" s="103" t="s">
        <v>247</v>
      </c>
      <c r="G293" s="103" t="s">
        <v>246</v>
      </c>
      <c r="H293" s="103" t="s">
        <v>171</v>
      </c>
    </row>
    <row r="294" spans="1:8">
      <c r="A294" s="111">
        <v>415</v>
      </c>
      <c r="B294" s="103" t="s">
        <v>17</v>
      </c>
      <c r="C294" s="103" t="s">
        <v>223</v>
      </c>
      <c r="D294" s="104">
        <v>3383.24</v>
      </c>
      <c r="E294" s="105">
        <v>2023</v>
      </c>
      <c r="F294" s="103" t="s">
        <v>247</v>
      </c>
      <c r="G294" s="103" t="s">
        <v>246</v>
      </c>
      <c r="H294" s="103" t="s">
        <v>162</v>
      </c>
    </row>
    <row r="295" spans="1:8">
      <c r="A295" s="111">
        <v>416</v>
      </c>
      <c r="B295" s="103" t="s">
        <v>17</v>
      </c>
      <c r="C295" s="103" t="s">
        <v>223</v>
      </c>
      <c r="D295" s="104">
        <v>1449.99</v>
      </c>
      <c r="E295" s="105">
        <v>2023</v>
      </c>
      <c r="F295" s="103" t="s">
        <v>247</v>
      </c>
      <c r="G295" s="103" t="s">
        <v>246</v>
      </c>
      <c r="H295" s="103" t="s">
        <v>163</v>
      </c>
    </row>
    <row r="296" spans="1:8" hidden="1">
      <c r="A296" s="111">
        <v>417</v>
      </c>
      <c r="B296" s="103" t="s">
        <v>17</v>
      </c>
      <c r="C296" s="103" t="s">
        <v>223</v>
      </c>
      <c r="D296" s="104">
        <v>670.91</v>
      </c>
      <c r="E296" s="105">
        <v>2023</v>
      </c>
      <c r="F296" s="103" t="s">
        <v>255</v>
      </c>
      <c r="G296" s="103" t="s">
        <v>246</v>
      </c>
      <c r="H296" s="103" t="s">
        <v>337</v>
      </c>
    </row>
    <row r="297" spans="1:8" hidden="1">
      <c r="A297" s="111">
        <v>418</v>
      </c>
      <c r="B297" s="103" t="s">
        <v>17</v>
      </c>
      <c r="C297" s="103" t="s">
        <v>223</v>
      </c>
      <c r="D297" s="104">
        <v>800</v>
      </c>
      <c r="E297" s="105">
        <v>2023</v>
      </c>
      <c r="F297" s="103" t="s">
        <v>255</v>
      </c>
      <c r="G297" s="103" t="s">
        <v>246</v>
      </c>
      <c r="H297" s="103" t="s">
        <v>338</v>
      </c>
    </row>
    <row r="298" spans="1:8" hidden="1">
      <c r="A298" s="111">
        <v>419</v>
      </c>
      <c r="B298" s="103" t="s">
        <v>17</v>
      </c>
      <c r="C298" s="103" t="s">
        <v>223</v>
      </c>
      <c r="D298" s="104">
        <v>-670.91</v>
      </c>
      <c r="E298" s="105">
        <v>2023</v>
      </c>
      <c r="F298" s="103" t="s">
        <v>255</v>
      </c>
      <c r="G298" s="103" t="s">
        <v>246</v>
      </c>
      <c r="H298" s="103" t="s">
        <v>339</v>
      </c>
    </row>
    <row r="299" spans="1:8" hidden="1">
      <c r="A299" s="111">
        <v>421</v>
      </c>
      <c r="B299" s="103" t="s">
        <v>17</v>
      </c>
      <c r="C299" s="103" t="s">
        <v>223</v>
      </c>
      <c r="D299" s="104">
        <v>-9070.6200000000008</v>
      </c>
      <c r="E299" s="105">
        <v>2023</v>
      </c>
      <c r="F299" s="103" t="s">
        <v>255</v>
      </c>
      <c r="G299" s="103" t="s">
        <v>246</v>
      </c>
      <c r="H299" s="103" t="s">
        <v>165</v>
      </c>
    </row>
    <row r="300" spans="1:8" hidden="1">
      <c r="A300" s="111">
        <v>423</v>
      </c>
      <c r="B300" s="103" t="s">
        <v>17</v>
      </c>
      <c r="C300" s="103" t="s">
        <v>223</v>
      </c>
      <c r="D300" s="104">
        <v>-27365.5</v>
      </c>
      <c r="E300" s="105">
        <v>2023</v>
      </c>
      <c r="F300" s="103" t="s">
        <v>251</v>
      </c>
      <c r="G300" s="103" t="s">
        <v>246</v>
      </c>
      <c r="H300" s="103" t="s">
        <v>170</v>
      </c>
    </row>
    <row r="301" spans="1:8" hidden="1">
      <c r="A301" s="111">
        <v>424</v>
      </c>
      <c r="B301" s="103" t="s">
        <v>17</v>
      </c>
      <c r="C301" s="103" t="s">
        <v>223</v>
      </c>
      <c r="D301" s="104">
        <v>1107.6600000000001</v>
      </c>
      <c r="E301" s="105">
        <v>2023</v>
      </c>
      <c r="F301" s="103" t="s">
        <v>251</v>
      </c>
      <c r="G301" s="103" t="s">
        <v>246</v>
      </c>
      <c r="H301" s="103" t="s">
        <v>164</v>
      </c>
    </row>
    <row r="302" spans="1:8" hidden="1">
      <c r="A302" s="111">
        <v>425</v>
      </c>
      <c r="B302" s="103" t="s">
        <v>17</v>
      </c>
      <c r="C302" s="103" t="s">
        <v>223</v>
      </c>
      <c r="D302" s="104">
        <v>-65.94</v>
      </c>
      <c r="E302" s="105">
        <v>2023</v>
      </c>
      <c r="F302" s="103" t="s">
        <v>249</v>
      </c>
      <c r="G302" s="103" t="s">
        <v>246</v>
      </c>
      <c r="H302" s="103" t="s">
        <v>340</v>
      </c>
    </row>
    <row r="303" spans="1:8" hidden="1">
      <c r="A303" s="111">
        <v>427</v>
      </c>
      <c r="B303" s="103" t="s">
        <v>17</v>
      </c>
      <c r="C303" s="103" t="s">
        <v>223</v>
      </c>
      <c r="D303" s="104">
        <v>-7704.6</v>
      </c>
      <c r="E303" s="105">
        <v>2023</v>
      </c>
      <c r="F303" s="103" t="s">
        <v>249</v>
      </c>
      <c r="G303" s="103" t="s">
        <v>246</v>
      </c>
      <c r="H303" s="103" t="s">
        <v>168</v>
      </c>
    </row>
    <row r="304" spans="1:8" hidden="1">
      <c r="A304" s="111">
        <v>429</v>
      </c>
      <c r="B304" s="103" t="s">
        <v>17</v>
      </c>
      <c r="C304" s="103" t="s">
        <v>223</v>
      </c>
      <c r="D304" s="104">
        <v>-1441.14</v>
      </c>
      <c r="E304" s="105">
        <v>2023</v>
      </c>
      <c r="F304" s="103" t="s">
        <v>253</v>
      </c>
      <c r="G304" s="103" t="s">
        <v>246</v>
      </c>
      <c r="H304" s="103" t="s">
        <v>167</v>
      </c>
    </row>
    <row r="314" spans="1:8">
      <c r="A314" s="111">
        <v>27</v>
      </c>
      <c r="B314" s="103" t="s">
        <v>7</v>
      </c>
      <c r="C314" s="103" t="s">
        <v>224</v>
      </c>
      <c r="D314" s="106">
        <v>-4024225.64</v>
      </c>
      <c r="E314" s="105">
        <v>2023</v>
      </c>
      <c r="F314" s="103" t="s">
        <v>247</v>
      </c>
      <c r="G314" s="103" t="s">
        <v>257</v>
      </c>
      <c r="H314" s="103" t="s">
        <v>277</v>
      </c>
    </row>
    <row r="315" spans="1:8">
      <c r="A315" s="111">
        <v>36</v>
      </c>
      <c r="B315" s="103" t="s">
        <v>7</v>
      </c>
      <c r="C315" s="103" t="s">
        <v>224</v>
      </c>
      <c r="D315" s="106">
        <v>-4125.8599999999997</v>
      </c>
      <c r="E315" s="105">
        <v>2023</v>
      </c>
      <c r="F315" s="103" t="s">
        <v>256</v>
      </c>
      <c r="G315" s="103" t="s">
        <v>257</v>
      </c>
      <c r="H315" s="103" t="s">
        <v>277</v>
      </c>
    </row>
    <row r="316" spans="1:8">
      <c r="A316" s="111">
        <v>37</v>
      </c>
      <c r="B316" s="103" t="s">
        <v>7</v>
      </c>
      <c r="C316" s="103" t="s">
        <v>224</v>
      </c>
      <c r="D316" s="106">
        <v>-73117.399999999994</v>
      </c>
      <c r="E316" s="105">
        <v>2023</v>
      </c>
      <c r="F316" s="103" t="s">
        <v>255</v>
      </c>
      <c r="G316" s="103" t="s">
        <v>257</v>
      </c>
      <c r="H316" s="103" t="s">
        <v>277</v>
      </c>
    </row>
    <row r="317" spans="1:8">
      <c r="A317" s="111">
        <v>40</v>
      </c>
      <c r="B317" s="103" t="s">
        <v>7</v>
      </c>
      <c r="C317" s="103" t="s">
        <v>224</v>
      </c>
      <c r="D317" s="106">
        <v>-316021.02</v>
      </c>
      <c r="E317" s="105">
        <v>2023</v>
      </c>
      <c r="F317" s="103" t="s">
        <v>251</v>
      </c>
      <c r="G317" s="103" t="s">
        <v>257</v>
      </c>
      <c r="H317" s="103" t="s">
        <v>277</v>
      </c>
    </row>
    <row r="318" spans="1:8">
      <c r="A318" s="111">
        <v>46</v>
      </c>
      <c r="B318" s="103" t="s">
        <v>7</v>
      </c>
      <c r="C318" s="103" t="s">
        <v>224</v>
      </c>
      <c r="D318" s="106">
        <v>-160882.75</v>
      </c>
      <c r="E318" s="105">
        <v>2023</v>
      </c>
      <c r="F318" s="103" t="s">
        <v>249</v>
      </c>
      <c r="G318" s="103" t="s">
        <v>257</v>
      </c>
      <c r="H318" s="103" t="s">
        <v>277</v>
      </c>
    </row>
    <row r="319" spans="1:8">
      <c r="A319" s="111">
        <v>50</v>
      </c>
      <c r="B319" s="103" t="s">
        <v>7</v>
      </c>
      <c r="C319" s="103" t="s">
        <v>224</v>
      </c>
      <c r="D319" s="106">
        <v>-78080.759999999995</v>
      </c>
      <c r="E319" s="105">
        <v>2023</v>
      </c>
      <c r="F319" s="103" t="s">
        <v>253</v>
      </c>
      <c r="G319" s="103" t="s">
        <v>257</v>
      </c>
      <c r="H319" s="103" t="s">
        <v>277</v>
      </c>
    </row>
    <row r="320" spans="1:8">
      <c r="A320" s="111">
        <v>54</v>
      </c>
      <c r="B320" s="103" t="s">
        <v>7</v>
      </c>
      <c r="C320" s="103" t="s">
        <v>223</v>
      </c>
      <c r="D320" s="106">
        <v>-9332135.6600000001</v>
      </c>
      <c r="E320" s="105">
        <v>2023</v>
      </c>
      <c r="F320" s="103" t="s">
        <v>247</v>
      </c>
      <c r="G320" s="103" t="s">
        <v>257</v>
      </c>
      <c r="H320" s="103" t="s">
        <v>277</v>
      </c>
    </row>
    <row r="321" spans="1:8">
      <c r="A321" s="111">
        <v>64</v>
      </c>
      <c r="B321" s="103" t="s">
        <v>7</v>
      </c>
      <c r="C321" s="103" t="s">
        <v>223</v>
      </c>
      <c r="D321" s="106">
        <v>-46965.83</v>
      </c>
      <c r="E321" s="105">
        <v>2023</v>
      </c>
      <c r="F321" s="103" t="s">
        <v>256</v>
      </c>
      <c r="G321" s="103" t="s">
        <v>257</v>
      </c>
      <c r="H321" s="103" t="s">
        <v>277</v>
      </c>
    </row>
    <row r="322" spans="1:8">
      <c r="A322" s="111">
        <v>65</v>
      </c>
      <c r="B322" s="103" t="s">
        <v>7</v>
      </c>
      <c r="C322" s="103" t="s">
        <v>223</v>
      </c>
      <c r="D322" s="106">
        <v>-193702.32</v>
      </c>
      <c r="E322" s="105">
        <v>2023</v>
      </c>
      <c r="F322" s="103" t="s">
        <v>255</v>
      </c>
      <c r="G322" s="103" t="s">
        <v>257</v>
      </c>
      <c r="H322" s="103" t="s">
        <v>277</v>
      </c>
    </row>
    <row r="323" spans="1:8">
      <c r="A323" s="111">
        <v>68</v>
      </c>
      <c r="B323" s="103" t="s">
        <v>7</v>
      </c>
      <c r="C323" s="103" t="s">
        <v>223</v>
      </c>
      <c r="D323" s="106">
        <v>-2109226.88</v>
      </c>
      <c r="E323" s="105">
        <v>2023</v>
      </c>
      <c r="F323" s="103" t="s">
        <v>251</v>
      </c>
      <c r="G323" s="103" t="s">
        <v>257</v>
      </c>
      <c r="H323" s="103" t="s">
        <v>277</v>
      </c>
    </row>
    <row r="324" spans="1:8">
      <c r="A324" s="111">
        <v>74</v>
      </c>
      <c r="B324" s="103" t="s">
        <v>7</v>
      </c>
      <c r="C324" s="103" t="s">
        <v>223</v>
      </c>
      <c r="D324" s="106">
        <v>-297391.33</v>
      </c>
      <c r="E324" s="105">
        <v>2023</v>
      </c>
      <c r="F324" s="103" t="s">
        <v>249</v>
      </c>
      <c r="G324" s="103" t="s">
        <v>257</v>
      </c>
      <c r="H324" s="103" t="s">
        <v>277</v>
      </c>
    </row>
    <row r="325" spans="1:8">
      <c r="A325" s="111">
        <v>78</v>
      </c>
      <c r="B325" s="103" t="s">
        <v>7</v>
      </c>
      <c r="C325" s="103" t="s">
        <v>223</v>
      </c>
      <c r="D325" s="106">
        <v>-85997.83</v>
      </c>
      <c r="E325" s="105">
        <v>2023</v>
      </c>
      <c r="F325" s="103" t="s">
        <v>253</v>
      </c>
      <c r="G325" s="103" t="s">
        <v>257</v>
      </c>
      <c r="H325" s="103" t="s">
        <v>277</v>
      </c>
    </row>
    <row r="326" spans="1:8">
      <c r="A326" s="111">
        <v>361</v>
      </c>
      <c r="B326" s="103" t="s">
        <v>16</v>
      </c>
      <c r="C326" s="103" t="s">
        <v>224</v>
      </c>
      <c r="D326" s="106">
        <v>-413554.27</v>
      </c>
      <c r="E326" s="105">
        <v>2023</v>
      </c>
      <c r="F326" s="103" t="s">
        <v>247</v>
      </c>
      <c r="G326" s="103" t="s">
        <v>257</v>
      </c>
      <c r="H326" s="103" t="s">
        <v>333</v>
      </c>
    </row>
    <row r="327" spans="1:8">
      <c r="A327" s="111">
        <v>367</v>
      </c>
      <c r="B327" s="103" t="s">
        <v>16</v>
      </c>
      <c r="C327" s="103" t="s">
        <v>224</v>
      </c>
      <c r="D327" s="106">
        <v>-18506.310000000001</v>
      </c>
      <c r="E327" s="105">
        <v>2023</v>
      </c>
      <c r="F327" s="103" t="s">
        <v>251</v>
      </c>
      <c r="G327" s="103" t="s">
        <v>257</v>
      </c>
      <c r="H327" s="103" t="s">
        <v>333</v>
      </c>
    </row>
    <row r="328" spans="1:8">
      <c r="A328" s="111">
        <v>368</v>
      </c>
      <c r="B328" s="103" t="s">
        <v>16</v>
      </c>
      <c r="C328" s="103" t="s">
        <v>224</v>
      </c>
      <c r="D328" s="106">
        <v>-1362.94</v>
      </c>
      <c r="E328" s="105">
        <v>2023</v>
      </c>
      <c r="F328" s="103" t="s">
        <v>249</v>
      </c>
      <c r="G328" s="103" t="s">
        <v>257</v>
      </c>
      <c r="H328" s="103" t="s">
        <v>333</v>
      </c>
    </row>
    <row r="329" spans="1:8">
      <c r="A329" s="111">
        <v>369</v>
      </c>
      <c r="B329" s="103" t="s">
        <v>16</v>
      </c>
      <c r="C329" s="103" t="s">
        <v>224</v>
      </c>
      <c r="D329" s="106">
        <v>-552.65</v>
      </c>
      <c r="E329" s="105">
        <v>2023</v>
      </c>
      <c r="F329" s="103" t="s">
        <v>253</v>
      </c>
      <c r="G329" s="103" t="s">
        <v>257</v>
      </c>
      <c r="H329" s="103" t="s">
        <v>333</v>
      </c>
    </row>
    <row r="330" spans="1:8">
      <c r="A330" s="111">
        <v>372</v>
      </c>
      <c r="B330" s="103" t="s">
        <v>16</v>
      </c>
      <c r="C330" s="103" t="s">
        <v>223</v>
      </c>
      <c r="D330" s="106">
        <v>-1280303.6000000001</v>
      </c>
      <c r="E330" s="105">
        <v>2023</v>
      </c>
      <c r="F330" s="103" t="s">
        <v>247</v>
      </c>
      <c r="G330" s="103" t="s">
        <v>257</v>
      </c>
      <c r="H330" s="103" t="s">
        <v>333</v>
      </c>
    </row>
    <row r="331" spans="1:8">
      <c r="A331" s="111">
        <v>379</v>
      </c>
      <c r="B331" s="103" t="s">
        <v>16</v>
      </c>
      <c r="C331" s="103" t="s">
        <v>223</v>
      </c>
      <c r="D331" s="106">
        <v>4765.4399999999996</v>
      </c>
      <c r="E331" s="105">
        <v>2023</v>
      </c>
      <c r="F331" s="103" t="s">
        <v>256</v>
      </c>
      <c r="G331" s="103" t="s">
        <v>257</v>
      </c>
      <c r="H331" s="103" t="s">
        <v>333</v>
      </c>
    </row>
    <row r="332" spans="1:8">
      <c r="A332" s="111">
        <v>380</v>
      </c>
      <c r="B332" s="103" t="s">
        <v>16</v>
      </c>
      <c r="C332" s="103" t="s">
        <v>223</v>
      </c>
      <c r="D332" s="106">
        <v>-6142.74</v>
      </c>
      <c r="E332" s="105">
        <v>2023</v>
      </c>
      <c r="F332" s="103" t="s">
        <v>255</v>
      </c>
      <c r="G332" s="103" t="s">
        <v>257</v>
      </c>
      <c r="H332" s="103" t="s">
        <v>333</v>
      </c>
    </row>
    <row r="333" spans="1:8">
      <c r="A333" s="111">
        <v>381</v>
      </c>
      <c r="B333" s="103" t="s">
        <v>16</v>
      </c>
      <c r="C333" s="103" t="s">
        <v>223</v>
      </c>
      <c r="D333" s="106">
        <v>-31927.53</v>
      </c>
      <c r="E333" s="105">
        <v>2023</v>
      </c>
      <c r="F333" s="103" t="s">
        <v>251</v>
      </c>
      <c r="G333" s="103" t="s">
        <v>257</v>
      </c>
      <c r="H333" s="103" t="s">
        <v>333</v>
      </c>
    </row>
    <row r="334" spans="1:8">
      <c r="A334" s="111">
        <v>384</v>
      </c>
      <c r="B334" s="103" t="s">
        <v>16</v>
      </c>
      <c r="C334" s="103" t="s">
        <v>223</v>
      </c>
      <c r="D334" s="106">
        <v>-17890.47</v>
      </c>
      <c r="E334" s="105">
        <v>2023</v>
      </c>
      <c r="F334" s="103" t="s">
        <v>249</v>
      </c>
      <c r="G334" s="103" t="s">
        <v>257</v>
      </c>
      <c r="H334" s="103" t="s">
        <v>333</v>
      </c>
    </row>
    <row r="335" spans="1:8">
      <c r="A335" s="111">
        <v>389</v>
      </c>
      <c r="B335" s="103" t="s">
        <v>16</v>
      </c>
      <c r="C335" s="103" t="s">
        <v>223</v>
      </c>
      <c r="D335" s="106">
        <v>-103.05</v>
      </c>
      <c r="E335" s="105">
        <v>2023</v>
      </c>
      <c r="F335" s="103" t="s">
        <v>253</v>
      </c>
      <c r="G335" s="103" t="s">
        <v>257</v>
      </c>
      <c r="H335" s="103" t="s">
        <v>333</v>
      </c>
    </row>
    <row r="336" spans="1:8">
      <c r="A336" s="111">
        <v>382</v>
      </c>
      <c r="B336" s="103" t="s">
        <v>16</v>
      </c>
      <c r="C336" s="103" t="s">
        <v>223</v>
      </c>
      <c r="D336" s="106">
        <v>-475.29</v>
      </c>
      <c r="E336" s="105">
        <v>2023</v>
      </c>
      <c r="F336" s="103" t="s">
        <v>251</v>
      </c>
      <c r="G336" s="103" t="s">
        <v>257</v>
      </c>
      <c r="H336" s="103" t="s">
        <v>335</v>
      </c>
    </row>
    <row r="337" spans="1:8">
      <c r="A337" s="111">
        <v>1</v>
      </c>
      <c r="B337" s="103" t="s">
        <v>6</v>
      </c>
      <c r="C337" s="103" t="s">
        <v>224</v>
      </c>
      <c r="D337" s="106">
        <v>223055.98</v>
      </c>
      <c r="E337" s="105">
        <v>2023</v>
      </c>
      <c r="F337" s="103" t="s">
        <v>247</v>
      </c>
      <c r="G337" s="103" t="s">
        <v>267</v>
      </c>
      <c r="H337" s="103" t="s">
        <v>275</v>
      </c>
    </row>
    <row r="338" spans="1:8">
      <c r="A338" s="111">
        <v>6</v>
      </c>
      <c r="B338" s="103" t="s">
        <v>6</v>
      </c>
      <c r="C338" s="103" t="s">
        <v>224</v>
      </c>
      <c r="D338" s="106">
        <v>38715.620000000003</v>
      </c>
      <c r="E338" s="105">
        <v>2023</v>
      </c>
      <c r="F338" s="103" t="s">
        <v>251</v>
      </c>
      <c r="G338" s="103" t="s">
        <v>267</v>
      </c>
      <c r="H338" s="103" t="s">
        <v>275</v>
      </c>
    </row>
    <row r="339" spans="1:8">
      <c r="A339" s="111">
        <v>9</v>
      </c>
      <c r="B339" s="103" t="s">
        <v>6</v>
      </c>
      <c r="C339" s="103" t="s">
        <v>224</v>
      </c>
      <c r="D339" s="106">
        <v>463.6</v>
      </c>
      <c r="E339" s="105">
        <v>2023</v>
      </c>
      <c r="F339" s="103" t="s">
        <v>249</v>
      </c>
      <c r="G339" s="103" t="s">
        <v>267</v>
      </c>
      <c r="H339" s="103" t="s">
        <v>275</v>
      </c>
    </row>
    <row r="340" spans="1:8">
      <c r="A340" s="111">
        <v>11</v>
      </c>
      <c r="B340" s="103" t="s">
        <v>6</v>
      </c>
      <c r="C340" s="103" t="s">
        <v>224</v>
      </c>
      <c r="D340" s="106">
        <v>29845.97</v>
      </c>
      <c r="E340" s="105">
        <v>2023</v>
      </c>
      <c r="F340" s="103" t="s">
        <v>253</v>
      </c>
      <c r="G340" s="103" t="s">
        <v>267</v>
      </c>
      <c r="H340" s="103" t="s">
        <v>275</v>
      </c>
    </row>
    <row r="341" spans="1:8">
      <c r="A341" s="111">
        <v>13</v>
      </c>
      <c r="B341" s="103" t="s">
        <v>6</v>
      </c>
      <c r="C341" s="103" t="s">
        <v>223</v>
      </c>
      <c r="D341" s="106">
        <v>834851.93</v>
      </c>
      <c r="E341" s="105">
        <v>2023</v>
      </c>
      <c r="F341" s="103" t="s">
        <v>247</v>
      </c>
      <c r="G341" s="103" t="s">
        <v>267</v>
      </c>
      <c r="H341" s="103" t="s">
        <v>275</v>
      </c>
    </row>
    <row r="342" spans="1:8">
      <c r="A342" s="111">
        <v>20</v>
      </c>
      <c r="B342" s="103" t="s">
        <v>6</v>
      </c>
      <c r="C342" s="103" t="s">
        <v>223</v>
      </c>
      <c r="D342" s="106">
        <v>7266.82</v>
      </c>
      <c r="E342" s="105">
        <v>2023</v>
      </c>
      <c r="F342" s="103" t="s">
        <v>255</v>
      </c>
      <c r="G342" s="103" t="s">
        <v>267</v>
      </c>
      <c r="H342" s="103" t="s">
        <v>275</v>
      </c>
    </row>
    <row r="343" spans="1:8">
      <c r="A343" s="111">
        <v>22</v>
      </c>
      <c r="B343" s="103" t="s">
        <v>6</v>
      </c>
      <c r="C343" s="103" t="s">
        <v>223</v>
      </c>
      <c r="D343" s="106">
        <v>69672.72</v>
      </c>
      <c r="E343" s="105">
        <v>2023</v>
      </c>
      <c r="F343" s="103" t="s">
        <v>251</v>
      </c>
      <c r="G343" s="103" t="s">
        <v>267</v>
      </c>
      <c r="H343" s="103" t="s">
        <v>275</v>
      </c>
    </row>
    <row r="344" spans="1:8">
      <c r="A344" s="111">
        <v>25</v>
      </c>
      <c r="B344" s="103" t="s">
        <v>6</v>
      </c>
      <c r="C344" s="103" t="s">
        <v>223</v>
      </c>
      <c r="D344" s="106">
        <v>7908.53</v>
      </c>
      <c r="E344" s="105">
        <v>2023</v>
      </c>
      <c r="F344" s="103" t="s">
        <v>253</v>
      </c>
      <c r="G344" s="103" t="s">
        <v>267</v>
      </c>
      <c r="H344" s="103" t="s">
        <v>275</v>
      </c>
    </row>
    <row r="345" spans="1:8">
      <c r="A345" s="111">
        <v>238</v>
      </c>
      <c r="B345" s="103" t="s">
        <v>13</v>
      </c>
      <c r="C345" s="103" t="s">
        <v>224</v>
      </c>
      <c r="D345" s="106">
        <v>154152.39000000001</v>
      </c>
      <c r="E345" s="105">
        <v>2023</v>
      </c>
      <c r="F345" s="103" t="s">
        <v>247</v>
      </c>
      <c r="G345" s="103" t="s">
        <v>259</v>
      </c>
      <c r="H345" s="103" t="s">
        <v>301</v>
      </c>
    </row>
    <row r="346" spans="1:8">
      <c r="A346" s="111">
        <v>242</v>
      </c>
      <c r="B346" s="103" t="s">
        <v>13</v>
      </c>
      <c r="C346" s="103" t="s">
        <v>224</v>
      </c>
      <c r="D346" s="106">
        <v>10.35</v>
      </c>
      <c r="E346" s="105">
        <v>2023</v>
      </c>
      <c r="F346" s="103" t="s">
        <v>251</v>
      </c>
      <c r="G346" s="103" t="s">
        <v>259</v>
      </c>
      <c r="H346" s="103" t="s">
        <v>301</v>
      </c>
    </row>
    <row r="347" spans="1:8">
      <c r="A347" s="111">
        <v>245</v>
      </c>
      <c r="B347" s="103" t="s">
        <v>13</v>
      </c>
      <c r="C347" s="103" t="s">
        <v>224</v>
      </c>
      <c r="D347" s="106">
        <v>1250.0999999999999</v>
      </c>
      <c r="E347" s="105">
        <v>2023</v>
      </c>
      <c r="F347" s="103" t="s">
        <v>249</v>
      </c>
      <c r="G347" s="103" t="s">
        <v>259</v>
      </c>
      <c r="H347" s="103" t="s">
        <v>301</v>
      </c>
    </row>
    <row r="348" spans="1:8">
      <c r="A348" s="111">
        <v>247</v>
      </c>
      <c r="B348" s="103" t="s">
        <v>13</v>
      </c>
      <c r="C348" s="103" t="s">
        <v>224</v>
      </c>
      <c r="D348" s="106">
        <v>604.84</v>
      </c>
      <c r="E348" s="105">
        <v>2023</v>
      </c>
      <c r="F348" s="103" t="s">
        <v>253</v>
      </c>
      <c r="G348" s="103" t="s">
        <v>259</v>
      </c>
      <c r="H348" s="103" t="s">
        <v>301</v>
      </c>
    </row>
    <row r="349" spans="1:8">
      <c r="A349" s="111">
        <v>250</v>
      </c>
      <c r="B349" s="103" t="s">
        <v>13</v>
      </c>
      <c r="C349" s="103" t="s">
        <v>223</v>
      </c>
      <c r="D349" s="106">
        <v>622568.1</v>
      </c>
      <c r="E349" s="105">
        <v>2023</v>
      </c>
      <c r="F349" s="103" t="s">
        <v>247</v>
      </c>
      <c r="G349" s="103" t="s">
        <v>259</v>
      </c>
      <c r="H349" s="103" t="s">
        <v>301</v>
      </c>
    </row>
    <row r="350" spans="1:8">
      <c r="A350" s="111">
        <v>254</v>
      </c>
      <c r="B350" s="103" t="s">
        <v>13</v>
      </c>
      <c r="C350" s="103" t="s">
        <v>223</v>
      </c>
      <c r="D350" s="106">
        <v>4332.8500000000004</v>
      </c>
      <c r="E350" s="105">
        <v>2023</v>
      </c>
      <c r="F350" s="103" t="s">
        <v>255</v>
      </c>
      <c r="G350" s="103" t="s">
        <v>259</v>
      </c>
      <c r="H350" s="103" t="s">
        <v>301</v>
      </c>
    </row>
    <row r="351" spans="1:8">
      <c r="A351" s="111">
        <v>256</v>
      </c>
      <c r="B351" s="103" t="s">
        <v>13</v>
      </c>
      <c r="C351" s="103" t="s">
        <v>223</v>
      </c>
      <c r="D351" s="106">
        <v>61568.84</v>
      </c>
      <c r="E351" s="105">
        <v>2023</v>
      </c>
      <c r="F351" s="103" t="s">
        <v>251</v>
      </c>
      <c r="G351" s="103" t="s">
        <v>259</v>
      </c>
      <c r="H351" s="103" t="s">
        <v>301</v>
      </c>
    </row>
    <row r="352" spans="1:8">
      <c r="A352" s="111">
        <v>259</v>
      </c>
      <c r="B352" s="103" t="s">
        <v>13</v>
      </c>
      <c r="C352" s="103" t="s">
        <v>223</v>
      </c>
      <c r="D352" s="106">
        <v>6063.53</v>
      </c>
      <c r="E352" s="105">
        <v>2023</v>
      </c>
      <c r="F352" s="103" t="s">
        <v>249</v>
      </c>
      <c r="G352" s="103" t="s">
        <v>259</v>
      </c>
      <c r="H352" s="103" t="s">
        <v>301</v>
      </c>
    </row>
    <row r="353" spans="1:8">
      <c r="A353" s="111">
        <v>261</v>
      </c>
      <c r="B353" s="103" t="s">
        <v>13</v>
      </c>
      <c r="C353" s="103" t="s">
        <v>223</v>
      </c>
      <c r="D353" s="106">
        <v>1480.14</v>
      </c>
      <c r="E353" s="105">
        <v>2023</v>
      </c>
      <c r="F353" s="103" t="s">
        <v>253</v>
      </c>
      <c r="G353" s="103" t="s">
        <v>259</v>
      </c>
      <c r="H353" s="103" t="s">
        <v>301</v>
      </c>
    </row>
    <row r="354" spans="1:8">
      <c r="A354" s="111">
        <v>180</v>
      </c>
      <c r="B354" s="103" t="s">
        <v>11</v>
      </c>
      <c r="C354" s="103" t="s">
        <v>224</v>
      </c>
      <c r="D354" s="106">
        <v>89715.1</v>
      </c>
      <c r="E354" s="105">
        <v>2023</v>
      </c>
      <c r="F354" s="103" t="s">
        <v>247</v>
      </c>
      <c r="G354" s="103" t="s">
        <v>262</v>
      </c>
      <c r="H354" s="103" t="s">
        <v>297</v>
      </c>
    </row>
    <row r="355" spans="1:8">
      <c r="A355" s="111">
        <v>187</v>
      </c>
      <c r="B355" s="103" t="s">
        <v>11</v>
      </c>
      <c r="C355" s="103" t="s">
        <v>224</v>
      </c>
      <c r="D355" s="106">
        <v>9559.32</v>
      </c>
      <c r="E355" s="105">
        <v>2023</v>
      </c>
      <c r="F355" s="103" t="s">
        <v>251</v>
      </c>
      <c r="G355" s="103" t="s">
        <v>262</v>
      </c>
      <c r="H355" s="103" t="s">
        <v>297</v>
      </c>
    </row>
    <row r="356" spans="1:8">
      <c r="A356" s="111">
        <v>192</v>
      </c>
      <c r="B356" s="103" t="s">
        <v>11</v>
      </c>
      <c r="C356" s="103" t="s">
        <v>224</v>
      </c>
      <c r="D356" s="106">
        <v>345.4</v>
      </c>
      <c r="E356" s="105">
        <v>2023</v>
      </c>
      <c r="F356" s="103" t="s">
        <v>249</v>
      </c>
      <c r="G356" s="103" t="s">
        <v>262</v>
      </c>
      <c r="H356" s="103" t="s">
        <v>297</v>
      </c>
    </row>
    <row r="357" spans="1:8">
      <c r="A357" s="111">
        <v>194</v>
      </c>
      <c r="B357" s="103" t="s">
        <v>11</v>
      </c>
      <c r="C357" s="103" t="s">
        <v>224</v>
      </c>
      <c r="D357" s="106">
        <v>1270.79</v>
      </c>
      <c r="E357" s="105">
        <v>2023</v>
      </c>
      <c r="F357" s="103" t="s">
        <v>253</v>
      </c>
      <c r="G357" s="103" t="s">
        <v>262</v>
      </c>
      <c r="H357" s="103" t="s">
        <v>297</v>
      </c>
    </row>
    <row r="358" spans="1:8">
      <c r="A358" s="111">
        <v>196</v>
      </c>
      <c r="B358" s="103" t="s">
        <v>11</v>
      </c>
      <c r="C358" s="103" t="s">
        <v>223</v>
      </c>
      <c r="D358" s="106">
        <v>298362.03999999998</v>
      </c>
      <c r="E358" s="105">
        <v>2023</v>
      </c>
      <c r="F358" s="103" t="s">
        <v>247</v>
      </c>
      <c r="G358" s="103" t="s">
        <v>261</v>
      </c>
      <c r="H358" s="103" t="s">
        <v>297</v>
      </c>
    </row>
    <row r="359" spans="1:8">
      <c r="A359" s="111">
        <v>203</v>
      </c>
      <c r="B359" s="103" t="s">
        <v>11</v>
      </c>
      <c r="C359" s="103" t="s">
        <v>223</v>
      </c>
      <c r="D359" s="106">
        <v>22403.74</v>
      </c>
      <c r="E359" s="105">
        <v>2023</v>
      </c>
      <c r="F359" s="103" t="s">
        <v>251</v>
      </c>
      <c r="G359" s="103" t="s">
        <v>261</v>
      </c>
      <c r="H359" s="103" t="s">
        <v>297</v>
      </c>
    </row>
    <row r="360" spans="1:8">
      <c r="A360" s="111">
        <v>208</v>
      </c>
      <c r="B360" s="103" t="s">
        <v>11</v>
      </c>
      <c r="C360" s="103" t="s">
        <v>223</v>
      </c>
      <c r="D360" s="106">
        <v>2201.37</v>
      </c>
      <c r="E360" s="105">
        <v>2023</v>
      </c>
      <c r="F360" s="103" t="s">
        <v>249</v>
      </c>
      <c r="G360" s="103" t="s">
        <v>261</v>
      </c>
      <c r="H360" s="103" t="s">
        <v>297</v>
      </c>
    </row>
    <row r="361" spans="1:8">
      <c r="A361" s="111">
        <v>211</v>
      </c>
      <c r="B361" s="103" t="s">
        <v>11</v>
      </c>
      <c r="C361" s="103" t="s">
        <v>223</v>
      </c>
      <c r="D361" s="106">
        <v>5228.57</v>
      </c>
      <c r="E361" s="105">
        <v>2023</v>
      </c>
      <c r="F361" s="103" t="s">
        <v>253</v>
      </c>
      <c r="G361" s="103" t="s">
        <v>261</v>
      </c>
      <c r="H361" s="103" t="s">
        <v>297</v>
      </c>
    </row>
    <row r="362" spans="1:8">
      <c r="A362" s="111">
        <v>263</v>
      </c>
      <c r="B362" s="103" t="s">
        <v>14</v>
      </c>
      <c r="C362" s="103" t="s">
        <v>224</v>
      </c>
      <c r="D362" s="106">
        <v>528304.79</v>
      </c>
      <c r="E362" s="105">
        <v>2023</v>
      </c>
      <c r="F362" s="103" t="s">
        <v>247</v>
      </c>
      <c r="G362" s="103" t="s">
        <v>258</v>
      </c>
      <c r="H362" s="103" t="s">
        <v>303</v>
      </c>
    </row>
    <row r="363" spans="1:8">
      <c r="A363" s="111">
        <v>271</v>
      </c>
      <c r="B363" s="103" t="s">
        <v>14</v>
      </c>
      <c r="C363" s="103" t="s">
        <v>224</v>
      </c>
      <c r="D363" s="106">
        <v>8711.84</v>
      </c>
      <c r="E363" s="105">
        <v>2023</v>
      </c>
      <c r="F363" s="103" t="s">
        <v>256</v>
      </c>
      <c r="G363" s="103" t="s">
        <v>258</v>
      </c>
      <c r="H363" s="103" t="s">
        <v>303</v>
      </c>
    </row>
    <row r="364" spans="1:8">
      <c r="A364" s="111">
        <v>273</v>
      </c>
      <c r="B364" s="103" t="s">
        <v>14</v>
      </c>
      <c r="C364" s="103" t="s">
        <v>224</v>
      </c>
      <c r="D364" s="106">
        <v>32040</v>
      </c>
      <c r="E364" s="105">
        <v>2023</v>
      </c>
      <c r="F364" s="103" t="s">
        <v>255</v>
      </c>
      <c r="G364" s="103" t="s">
        <v>258</v>
      </c>
      <c r="H364" s="103" t="s">
        <v>303</v>
      </c>
    </row>
    <row r="365" spans="1:8">
      <c r="A365" s="111">
        <v>277</v>
      </c>
      <c r="B365" s="103" t="s">
        <v>14</v>
      </c>
      <c r="C365" s="103" t="s">
        <v>224</v>
      </c>
      <c r="D365" s="106">
        <v>10856.27</v>
      </c>
      <c r="E365" s="105">
        <v>2023</v>
      </c>
      <c r="F365" s="103" t="s">
        <v>251</v>
      </c>
      <c r="G365" s="103" t="s">
        <v>258</v>
      </c>
      <c r="H365" s="103" t="s">
        <v>303</v>
      </c>
    </row>
    <row r="366" spans="1:8">
      <c r="A366" s="111">
        <v>284</v>
      </c>
      <c r="B366" s="103" t="s">
        <v>14</v>
      </c>
      <c r="C366" s="103" t="s">
        <v>224</v>
      </c>
      <c r="D366" s="106">
        <v>6023.65</v>
      </c>
      <c r="E366" s="105">
        <v>2023</v>
      </c>
      <c r="F366" s="103" t="s">
        <v>249</v>
      </c>
      <c r="G366" s="103" t="s">
        <v>258</v>
      </c>
      <c r="H366" s="103" t="s">
        <v>303</v>
      </c>
    </row>
    <row r="367" spans="1:8">
      <c r="A367" s="111">
        <v>288</v>
      </c>
      <c r="B367" s="103" t="s">
        <v>14</v>
      </c>
      <c r="C367" s="103" t="s">
        <v>224</v>
      </c>
      <c r="D367" s="106">
        <v>7006.22</v>
      </c>
      <c r="E367" s="105">
        <v>2023</v>
      </c>
      <c r="F367" s="103" t="s">
        <v>253</v>
      </c>
      <c r="G367" s="103" t="s">
        <v>258</v>
      </c>
      <c r="H367" s="103" t="s">
        <v>303</v>
      </c>
    </row>
    <row r="368" spans="1:8">
      <c r="A368" s="111">
        <v>293</v>
      </c>
      <c r="B368" s="103" t="s">
        <v>14</v>
      </c>
      <c r="C368" s="103" t="s">
        <v>223</v>
      </c>
      <c r="D368" s="106">
        <v>365782.65</v>
      </c>
      <c r="E368" s="105">
        <v>2023</v>
      </c>
      <c r="F368" s="103" t="s">
        <v>247</v>
      </c>
      <c r="G368" s="103" t="s">
        <v>258</v>
      </c>
      <c r="H368" s="103" t="s">
        <v>303</v>
      </c>
    </row>
    <row r="369" spans="1:8">
      <c r="A369" s="111">
        <v>304</v>
      </c>
      <c r="B369" s="103" t="s">
        <v>14</v>
      </c>
      <c r="C369" s="103" t="s">
        <v>223</v>
      </c>
      <c r="D369" s="106">
        <v>34188.17</v>
      </c>
      <c r="E369" s="105">
        <v>2023</v>
      </c>
      <c r="F369" s="103" t="s">
        <v>256</v>
      </c>
      <c r="G369" s="103" t="s">
        <v>258</v>
      </c>
      <c r="H369" s="103" t="s">
        <v>303</v>
      </c>
    </row>
    <row r="370" spans="1:8">
      <c r="A370" s="111">
        <v>308</v>
      </c>
      <c r="B370" s="103" t="s">
        <v>14</v>
      </c>
      <c r="C370" s="103" t="s">
        <v>223</v>
      </c>
      <c r="D370" s="106">
        <v>62808.63</v>
      </c>
      <c r="E370" s="105">
        <v>2023</v>
      </c>
      <c r="F370" s="103" t="s">
        <v>255</v>
      </c>
      <c r="G370" s="103" t="s">
        <v>258</v>
      </c>
      <c r="H370" s="103" t="s">
        <v>303</v>
      </c>
    </row>
    <row r="371" spans="1:8">
      <c r="A371" s="111">
        <v>312</v>
      </c>
      <c r="B371" s="103" t="s">
        <v>14</v>
      </c>
      <c r="C371" s="103" t="s">
        <v>223</v>
      </c>
      <c r="D371" s="106">
        <v>49426.77</v>
      </c>
      <c r="E371" s="105">
        <v>2023</v>
      </c>
      <c r="F371" s="103" t="s">
        <v>251</v>
      </c>
      <c r="G371" s="103" t="s">
        <v>258</v>
      </c>
      <c r="H371" s="103" t="s">
        <v>303</v>
      </c>
    </row>
    <row r="372" spans="1:8">
      <c r="A372" s="111">
        <v>319</v>
      </c>
      <c r="B372" s="103" t="s">
        <v>14</v>
      </c>
      <c r="C372" s="103" t="s">
        <v>223</v>
      </c>
      <c r="D372" s="106">
        <v>12161.89</v>
      </c>
      <c r="E372" s="105">
        <v>2023</v>
      </c>
      <c r="F372" s="103" t="s">
        <v>249</v>
      </c>
      <c r="G372" s="103" t="s">
        <v>258</v>
      </c>
      <c r="H372" s="103" t="s">
        <v>303</v>
      </c>
    </row>
    <row r="373" spans="1:8">
      <c r="A373" s="111">
        <v>324</v>
      </c>
      <c r="B373" s="103" t="s">
        <v>14</v>
      </c>
      <c r="C373" s="103" t="s">
        <v>223</v>
      </c>
      <c r="D373" s="106">
        <v>10434.51</v>
      </c>
      <c r="E373" s="105">
        <v>2023</v>
      </c>
      <c r="F373" s="103" t="s">
        <v>253</v>
      </c>
      <c r="G373" s="103" t="s">
        <v>258</v>
      </c>
      <c r="H373" s="103" t="s">
        <v>303</v>
      </c>
    </row>
    <row r="374" spans="1:8">
      <c r="A374" s="111">
        <v>214</v>
      </c>
      <c r="B374" s="103" t="s">
        <v>12</v>
      </c>
      <c r="C374" s="103" t="s">
        <v>224</v>
      </c>
      <c r="D374" s="106">
        <v>56463.360000000001</v>
      </c>
      <c r="E374" s="105">
        <v>2023</v>
      </c>
      <c r="F374" s="103" t="s">
        <v>247</v>
      </c>
      <c r="G374" s="103" t="s">
        <v>260</v>
      </c>
      <c r="H374" s="103" t="s">
        <v>298</v>
      </c>
    </row>
    <row r="375" spans="1:8">
      <c r="A375" s="111">
        <v>220</v>
      </c>
      <c r="B375" s="103" t="s">
        <v>12</v>
      </c>
      <c r="C375" s="103" t="s">
        <v>224</v>
      </c>
      <c r="D375" s="106">
        <v>818.94</v>
      </c>
      <c r="E375" s="105">
        <v>2023</v>
      </c>
      <c r="F375" s="103" t="s">
        <v>253</v>
      </c>
      <c r="G375" s="103" t="s">
        <v>260</v>
      </c>
      <c r="H375" s="103" t="s">
        <v>298</v>
      </c>
    </row>
    <row r="376" spans="1:8">
      <c r="A376" s="111">
        <v>222</v>
      </c>
      <c r="B376" s="103" t="s">
        <v>12</v>
      </c>
      <c r="C376" s="103" t="s">
        <v>223</v>
      </c>
      <c r="D376" s="106">
        <v>254736.14</v>
      </c>
      <c r="E376" s="105">
        <v>2023</v>
      </c>
      <c r="F376" s="103" t="s">
        <v>247</v>
      </c>
      <c r="G376" s="103" t="s">
        <v>260</v>
      </c>
      <c r="H376" s="103" t="s">
        <v>298</v>
      </c>
    </row>
    <row r="377" spans="1:8">
      <c r="A377" s="111">
        <v>228</v>
      </c>
      <c r="B377" s="103" t="s">
        <v>12</v>
      </c>
      <c r="C377" s="103" t="s">
        <v>223</v>
      </c>
      <c r="D377" s="106">
        <v>1852.89</v>
      </c>
      <c r="E377" s="105">
        <v>2023</v>
      </c>
      <c r="F377" s="103" t="s">
        <v>256</v>
      </c>
      <c r="G377" s="103" t="s">
        <v>260</v>
      </c>
      <c r="H377" s="103" t="s">
        <v>298</v>
      </c>
    </row>
    <row r="378" spans="1:8">
      <c r="A378" s="111">
        <v>230</v>
      </c>
      <c r="B378" s="103" t="s">
        <v>12</v>
      </c>
      <c r="C378" s="103" t="s">
        <v>223</v>
      </c>
      <c r="D378" s="106">
        <v>3259.11</v>
      </c>
      <c r="E378" s="105">
        <v>2023</v>
      </c>
      <c r="F378" s="103" t="s">
        <v>251</v>
      </c>
      <c r="G378" s="103" t="s">
        <v>260</v>
      </c>
      <c r="H378" s="103" t="s">
        <v>298</v>
      </c>
    </row>
    <row r="379" spans="1:8">
      <c r="A379" s="111">
        <v>233</v>
      </c>
      <c r="B379" s="103" t="s">
        <v>12</v>
      </c>
      <c r="C379" s="103" t="s">
        <v>223</v>
      </c>
      <c r="D379" s="106">
        <v>354.39</v>
      </c>
      <c r="E379" s="105">
        <v>2023</v>
      </c>
      <c r="F379" s="103" t="s">
        <v>249</v>
      </c>
      <c r="G379" s="103" t="s">
        <v>260</v>
      </c>
      <c r="H379" s="103" t="s">
        <v>298</v>
      </c>
    </row>
    <row r="380" spans="1:8">
      <c r="A380" s="111">
        <v>235</v>
      </c>
      <c r="B380" s="103" t="s">
        <v>12</v>
      </c>
      <c r="C380" s="103" t="s">
        <v>223</v>
      </c>
      <c r="D380" s="106">
        <v>4937.38</v>
      </c>
      <c r="E380" s="105">
        <v>2023</v>
      </c>
      <c r="F380" s="103" t="s">
        <v>253</v>
      </c>
      <c r="G380" s="103" t="s">
        <v>260</v>
      </c>
      <c r="H380" s="103" t="s">
        <v>298</v>
      </c>
    </row>
    <row r="381" spans="1:8">
      <c r="A381" s="111">
        <v>362</v>
      </c>
      <c r="B381" s="103" t="s">
        <v>16</v>
      </c>
      <c r="C381" s="103" t="s">
        <v>224</v>
      </c>
      <c r="D381" s="106">
        <v>214657.52</v>
      </c>
      <c r="E381" s="105">
        <v>2023</v>
      </c>
      <c r="F381" s="103" t="s">
        <v>247</v>
      </c>
      <c r="G381" s="103" t="s">
        <v>257</v>
      </c>
      <c r="H381" s="103" t="s">
        <v>334</v>
      </c>
    </row>
    <row r="382" spans="1:8">
      <c r="A382" s="111">
        <v>370</v>
      </c>
      <c r="B382" s="103" t="s">
        <v>16</v>
      </c>
      <c r="C382" s="103" t="s">
        <v>224</v>
      </c>
      <c r="D382" s="106">
        <v>6.32</v>
      </c>
      <c r="E382" s="105">
        <v>2023</v>
      </c>
      <c r="F382" s="103" t="s">
        <v>253</v>
      </c>
      <c r="G382" s="103" t="s">
        <v>257</v>
      </c>
      <c r="H382" s="103" t="s">
        <v>334</v>
      </c>
    </row>
    <row r="383" spans="1:8">
      <c r="A383" s="111">
        <v>373</v>
      </c>
      <c r="B383" s="103" t="s">
        <v>16</v>
      </c>
      <c r="C383" s="103" t="s">
        <v>223</v>
      </c>
      <c r="D383" s="106">
        <v>442226.22</v>
      </c>
      <c r="E383" s="105">
        <v>2023</v>
      </c>
      <c r="F383" s="103" t="s">
        <v>247</v>
      </c>
      <c r="G383" s="103" t="s">
        <v>257</v>
      </c>
      <c r="H383" s="103" t="s">
        <v>334</v>
      </c>
    </row>
    <row r="384" spans="1:8">
      <c r="A384" s="111">
        <v>383</v>
      </c>
      <c r="B384" s="103" t="s">
        <v>16</v>
      </c>
      <c r="C384" s="103" t="s">
        <v>223</v>
      </c>
      <c r="D384" s="106">
        <v>475.29</v>
      </c>
      <c r="E384" s="105">
        <v>2023</v>
      </c>
      <c r="F384" s="103" t="s">
        <v>251</v>
      </c>
      <c r="G384" s="103" t="s">
        <v>257</v>
      </c>
      <c r="H384" s="103" t="s">
        <v>334</v>
      </c>
    </row>
    <row r="385" spans="1:8">
      <c r="A385" s="111">
        <v>385</v>
      </c>
      <c r="B385" s="103" t="s">
        <v>16</v>
      </c>
      <c r="C385" s="103" t="s">
        <v>223</v>
      </c>
      <c r="D385" s="106">
        <v>3675</v>
      </c>
      <c r="E385" s="105">
        <v>2023</v>
      </c>
      <c r="F385" s="103" t="s">
        <v>249</v>
      </c>
      <c r="G385" s="103" t="s">
        <v>257</v>
      </c>
      <c r="H385" s="103" t="s">
        <v>334</v>
      </c>
    </row>
    <row r="386" spans="1:8">
      <c r="A386" s="111">
        <v>390</v>
      </c>
      <c r="B386" s="103" t="s">
        <v>16</v>
      </c>
      <c r="C386" s="103" t="s">
        <v>223</v>
      </c>
      <c r="D386" s="106">
        <v>221.47</v>
      </c>
      <c r="E386" s="105">
        <v>2023</v>
      </c>
      <c r="F386" s="103" t="s">
        <v>253</v>
      </c>
      <c r="G386" s="103" t="s">
        <v>257</v>
      </c>
      <c r="H386" s="103" t="s">
        <v>334</v>
      </c>
    </row>
    <row r="387" spans="1:8">
      <c r="A387" s="111">
        <v>328</v>
      </c>
      <c r="B387" s="103" t="s">
        <v>15</v>
      </c>
      <c r="C387" s="103" t="s">
        <v>224</v>
      </c>
      <c r="D387" s="106">
        <v>52421.77</v>
      </c>
      <c r="E387" s="105">
        <v>2023</v>
      </c>
      <c r="F387" s="103" t="s">
        <v>247</v>
      </c>
      <c r="G387" s="103" t="s">
        <v>257</v>
      </c>
      <c r="H387" s="103" t="s">
        <v>320</v>
      </c>
    </row>
    <row r="388" spans="1:8">
      <c r="A388" s="111">
        <v>335</v>
      </c>
      <c r="B388" s="103" t="s">
        <v>15</v>
      </c>
      <c r="C388" s="103" t="s">
        <v>224</v>
      </c>
      <c r="D388" s="106">
        <v>109.44</v>
      </c>
      <c r="E388" s="105">
        <v>2023</v>
      </c>
      <c r="F388" s="103" t="s">
        <v>256</v>
      </c>
      <c r="G388" s="103" t="s">
        <v>257</v>
      </c>
      <c r="H388" s="103" t="s">
        <v>320</v>
      </c>
    </row>
    <row r="389" spans="1:8">
      <c r="A389" s="111">
        <v>337</v>
      </c>
      <c r="B389" s="103" t="s">
        <v>15</v>
      </c>
      <c r="C389" s="103" t="s">
        <v>224</v>
      </c>
      <c r="D389" s="106">
        <v>502.74</v>
      </c>
      <c r="E389" s="105">
        <v>2023</v>
      </c>
      <c r="F389" s="103" t="s">
        <v>253</v>
      </c>
      <c r="G389" s="103" t="s">
        <v>257</v>
      </c>
      <c r="H389" s="103" t="s">
        <v>320</v>
      </c>
    </row>
    <row r="390" spans="1:8">
      <c r="A390" s="111">
        <v>344</v>
      </c>
      <c r="B390" s="103" t="s">
        <v>15</v>
      </c>
      <c r="C390" s="103" t="s">
        <v>223</v>
      </c>
      <c r="D390" s="106">
        <v>534616.37</v>
      </c>
      <c r="E390" s="105">
        <v>2023</v>
      </c>
      <c r="F390" s="103" t="s">
        <v>247</v>
      </c>
      <c r="G390" s="103" t="s">
        <v>257</v>
      </c>
      <c r="H390" s="103" t="s">
        <v>320</v>
      </c>
    </row>
    <row r="391" spans="1:8">
      <c r="A391" s="111">
        <v>356</v>
      </c>
      <c r="B391" s="103" t="s">
        <v>15</v>
      </c>
      <c r="C391" s="103" t="s">
        <v>223</v>
      </c>
      <c r="D391" s="106">
        <v>1197.52</v>
      </c>
      <c r="E391" s="105">
        <v>2023</v>
      </c>
      <c r="F391" s="103" t="s">
        <v>253</v>
      </c>
      <c r="G391" s="103" t="s">
        <v>257</v>
      </c>
      <c r="H391" s="103" t="s">
        <v>320</v>
      </c>
    </row>
    <row r="392" spans="1:8">
      <c r="A392" s="111">
        <v>82</v>
      </c>
      <c r="B392" s="103" t="s">
        <v>8</v>
      </c>
      <c r="C392" s="103" t="s">
        <v>224</v>
      </c>
      <c r="D392" s="106">
        <v>158712.10999999999</v>
      </c>
      <c r="E392" s="105">
        <v>2023</v>
      </c>
      <c r="F392" s="103" t="s">
        <v>247</v>
      </c>
      <c r="G392" s="103" t="s">
        <v>257</v>
      </c>
      <c r="H392" s="103" t="s">
        <v>286</v>
      </c>
    </row>
    <row r="393" spans="1:8">
      <c r="A393" s="111">
        <v>88</v>
      </c>
      <c r="B393" s="103" t="s">
        <v>8</v>
      </c>
      <c r="C393" s="103" t="s">
        <v>224</v>
      </c>
      <c r="D393" s="106">
        <v>12402.69</v>
      </c>
      <c r="E393" s="105">
        <v>2023</v>
      </c>
      <c r="F393" s="103" t="s">
        <v>256</v>
      </c>
      <c r="G393" s="103" t="s">
        <v>257</v>
      </c>
      <c r="H393" s="103" t="s">
        <v>286</v>
      </c>
    </row>
    <row r="394" spans="1:8">
      <c r="A394" s="111">
        <v>90</v>
      </c>
      <c r="B394" s="103" t="s">
        <v>8</v>
      </c>
      <c r="C394" s="103" t="s">
        <v>224</v>
      </c>
      <c r="D394" s="106">
        <v>2178.4699999999998</v>
      </c>
      <c r="E394" s="105">
        <v>2023</v>
      </c>
      <c r="F394" s="103" t="s">
        <v>255</v>
      </c>
      <c r="G394" s="103" t="s">
        <v>257</v>
      </c>
      <c r="H394" s="103" t="s">
        <v>286</v>
      </c>
    </row>
    <row r="395" spans="1:8">
      <c r="A395" s="111">
        <v>92</v>
      </c>
      <c r="B395" s="103" t="s">
        <v>8</v>
      </c>
      <c r="C395" s="103" t="s">
        <v>224</v>
      </c>
      <c r="D395" s="106">
        <v>3348.67</v>
      </c>
      <c r="E395" s="105">
        <v>2023</v>
      </c>
      <c r="F395" s="103" t="s">
        <v>249</v>
      </c>
      <c r="G395" s="103" t="s">
        <v>257</v>
      </c>
      <c r="H395" s="103" t="s">
        <v>286</v>
      </c>
    </row>
    <row r="396" spans="1:8">
      <c r="A396" s="111">
        <v>94</v>
      </c>
      <c r="B396" s="103" t="s">
        <v>8</v>
      </c>
      <c r="C396" s="103" t="s">
        <v>224</v>
      </c>
      <c r="D396" s="106">
        <v>2489.96</v>
      </c>
      <c r="E396" s="105">
        <v>2023</v>
      </c>
      <c r="F396" s="103" t="s">
        <v>253</v>
      </c>
      <c r="G396" s="103" t="s">
        <v>257</v>
      </c>
      <c r="H396" s="103" t="s">
        <v>286</v>
      </c>
    </row>
    <row r="397" spans="1:8">
      <c r="A397" s="111">
        <v>98</v>
      </c>
      <c r="B397" s="103" t="s">
        <v>8</v>
      </c>
      <c r="C397" s="103" t="s">
        <v>223</v>
      </c>
      <c r="D397" s="106">
        <v>407392.77</v>
      </c>
      <c r="E397" s="105">
        <v>2023</v>
      </c>
      <c r="F397" s="103" t="s">
        <v>247</v>
      </c>
      <c r="G397" s="103" t="s">
        <v>257</v>
      </c>
      <c r="H397" s="103" t="s">
        <v>286</v>
      </c>
    </row>
    <row r="398" spans="1:8">
      <c r="A398" s="111">
        <v>105</v>
      </c>
      <c r="B398" s="103" t="s">
        <v>8</v>
      </c>
      <c r="C398" s="103" t="s">
        <v>223</v>
      </c>
      <c r="D398" s="106">
        <v>12635.19</v>
      </c>
      <c r="E398" s="105">
        <v>2023</v>
      </c>
      <c r="F398" s="103" t="s">
        <v>256</v>
      </c>
      <c r="G398" s="103" t="s">
        <v>257</v>
      </c>
      <c r="H398" s="103" t="s">
        <v>286</v>
      </c>
    </row>
    <row r="399" spans="1:8">
      <c r="A399" s="111">
        <v>107</v>
      </c>
      <c r="B399" s="103" t="s">
        <v>8</v>
      </c>
      <c r="C399" s="103" t="s">
        <v>223</v>
      </c>
      <c r="D399" s="106">
        <v>8642.2800000000007</v>
      </c>
      <c r="E399" s="105">
        <v>2023</v>
      </c>
      <c r="F399" s="103" t="s">
        <v>255</v>
      </c>
      <c r="G399" s="103" t="s">
        <v>257</v>
      </c>
      <c r="H399" s="103" t="s">
        <v>286</v>
      </c>
    </row>
    <row r="400" spans="1:8">
      <c r="A400" s="111">
        <v>109</v>
      </c>
      <c r="B400" s="103" t="s">
        <v>8</v>
      </c>
      <c r="C400" s="103" t="s">
        <v>223</v>
      </c>
      <c r="D400" s="106">
        <v>28549.14</v>
      </c>
      <c r="E400" s="105">
        <v>2023</v>
      </c>
      <c r="F400" s="103" t="s">
        <v>251</v>
      </c>
      <c r="G400" s="103" t="s">
        <v>257</v>
      </c>
      <c r="H400" s="103" t="s">
        <v>286</v>
      </c>
    </row>
    <row r="401" spans="1:8">
      <c r="A401" s="111">
        <v>113</v>
      </c>
      <c r="B401" s="103" t="s">
        <v>8</v>
      </c>
      <c r="C401" s="103" t="s">
        <v>223</v>
      </c>
      <c r="D401" s="106">
        <v>2137.7399999999998</v>
      </c>
      <c r="E401" s="105">
        <v>2023</v>
      </c>
      <c r="F401" s="103" t="s">
        <v>249</v>
      </c>
      <c r="G401" s="103" t="s">
        <v>257</v>
      </c>
      <c r="H401" s="103" t="s">
        <v>286</v>
      </c>
    </row>
    <row r="402" spans="1:8">
      <c r="A402" s="111">
        <v>116</v>
      </c>
      <c r="B402" s="103" t="s">
        <v>8</v>
      </c>
      <c r="C402" s="103" t="s">
        <v>223</v>
      </c>
      <c r="D402" s="106">
        <v>8246.56</v>
      </c>
      <c r="E402" s="105">
        <v>2023</v>
      </c>
      <c r="F402" s="103" t="s">
        <v>253</v>
      </c>
      <c r="G402" s="103" t="s">
        <v>257</v>
      </c>
      <c r="H402" s="103" t="s">
        <v>286</v>
      </c>
    </row>
    <row r="403" spans="1:8">
      <c r="A403" s="111">
        <v>28</v>
      </c>
      <c r="B403" s="103" t="s">
        <v>7</v>
      </c>
      <c r="C403" s="103" t="s">
        <v>224</v>
      </c>
      <c r="D403" s="106">
        <v>198139.17</v>
      </c>
      <c r="E403" s="105">
        <v>2023</v>
      </c>
      <c r="F403" s="103" t="s">
        <v>247</v>
      </c>
      <c r="G403" s="103" t="s">
        <v>257</v>
      </c>
      <c r="H403" s="103" t="s">
        <v>278</v>
      </c>
    </row>
    <row r="404" spans="1:8">
      <c r="A404" s="111">
        <v>38</v>
      </c>
      <c r="B404" s="103" t="s">
        <v>7</v>
      </c>
      <c r="C404" s="103" t="s">
        <v>224</v>
      </c>
      <c r="D404" s="106">
        <v>12486.6</v>
      </c>
      <c r="E404" s="105">
        <v>2023</v>
      </c>
      <c r="F404" s="103" t="s">
        <v>255</v>
      </c>
      <c r="G404" s="103" t="s">
        <v>257</v>
      </c>
      <c r="H404" s="103" t="s">
        <v>278</v>
      </c>
    </row>
    <row r="405" spans="1:8">
      <c r="A405" s="111">
        <v>41</v>
      </c>
      <c r="B405" s="103" t="s">
        <v>7</v>
      </c>
      <c r="C405" s="103" t="s">
        <v>224</v>
      </c>
      <c r="D405" s="106">
        <v>14241.71</v>
      </c>
      <c r="E405" s="105">
        <v>2023</v>
      </c>
      <c r="F405" s="103" t="s">
        <v>251</v>
      </c>
      <c r="G405" s="103" t="s">
        <v>257</v>
      </c>
      <c r="H405" s="103" t="s">
        <v>278</v>
      </c>
    </row>
    <row r="406" spans="1:8">
      <c r="A406" s="111">
        <v>47</v>
      </c>
      <c r="B406" s="103" t="s">
        <v>7</v>
      </c>
      <c r="C406" s="103" t="s">
        <v>224</v>
      </c>
      <c r="D406" s="106">
        <v>1335.72</v>
      </c>
      <c r="E406" s="105">
        <v>2023</v>
      </c>
      <c r="F406" s="103" t="s">
        <v>249</v>
      </c>
      <c r="G406" s="103" t="s">
        <v>257</v>
      </c>
      <c r="H406" s="103" t="s">
        <v>278</v>
      </c>
    </row>
    <row r="407" spans="1:8">
      <c r="A407" s="111">
        <v>51</v>
      </c>
      <c r="B407" s="103" t="s">
        <v>7</v>
      </c>
      <c r="C407" s="103" t="s">
        <v>224</v>
      </c>
      <c r="D407" s="106">
        <v>4692.59</v>
      </c>
      <c r="E407" s="105">
        <v>2023</v>
      </c>
      <c r="F407" s="103" t="s">
        <v>253</v>
      </c>
      <c r="G407" s="103" t="s">
        <v>257</v>
      </c>
      <c r="H407" s="103" t="s">
        <v>278</v>
      </c>
    </row>
    <row r="408" spans="1:8">
      <c r="A408" s="111">
        <v>55</v>
      </c>
      <c r="B408" s="103" t="s">
        <v>7</v>
      </c>
      <c r="C408" s="103" t="s">
        <v>223</v>
      </c>
      <c r="D408" s="106">
        <v>388866.93</v>
      </c>
      <c r="E408" s="105">
        <v>2023</v>
      </c>
      <c r="F408" s="103" t="s">
        <v>247</v>
      </c>
      <c r="G408" s="103" t="s">
        <v>257</v>
      </c>
      <c r="H408" s="103" t="s">
        <v>278</v>
      </c>
    </row>
    <row r="409" spans="1:8">
      <c r="A409" s="111">
        <v>66</v>
      </c>
      <c r="B409" s="103" t="s">
        <v>7</v>
      </c>
      <c r="C409" s="103" t="s">
        <v>223</v>
      </c>
      <c r="D409" s="106">
        <v>19849.25</v>
      </c>
      <c r="E409" s="105">
        <v>2023</v>
      </c>
      <c r="F409" s="103" t="s">
        <v>255</v>
      </c>
      <c r="G409" s="103" t="s">
        <v>257</v>
      </c>
      <c r="H409" s="103" t="s">
        <v>278</v>
      </c>
    </row>
    <row r="410" spans="1:8">
      <c r="A410" s="111">
        <v>69</v>
      </c>
      <c r="B410" s="103" t="s">
        <v>7</v>
      </c>
      <c r="C410" s="103" t="s">
        <v>223</v>
      </c>
      <c r="D410" s="106">
        <v>50555.9</v>
      </c>
      <c r="E410" s="105">
        <v>2023</v>
      </c>
      <c r="F410" s="103" t="s">
        <v>251</v>
      </c>
      <c r="G410" s="103" t="s">
        <v>257</v>
      </c>
      <c r="H410" s="103" t="s">
        <v>278</v>
      </c>
    </row>
    <row r="411" spans="1:8">
      <c r="A411" s="111">
        <v>75</v>
      </c>
      <c r="B411" s="103" t="s">
        <v>7</v>
      </c>
      <c r="C411" s="103" t="s">
        <v>223</v>
      </c>
      <c r="D411" s="106">
        <v>4739.28</v>
      </c>
      <c r="E411" s="105">
        <v>2023</v>
      </c>
      <c r="F411" s="103" t="s">
        <v>249</v>
      </c>
      <c r="G411" s="103" t="s">
        <v>257</v>
      </c>
      <c r="H411" s="103" t="s">
        <v>278</v>
      </c>
    </row>
    <row r="412" spans="1:8">
      <c r="A412" s="111">
        <v>79</v>
      </c>
      <c r="B412" s="103" t="s">
        <v>7</v>
      </c>
      <c r="C412" s="103" t="s">
        <v>223</v>
      </c>
      <c r="D412" s="106">
        <v>8829.7099999999991</v>
      </c>
      <c r="E412" s="105">
        <v>2023</v>
      </c>
      <c r="F412" s="103" t="s">
        <v>253</v>
      </c>
      <c r="G412" s="103" t="s">
        <v>257</v>
      </c>
      <c r="H412" s="103" t="s">
        <v>278</v>
      </c>
    </row>
    <row r="413" spans="1:8">
      <c r="A413" s="111">
        <v>120</v>
      </c>
      <c r="B413" s="103" t="s">
        <v>9</v>
      </c>
      <c r="C413" s="103" t="s">
        <v>224</v>
      </c>
      <c r="D413" s="106">
        <v>277356.44</v>
      </c>
      <c r="E413" s="105">
        <v>2023</v>
      </c>
      <c r="F413" s="103" t="s">
        <v>247</v>
      </c>
      <c r="G413" s="103" t="s">
        <v>260</v>
      </c>
      <c r="H413" s="103" t="s">
        <v>289</v>
      </c>
    </row>
    <row r="414" spans="1:8">
      <c r="A414" s="111">
        <v>126</v>
      </c>
      <c r="B414" s="103" t="s">
        <v>9</v>
      </c>
      <c r="C414" s="103" t="s">
        <v>224</v>
      </c>
      <c r="D414" s="106">
        <v>3126.46</v>
      </c>
      <c r="E414" s="105">
        <v>2023</v>
      </c>
      <c r="F414" s="103" t="s">
        <v>255</v>
      </c>
      <c r="G414" s="103" t="s">
        <v>260</v>
      </c>
      <c r="H414" s="103" t="s">
        <v>289</v>
      </c>
    </row>
    <row r="415" spans="1:8">
      <c r="A415" s="111">
        <v>128</v>
      </c>
      <c r="B415" s="103" t="s">
        <v>9</v>
      </c>
      <c r="C415" s="103" t="s">
        <v>224</v>
      </c>
      <c r="D415" s="106">
        <v>27817.57</v>
      </c>
      <c r="E415" s="105">
        <v>2023</v>
      </c>
      <c r="F415" s="103" t="s">
        <v>251</v>
      </c>
      <c r="G415" s="103" t="s">
        <v>260</v>
      </c>
      <c r="H415" s="103" t="s">
        <v>289</v>
      </c>
    </row>
    <row r="416" spans="1:8">
      <c r="A416" s="111">
        <v>131</v>
      </c>
      <c r="B416" s="103" t="s">
        <v>9</v>
      </c>
      <c r="C416" s="103" t="s">
        <v>224</v>
      </c>
      <c r="D416" s="106">
        <v>400.61</v>
      </c>
      <c r="E416" s="105">
        <v>2023</v>
      </c>
      <c r="F416" s="103" t="s">
        <v>249</v>
      </c>
      <c r="G416" s="103" t="s">
        <v>260</v>
      </c>
      <c r="H416" s="103" t="s">
        <v>289</v>
      </c>
    </row>
    <row r="417" spans="1:8">
      <c r="A417" s="111">
        <v>133</v>
      </c>
      <c r="B417" s="103" t="s">
        <v>9</v>
      </c>
      <c r="C417" s="103" t="s">
        <v>224</v>
      </c>
      <c r="D417" s="106">
        <v>2942.05</v>
      </c>
      <c r="E417" s="105">
        <v>2023</v>
      </c>
      <c r="F417" s="103" t="s">
        <v>253</v>
      </c>
      <c r="G417" s="103" t="s">
        <v>260</v>
      </c>
      <c r="H417" s="103" t="s">
        <v>289</v>
      </c>
    </row>
    <row r="418" spans="1:8">
      <c r="A418" s="111">
        <v>137</v>
      </c>
      <c r="B418" s="103" t="s">
        <v>9</v>
      </c>
      <c r="C418" s="103" t="s">
        <v>223</v>
      </c>
      <c r="D418" s="106">
        <v>1794941.35</v>
      </c>
      <c r="E418" s="105">
        <v>2023</v>
      </c>
      <c r="F418" s="103" t="s">
        <v>247</v>
      </c>
      <c r="G418" s="103" t="s">
        <v>260</v>
      </c>
      <c r="H418" s="103" t="s">
        <v>289</v>
      </c>
    </row>
    <row r="419" spans="1:8">
      <c r="A419" s="111">
        <v>144</v>
      </c>
      <c r="B419" s="103" t="s">
        <v>9</v>
      </c>
      <c r="C419" s="103" t="s">
        <v>223</v>
      </c>
      <c r="D419" s="106">
        <v>5271.9</v>
      </c>
      <c r="E419" s="105">
        <v>2023</v>
      </c>
      <c r="F419" s="103" t="s">
        <v>255</v>
      </c>
      <c r="G419" s="103" t="s">
        <v>260</v>
      </c>
      <c r="H419" s="103" t="s">
        <v>289</v>
      </c>
    </row>
    <row r="420" spans="1:8">
      <c r="A420" s="111">
        <v>146</v>
      </c>
      <c r="B420" s="103" t="s">
        <v>9</v>
      </c>
      <c r="C420" s="103" t="s">
        <v>223</v>
      </c>
      <c r="D420" s="106">
        <v>752696.55</v>
      </c>
      <c r="E420" s="105">
        <v>2023</v>
      </c>
      <c r="F420" s="103" t="s">
        <v>251</v>
      </c>
      <c r="G420" s="103" t="s">
        <v>260</v>
      </c>
      <c r="H420" s="103" t="s">
        <v>289</v>
      </c>
    </row>
    <row r="421" spans="1:8">
      <c r="A421" s="111">
        <v>149</v>
      </c>
      <c r="B421" s="103" t="s">
        <v>9</v>
      </c>
      <c r="C421" s="103" t="s">
        <v>223</v>
      </c>
      <c r="D421" s="106">
        <v>42552.74</v>
      </c>
      <c r="E421" s="105">
        <v>2023</v>
      </c>
      <c r="F421" s="103" t="s">
        <v>249</v>
      </c>
      <c r="G421" s="103" t="s">
        <v>260</v>
      </c>
      <c r="H421" s="103" t="s">
        <v>289</v>
      </c>
    </row>
    <row r="422" spans="1:8">
      <c r="A422" s="111">
        <v>151</v>
      </c>
      <c r="B422" s="103" t="s">
        <v>9</v>
      </c>
      <c r="C422" s="103" t="s">
        <v>223</v>
      </c>
      <c r="D422" s="106">
        <v>9213.5400000000009</v>
      </c>
      <c r="E422" s="105">
        <v>2023</v>
      </c>
      <c r="F422" s="103" t="s">
        <v>253</v>
      </c>
      <c r="G422" s="103" t="s">
        <v>260</v>
      </c>
      <c r="H422" s="103" t="s">
        <v>289</v>
      </c>
    </row>
    <row r="423" spans="1:8">
      <c r="A423" s="111">
        <v>394</v>
      </c>
      <c r="B423" s="103" t="s">
        <v>17</v>
      </c>
      <c r="C423" s="103" t="s">
        <v>224</v>
      </c>
      <c r="D423" s="106">
        <v>259572.18</v>
      </c>
      <c r="E423" s="105">
        <v>2023</v>
      </c>
      <c r="F423" s="103" t="s">
        <v>247</v>
      </c>
      <c r="G423" s="103" t="s">
        <v>246</v>
      </c>
      <c r="H423" s="103" t="s">
        <v>336</v>
      </c>
    </row>
    <row r="424" spans="1:8">
      <c r="A424" s="111">
        <v>399</v>
      </c>
      <c r="B424" s="103" t="s">
        <v>17</v>
      </c>
      <c r="C424" s="103" t="s">
        <v>224</v>
      </c>
      <c r="D424" s="106">
        <v>6780.82</v>
      </c>
      <c r="E424" s="105">
        <v>2023</v>
      </c>
      <c r="F424" s="103" t="s">
        <v>256</v>
      </c>
      <c r="G424" s="103" t="s">
        <v>246</v>
      </c>
      <c r="H424" s="103" t="s">
        <v>336</v>
      </c>
    </row>
    <row r="425" spans="1:8">
      <c r="A425" s="111">
        <v>402</v>
      </c>
      <c r="B425" s="103" t="s">
        <v>17</v>
      </c>
      <c r="C425" s="103" t="s">
        <v>224</v>
      </c>
      <c r="D425" s="106">
        <v>4634.37</v>
      </c>
      <c r="E425" s="105">
        <v>2023</v>
      </c>
      <c r="F425" s="103" t="s">
        <v>251</v>
      </c>
      <c r="G425" s="103" t="s">
        <v>246</v>
      </c>
      <c r="H425" s="103" t="s">
        <v>336</v>
      </c>
    </row>
    <row r="426" spans="1:8">
      <c r="A426" s="111">
        <v>405</v>
      </c>
      <c r="B426" s="103" t="s">
        <v>17</v>
      </c>
      <c r="C426" s="103" t="s">
        <v>224</v>
      </c>
      <c r="D426" s="106">
        <v>1927.5</v>
      </c>
      <c r="E426" s="105">
        <v>2023</v>
      </c>
      <c r="F426" s="103" t="s">
        <v>249</v>
      </c>
      <c r="G426" s="103" t="s">
        <v>246</v>
      </c>
      <c r="H426" s="103" t="s">
        <v>336</v>
      </c>
    </row>
    <row r="427" spans="1:8">
      <c r="A427" s="111">
        <v>407</v>
      </c>
      <c r="B427" s="103" t="s">
        <v>17</v>
      </c>
      <c r="C427" s="103" t="s">
        <v>224</v>
      </c>
      <c r="D427" s="106">
        <v>5145.42</v>
      </c>
      <c r="E427" s="105">
        <v>2023</v>
      </c>
      <c r="F427" s="103" t="s">
        <v>253</v>
      </c>
      <c r="G427" s="103" t="s">
        <v>246</v>
      </c>
      <c r="H427" s="103" t="s">
        <v>336</v>
      </c>
    </row>
    <row r="428" spans="1:8">
      <c r="A428" s="111">
        <v>412</v>
      </c>
      <c r="B428" s="103" t="s">
        <v>17</v>
      </c>
      <c r="C428" s="103" t="s">
        <v>223</v>
      </c>
      <c r="D428" s="106">
        <v>548653.56999999995</v>
      </c>
      <c r="E428" s="105">
        <v>2023</v>
      </c>
      <c r="F428" s="103" t="s">
        <v>247</v>
      </c>
      <c r="G428" s="103" t="s">
        <v>246</v>
      </c>
      <c r="H428" s="103" t="s">
        <v>336</v>
      </c>
    </row>
    <row r="429" spans="1:8">
      <c r="A429" s="111">
        <v>420</v>
      </c>
      <c r="B429" s="103" t="s">
        <v>17</v>
      </c>
      <c r="C429" s="103" t="s">
        <v>223</v>
      </c>
      <c r="D429" s="106">
        <v>8270.6200000000008</v>
      </c>
      <c r="E429" s="105">
        <v>2023</v>
      </c>
      <c r="F429" s="103" t="s">
        <v>255</v>
      </c>
      <c r="G429" s="103" t="s">
        <v>246</v>
      </c>
      <c r="H429" s="103" t="s">
        <v>336</v>
      </c>
    </row>
    <row r="430" spans="1:8">
      <c r="A430" s="111">
        <v>422</v>
      </c>
      <c r="B430" s="103" t="s">
        <v>17</v>
      </c>
      <c r="C430" s="103" t="s">
        <v>223</v>
      </c>
      <c r="D430" s="106">
        <v>26257.84</v>
      </c>
      <c r="E430" s="105">
        <v>2023</v>
      </c>
      <c r="F430" s="103" t="s">
        <v>251</v>
      </c>
      <c r="G430" s="103" t="s">
        <v>246</v>
      </c>
      <c r="H430" s="103" t="s">
        <v>336</v>
      </c>
    </row>
    <row r="431" spans="1:8">
      <c r="A431" s="111">
        <v>426</v>
      </c>
      <c r="B431" s="103" t="s">
        <v>17</v>
      </c>
      <c r="C431" s="103" t="s">
        <v>223</v>
      </c>
      <c r="D431" s="106">
        <v>7770.54</v>
      </c>
      <c r="E431" s="105">
        <v>2023</v>
      </c>
      <c r="F431" s="103" t="s">
        <v>249</v>
      </c>
      <c r="G431" s="103" t="s">
        <v>246</v>
      </c>
      <c r="H431" s="103" t="s">
        <v>336</v>
      </c>
    </row>
    <row r="432" spans="1:8">
      <c r="A432" s="111">
        <v>428</v>
      </c>
      <c r="B432" s="103" t="s">
        <v>17</v>
      </c>
      <c r="C432" s="103" t="s">
        <v>223</v>
      </c>
      <c r="D432" s="106">
        <v>1441.14</v>
      </c>
      <c r="E432" s="105">
        <v>2023</v>
      </c>
      <c r="F432" s="103" t="s">
        <v>253</v>
      </c>
      <c r="G432" s="103" t="s">
        <v>246</v>
      </c>
      <c r="H432" s="103" t="s">
        <v>336</v>
      </c>
    </row>
    <row r="433" spans="1:8">
      <c r="A433" s="111">
        <v>154</v>
      </c>
      <c r="B433" s="103" t="s">
        <v>10</v>
      </c>
      <c r="C433" s="103" t="s">
        <v>224</v>
      </c>
      <c r="D433" s="106">
        <v>6515.09</v>
      </c>
      <c r="E433" s="105">
        <v>2023</v>
      </c>
      <c r="F433" s="103" t="s">
        <v>247</v>
      </c>
      <c r="G433" s="103" t="s">
        <v>264</v>
      </c>
      <c r="H433" s="103" t="s">
        <v>294</v>
      </c>
    </row>
    <row r="434" spans="1:8">
      <c r="A434" s="111">
        <v>158</v>
      </c>
      <c r="B434" s="103" t="s">
        <v>10</v>
      </c>
      <c r="C434" s="103" t="s">
        <v>224</v>
      </c>
      <c r="D434" s="106">
        <v>3018.96</v>
      </c>
      <c r="E434" s="105">
        <v>2023</v>
      </c>
      <c r="F434" s="103" t="s">
        <v>251</v>
      </c>
      <c r="G434" s="103" t="s">
        <v>264</v>
      </c>
      <c r="H434" s="103" t="s">
        <v>294</v>
      </c>
    </row>
    <row r="435" spans="1:8">
      <c r="A435" s="111">
        <v>161</v>
      </c>
      <c r="B435" s="103" t="s">
        <v>10</v>
      </c>
      <c r="C435" s="103" t="s">
        <v>224</v>
      </c>
      <c r="D435" s="106">
        <v>335.05</v>
      </c>
      <c r="E435" s="105">
        <v>2023</v>
      </c>
      <c r="F435" s="103" t="s">
        <v>253</v>
      </c>
      <c r="G435" s="103" t="s">
        <v>264</v>
      </c>
      <c r="H435" s="103" t="s">
        <v>294</v>
      </c>
    </row>
    <row r="436" spans="1:8">
      <c r="A436" s="111">
        <v>163</v>
      </c>
      <c r="B436" s="103" t="s">
        <v>10</v>
      </c>
      <c r="C436" s="103" t="s">
        <v>223</v>
      </c>
      <c r="D436" s="106">
        <v>277994.37</v>
      </c>
      <c r="E436" s="105">
        <v>2023</v>
      </c>
      <c r="F436" s="103" t="s">
        <v>247</v>
      </c>
      <c r="G436" s="103" t="s">
        <v>263</v>
      </c>
      <c r="H436" s="103" t="s">
        <v>294</v>
      </c>
    </row>
    <row r="437" spans="1:8">
      <c r="A437" s="111">
        <v>168</v>
      </c>
      <c r="B437" s="103" t="s">
        <v>10</v>
      </c>
      <c r="C437" s="103" t="s">
        <v>223</v>
      </c>
      <c r="D437" s="106">
        <v>-504.41</v>
      </c>
      <c r="E437" s="105">
        <v>2023</v>
      </c>
      <c r="F437" s="103" t="s">
        <v>255</v>
      </c>
      <c r="G437" s="103" t="s">
        <v>263</v>
      </c>
      <c r="H437" s="103" t="s">
        <v>294</v>
      </c>
    </row>
    <row r="438" spans="1:8">
      <c r="A438" s="111">
        <v>170</v>
      </c>
      <c r="B438" s="103" t="s">
        <v>10</v>
      </c>
      <c r="C438" s="103" t="s">
        <v>223</v>
      </c>
      <c r="D438" s="106">
        <v>9714</v>
      </c>
      <c r="E438" s="105">
        <v>2023</v>
      </c>
      <c r="F438" s="103" t="s">
        <v>251</v>
      </c>
      <c r="G438" s="103" t="s">
        <v>263</v>
      </c>
      <c r="H438" s="103" t="s">
        <v>294</v>
      </c>
    </row>
    <row r="439" spans="1:8">
      <c r="A439" s="111">
        <v>175</v>
      </c>
      <c r="B439" s="103" t="s">
        <v>10</v>
      </c>
      <c r="C439" s="103" t="s">
        <v>223</v>
      </c>
      <c r="D439" s="106">
        <v>2910</v>
      </c>
      <c r="E439" s="105">
        <v>2023</v>
      </c>
      <c r="F439" s="103" t="s">
        <v>249</v>
      </c>
      <c r="G439" s="103" t="s">
        <v>263</v>
      </c>
      <c r="H439" s="103" t="s">
        <v>294</v>
      </c>
    </row>
    <row r="440" spans="1:8">
      <c r="A440" s="111">
        <v>177</v>
      </c>
      <c r="B440" s="103" t="s">
        <v>10</v>
      </c>
      <c r="C440" s="103" t="s">
        <v>223</v>
      </c>
      <c r="D440" s="106">
        <v>2026.35</v>
      </c>
      <c r="E440" s="105">
        <v>2023</v>
      </c>
      <c r="F440" s="103" t="s">
        <v>253</v>
      </c>
      <c r="G440" s="103" t="s">
        <v>263</v>
      </c>
      <c r="H440" s="103" t="s">
        <v>294</v>
      </c>
    </row>
  </sheetData>
  <autoFilter ref="B2:H304" xr:uid="{00000000-0001-0000-0000-000000000000}">
    <filterColumn colId="4">
      <filters>
        <filter val="1975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272E5-C83B-4692-8935-83994A72872B}">
  <dimension ref="A1:A12"/>
  <sheetViews>
    <sheetView workbookViewId="0">
      <selection activeCell="A9" sqref="A9"/>
    </sheetView>
  </sheetViews>
  <sheetFormatPr defaultRowHeight="15"/>
  <sheetData>
    <row r="1" spans="1:1">
      <c r="A1" t="s">
        <v>6</v>
      </c>
    </row>
    <row r="2" spans="1:1">
      <c r="A2" t="s">
        <v>7</v>
      </c>
    </row>
    <row r="3" spans="1:1">
      <c r="A3" t="s">
        <v>8</v>
      </c>
    </row>
    <row r="4" spans="1:1">
      <c r="A4" t="s">
        <v>9</v>
      </c>
    </row>
    <row r="5" spans="1:1">
      <c r="A5" t="s">
        <v>10</v>
      </c>
    </row>
    <row r="6" spans="1:1">
      <c r="A6" t="s">
        <v>11</v>
      </c>
    </row>
    <row r="7" spans="1:1">
      <c r="A7" t="s">
        <v>12</v>
      </c>
    </row>
    <row r="8" spans="1:1">
      <c r="A8" t="s">
        <v>13</v>
      </c>
    </row>
    <row r="9" spans="1:1">
      <c r="A9" t="s">
        <v>14</v>
      </c>
    </row>
    <row r="10" spans="1:1">
      <c r="A10" t="s">
        <v>15</v>
      </c>
    </row>
    <row r="11" spans="1:1">
      <c r="A11" t="s">
        <v>16</v>
      </c>
    </row>
    <row r="12" spans="1:1">
      <c r="A12" t="s">
        <v>17</v>
      </c>
    </row>
  </sheetData>
  <sortState xmlns:xlrd2="http://schemas.microsoft.com/office/spreadsheetml/2017/richdata2" ref="A1:A12">
    <sortCondition ref="A1:A1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480D-2311-4161-93EC-0925598FB2D2}">
  <dimension ref="A1:L24"/>
  <sheetViews>
    <sheetView tabSelected="1" workbookViewId="0">
      <selection activeCell="F15" sqref="F15"/>
    </sheetView>
  </sheetViews>
  <sheetFormatPr defaultRowHeight="15"/>
  <cols>
    <col min="2" max="2" width="29.85546875" bestFit="1" customWidth="1"/>
    <col min="3" max="3" width="10.28515625" bestFit="1" customWidth="1"/>
    <col min="4" max="4" width="10.85546875" customWidth="1"/>
    <col min="5" max="5" width="10.85546875" bestFit="1" customWidth="1"/>
    <col min="6" max="6" width="9.85546875" bestFit="1" customWidth="1"/>
    <col min="7" max="7" width="2.7109375" customWidth="1"/>
    <col min="8" max="8" width="15.140625" customWidth="1"/>
    <col min="9" max="9" width="13.5703125" customWidth="1"/>
    <col min="10" max="11" width="11.85546875" customWidth="1"/>
    <col min="12" max="12" width="12" customWidth="1"/>
  </cols>
  <sheetData>
    <row r="1" spans="1:12">
      <c r="A1" s="26"/>
      <c r="B1" s="25" t="s">
        <v>155</v>
      </c>
      <c r="C1" s="23" t="s">
        <v>7</v>
      </c>
      <c r="D1" s="24" t="s">
        <v>372</v>
      </c>
      <c r="E1" s="26"/>
      <c r="F1" s="26"/>
      <c r="G1" s="26"/>
      <c r="H1" s="227"/>
      <c r="I1" s="228"/>
      <c r="J1" s="228"/>
      <c r="K1" s="228"/>
      <c r="L1" s="229"/>
    </row>
    <row r="2" spans="1:12" ht="27" thickBot="1">
      <c r="A2" s="26"/>
      <c r="B2" s="26"/>
      <c r="C2" s="26"/>
      <c r="D2" s="26"/>
      <c r="E2" s="26"/>
      <c r="F2" s="27" t="s">
        <v>104</v>
      </c>
      <c r="G2" s="26"/>
      <c r="H2" s="205"/>
      <c r="I2" s="198"/>
      <c r="J2" s="198"/>
      <c r="K2" s="198"/>
      <c r="L2" s="28"/>
    </row>
    <row r="3" spans="1:12">
      <c r="A3" s="26"/>
      <c r="B3" s="26"/>
      <c r="C3" s="26"/>
      <c r="D3" s="26"/>
      <c r="E3" s="26"/>
      <c r="F3" s="29"/>
      <c r="G3" s="26"/>
      <c r="H3" s="231" t="s">
        <v>154</v>
      </c>
      <c r="I3" s="232"/>
      <c r="J3" s="232"/>
      <c r="K3" s="232"/>
      <c r="L3" s="233"/>
    </row>
    <row r="4" spans="1:12" ht="54.75" customHeight="1">
      <c r="A4" s="26"/>
      <c r="B4" s="30" t="s">
        <v>4</v>
      </c>
      <c r="C4" s="195" t="s">
        <v>221</v>
      </c>
      <c r="D4" s="195" t="s">
        <v>367</v>
      </c>
      <c r="E4" s="195" t="s">
        <v>368</v>
      </c>
      <c r="F4" s="195" t="s">
        <v>369</v>
      </c>
      <c r="G4" s="31"/>
      <c r="H4" s="206" t="s">
        <v>268</v>
      </c>
      <c r="I4" s="207" t="s">
        <v>370</v>
      </c>
      <c r="J4" s="207" t="s">
        <v>371</v>
      </c>
      <c r="K4" s="207" t="s">
        <v>207</v>
      </c>
      <c r="L4" s="208" t="s">
        <v>208</v>
      </c>
    </row>
    <row r="5" spans="1:12">
      <c r="A5" s="26"/>
      <c r="B5" s="32" t="s">
        <v>19</v>
      </c>
      <c r="C5" s="33">
        <f>+IF(VLOOKUP(C$1,'Published Rates'!A18:C29,2,FALSE)=VLOOKUP(C$1,'Published Rates'!A18:C29,3,FALSE),"N/A",VLOOKUP(C$1,'Published Rates'!A18:C29,2,FALSE))</f>
        <v>0.39</v>
      </c>
      <c r="D5" s="33">
        <f>+IF(VLOOKUP(C$1,'Published Rates'!A3:C14,2,FALSE)=VLOOKUP(C$1,'Published Rates'!A3:C14,3,FALSE),"N/A",VLOOKUP(C$1,'Published Rates'!A3:C14,2,FALSE))</f>
        <v>0.39</v>
      </c>
      <c r="E5" s="34">
        <f>IF(D5="N/A","N/A",ROUND(IF('Rate Calc - Separate Pools'!M38-D5&gt;2%,D5+2%,IF('Rate Calc - Separate Pools'!M38-D5&lt;-2%,D5-2%,'Rate Calc - Separate Pools'!M38)),2))</f>
        <v>0.41</v>
      </c>
      <c r="F5" s="222">
        <v>0.39</v>
      </c>
      <c r="G5" s="26"/>
      <c r="H5" s="35">
        <f>+IF(E5="N/A","",ROUND('Rate Calc - Separate Pools'!E38/'Rate Calc - Separate Pools'!K38,2))</f>
        <v>0.46</v>
      </c>
      <c r="I5" s="36">
        <f>+IF(E5="n/a","",-'Rate Calc - Separate Pools'!F38)</f>
        <v>73335.623491528735</v>
      </c>
      <c r="J5" s="36">
        <f>+IF(E5="N/A","",'Rate Calc - Separate Pools'!K38)</f>
        <v>1605639.5724999995</v>
      </c>
      <c r="K5" s="37">
        <f>IF(J5=0,"",IF(J5="","",+I5/J5))</f>
        <v>4.5673776822368867E-2</v>
      </c>
      <c r="L5" s="38">
        <f>IF(H5="","",IF(H5="N/A","",+H5-K5))</f>
        <v>0.41432622317763113</v>
      </c>
    </row>
    <row r="6" spans="1:12">
      <c r="A6" s="26"/>
      <c r="B6" s="32" t="s">
        <v>5</v>
      </c>
      <c r="C6" s="33">
        <f>+IF(C5="n/A",C5,VLOOKUP(C1,'Published Rates'!A18:C29,3,FALSE))</f>
        <v>0.53</v>
      </c>
      <c r="D6" s="33">
        <f>+IF(D5="n/A",D5,VLOOKUP(C1,'Published Rates'!A3:C14,3,FALSE))</f>
        <v>0.55000000000000004</v>
      </c>
      <c r="E6" s="34">
        <f>IF(D6="N/A","N/A",ROUND(IF('Rate Calc - Separate Pools'!M10-D6&gt;2%,D6+2%,IF('Rate Calc - Separate Pools'!M10-D6&lt;-2%,D6-2%,'Rate Calc - Separate Pools'!M10)),2))</f>
        <v>0.53</v>
      </c>
      <c r="F6" s="222">
        <v>0.5</v>
      </c>
      <c r="G6" s="26"/>
      <c r="H6" s="35">
        <f>+IF(H5="","",ROUND('Rate Calc - Separate Pools'!E10/'Rate Calc - Separate Pools'!K10,2))</f>
        <v>0.53</v>
      </c>
      <c r="I6" s="36">
        <f>+IF(E6="n/a","",-'Rate Calc - Separate Pools'!F10)</f>
        <v>40799.759999999958</v>
      </c>
      <c r="J6" s="36">
        <f>+IF(E6="N/A","",'Rate Calc - Separate Pools'!K10)</f>
        <v>163015.48229999997</v>
      </c>
      <c r="K6" s="37">
        <f>IF(J6=0,"",IF(J6="","",+I6/J6))</f>
        <v>0.25028150347655637</v>
      </c>
      <c r="L6" s="38">
        <f>IF(H6="","",IF(H6="N/A","",+H6-K6))</f>
        <v>0.27971849652344366</v>
      </c>
    </row>
    <row r="7" spans="1:12">
      <c r="A7" s="26"/>
      <c r="B7" s="39" t="s">
        <v>152</v>
      </c>
      <c r="C7" s="40"/>
      <c r="D7" s="33"/>
      <c r="E7" s="41"/>
      <c r="F7" s="223"/>
      <c r="G7" s="26"/>
      <c r="H7" s="35"/>
      <c r="I7" s="198"/>
      <c r="J7" s="36"/>
      <c r="K7" s="37"/>
      <c r="L7" s="42"/>
    </row>
    <row r="8" spans="1:12">
      <c r="A8" s="26"/>
      <c r="B8" s="43" t="s">
        <v>153</v>
      </c>
      <c r="C8" s="40" t="str">
        <f>+IF(C6="N/A",VLOOKUP(C1,'Published Rates'!A18:C29,2,FALSE),"")</f>
        <v/>
      </c>
      <c r="D8" s="40" t="str">
        <f>+IF(D6="N/A",VLOOKUP(C1,'Published Rates'!A3:B14,2,FALSE),"")</f>
        <v/>
      </c>
      <c r="E8" s="44" t="str">
        <f>IF('Rate Calc Combo Unclass-Class'!C2="No",IF('Rate Calc Combo Unclass-Class'!C7="No","N/A",IF(D8="",ROUND('Rate Calc Combo Unclass-Class'!M24,2),ROUND(IF('Rate Calc Combo Unclass-Class'!M24-D8&lt;-2%,D8-2%,IF('Rate Calc Combo Unclass-Class'!M24-D8&gt;2%,D8+2%,'Rate Calc Combo Unclass-Class'!M24)),2))),ROUND(IF('Rate Calc Combo Unclass-Class'!M24-D8&lt;-2%,D8-2%,IF('Rate Calc Combo Unclass-Class'!M24-D8&gt;2%,D8+2%,'Rate Calc Combo Unclass-Class'!M24)),2))</f>
        <v>N/A</v>
      </c>
      <c r="F8" s="101"/>
      <c r="G8" s="26"/>
      <c r="H8" s="35" t="str">
        <f>+IF(E8="N/A","",IF(E8="N/A","N/A",ROUND('Rate Calc Combo Unclass-Class'!E24/'Rate Calc Combo Unclass-Class'!K24,2)))</f>
        <v/>
      </c>
      <c r="I8" s="36" t="str">
        <f>+IF(E8="","",IF(E8="N/A","",-'Rate Calc Combo Unclass-Class'!F24))</f>
        <v/>
      </c>
      <c r="J8" s="36" t="str">
        <f>IF(E8="","",+IF(E8="N/A","",'Rate Calc Combo Unclass-Class'!K24))</f>
        <v/>
      </c>
      <c r="K8" s="37" t="str">
        <f>IF(J8="","",+I8/J8)</f>
        <v/>
      </c>
      <c r="L8" s="38" t="str">
        <f>IF(H8="","",IF(H8="N/A","",+H8-K8))</f>
        <v/>
      </c>
    </row>
    <row r="9" spans="1:12">
      <c r="A9" s="26"/>
      <c r="B9" s="45"/>
      <c r="C9" s="46"/>
      <c r="D9" s="47"/>
      <c r="E9" s="48"/>
      <c r="F9" s="224"/>
      <c r="G9" s="26"/>
      <c r="H9" s="35"/>
      <c r="I9" s="198"/>
      <c r="J9" s="36"/>
      <c r="K9" s="37"/>
      <c r="L9" s="49"/>
    </row>
    <row r="10" spans="1:12">
      <c r="A10" s="26"/>
      <c r="B10" s="50" t="s">
        <v>18</v>
      </c>
      <c r="C10" s="40">
        <f>+VLOOKUP(C$1,'Published Rates'!A$18:D$29,4,FALSE)</f>
        <v>7.6499999999999999E-2</v>
      </c>
      <c r="D10" s="33">
        <f>+VLOOKUP(C$1,'Published Rates'!A$3:D$14,4,FALSE)</f>
        <v>7.6499999999999999E-2</v>
      </c>
      <c r="E10" s="34">
        <f>ROUND(IF('Rate Calc - Separate Pools'!M17-D10&lt;-2%,D10-2%,IF('Rate Calc - Separate Pools'!M17-D10&gt;2%,D10+2%,'Rate Calc - Separate Pools'!M17)),2)</f>
        <v>7.0000000000000007E-2</v>
      </c>
      <c r="F10" s="222">
        <v>7.6499999999999999E-2</v>
      </c>
      <c r="G10" s="26"/>
      <c r="H10" s="35">
        <f>IF('Rate Calc - Separate Pools'!K17=0,"N/A",+ROUND('Rate Calc - Separate Pools'!E17/'Rate Calc - Separate Pools'!K17,2))</f>
        <v>0.11</v>
      </c>
      <c r="I10" s="199">
        <f>-'Rate Calc - Separate Pools'!F17</f>
        <v>3362.5500000000047</v>
      </c>
      <c r="J10" s="36">
        <f>+'Rate Calc - Separate Pools'!K17</f>
        <v>70424.741349999997</v>
      </c>
      <c r="K10" s="37">
        <f>IF(J10="","",IF(J10=0,"N/A",+I10/J10))</f>
        <v>4.774671423056643E-2</v>
      </c>
      <c r="L10" s="38">
        <f>IF(H10="","",IF(H10="N/A","",+H10-K10))</f>
        <v>6.2253285769433571E-2</v>
      </c>
    </row>
    <row r="11" spans="1:12">
      <c r="A11" s="26"/>
      <c r="B11" s="196" t="s">
        <v>20</v>
      </c>
      <c r="C11" s="40">
        <f>+VLOOKUP(C$1,'Published Rates'!A$18:E$29,5,FALSE)</f>
        <v>0.39</v>
      </c>
      <c r="D11" s="33">
        <f>+VLOOKUP(C$1,'Published Rates'!A$3:E$14,5,FALSE)</f>
        <v>0.39</v>
      </c>
      <c r="E11" s="34">
        <f>ROUND(IF('Rate Calc - Separate Pools'!M22="N/A",D11,IF('Rate Calc - Separate Pools'!M22-D11&lt;-2%,D11-2%,IF('Rate Calc - Separate Pools'!M22-D11&gt;2%,D11+2%,'Rate Calc - Separate Pools'!M22))),2)</f>
        <v>0.37</v>
      </c>
      <c r="F11" s="222">
        <v>0.37</v>
      </c>
      <c r="G11" s="26"/>
      <c r="H11" s="35">
        <f>IF('Rate Calc - Separate Pools'!K22=0,"N/A",+ROUND('Rate Calc - Separate Pools'!E22/'Rate Calc - Separate Pools'!K22,2))</f>
        <v>0.28000000000000003</v>
      </c>
      <c r="I11" s="199">
        <f>-'Rate Calc - Separate Pools'!F22</f>
        <v>49227.150000000009</v>
      </c>
      <c r="J11" s="36">
        <f>+'Rate Calc - Separate Pools'!K22</f>
        <v>85997.540550000005</v>
      </c>
      <c r="K11" s="37">
        <f>IF(J11="","",IF(J11=0,"N/A",+I11/J11))</f>
        <v>0.57242509128942765</v>
      </c>
      <c r="L11" s="38">
        <f>IF(H11="","",IF(H11="N/A","",+H11-K11))</f>
        <v>-0.29242509128942762</v>
      </c>
    </row>
    <row r="12" spans="1:12">
      <c r="A12" s="26"/>
      <c r="B12" s="196" t="s">
        <v>21</v>
      </c>
      <c r="C12" s="40">
        <f>+VLOOKUP(C$1,'Published Rates'!A$18:F$29,6,FALSE)</f>
        <v>0.26</v>
      </c>
      <c r="D12" s="33">
        <f>+VLOOKUP(C$1,'Published Rates'!A$3:F$14,6,FALSE)</f>
        <v>0.26</v>
      </c>
      <c r="E12" s="34">
        <f>ROUND(IF('Rate Calc - Separate Pools'!M27="N/A",D12,IF('Rate Calc - Separate Pools'!M27-D12&lt;-2%,D12-2%,IF('Rate Calc - Separate Pools'!M27-D12&gt;2%,D12+2%,'Rate Calc - Separate Pools'!M27))),2)</f>
        <v>0.26</v>
      </c>
      <c r="F12" s="222">
        <v>0.26</v>
      </c>
      <c r="G12" s="26"/>
      <c r="H12" s="35" t="str">
        <f>IF('Rate Calc - Separate Pools'!K27=0,"N/A",+ROUND('Rate Calc - Separate Pools'!E27/'Rate Calc - Separate Pools'!K27,2))</f>
        <v>N/A</v>
      </c>
      <c r="I12" s="199">
        <f>-'Rate Calc - Separate Pools'!F27</f>
        <v>4342.34</v>
      </c>
      <c r="J12" s="36">
        <f>+'Rate Calc - Separate Pools'!K27</f>
        <v>0</v>
      </c>
      <c r="K12" s="37" t="str">
        <f>IF(J12="","",IF(J12=0,"N/A",+I12/J12))</f>
        <v>N/A</v>
      </c>
      <c r="L12" s="38" t="str">
        <f>IF(H12="","",IF(H12="N/A","",+H12-K12))</f>
        <v/>
      </c>
    </row>
    <row r="13" spans="1:12">
      <c r="A13" s="26"/>
      <c r="B13" s="50" t="s">
        <v>102</v>
      </c>
      <c r="C13" s="40">
        <f>+VLOOKUP(C$1,'Published Rates'!A$18:G$29,7,FALSE)</f>
        <v>7.6499999999999999E-2</v>
      </c>
      <c r="D13" s="33">
        <f>+VLOOKUP(C$1,'Published Rates'!A$3:G$14,7,FALSE)</f>
        <v>7.6499999999999999E-2</v>
      </c>
      <c r="E13" s="197">
        <f>+ROUND(D13,2)</f>
        <v>0.08</v>
      </c>
      <c r="F13" s="222">
        <v>0.08</v>
      </c>
      <c r="G13" s="26"/>
      <c r="H13" s="200"/>
      <c r="I13" s="201"/>
      <c r="J13" s="202"/>
      <c r="K13" s="203"/>
      <c r="L13" s="204"/>
    </row>
    <row r="14" spans="1:12">
      <c r="A14" s="26"/>
      <c r="B14" s="196" t="s">
        <v>22</v>
      </c>
      <c r="C14" s="40">
        <f>+VLOOKUP(C$1,'Published Rates'!A$18:H$29,8,FALSE)</f>
        <v>0.11</v>
      </c>
      <c r="D14" s="33">
        <f>+VLOOKUP(C$1,'Published Rates'!A$3:H$14,8,FALSE)</f>
        <v>0.11</v>
      </c>
      <c r="E14" s="34">
        <f>ROUND(IF('Rate Calc - Separate Pools'!M45="N/A",D14,IF('Rate Calc - Separate Pools'!M45-D14&lt;-2%,D14-2%,IF('Rate Calc - Separate Pools'!M45-D14&gt;2%,D14+2%,'Rate Calc - Separate Pools'!M45))),2)</f>
        <v>0.11</v>
      </c>
      <c r="F14" s="222">
        <v>0.11</v>
      </c>
      <c r="G14" s="26"/>
      <c r="H14" s="35">
        <f>IF('Rate Calc - Separate Pools'!K45=0,"N/A",+ROUND('Rate Calc - Separate Pools'!E45/'Rate Calc - Separate Pools'!K45,2))</f>
        <v>0.09</v>
      </c>
      <c r="I14" s="199">
        <f>-'Rate Calc - Separate Pools'!F45</f>
        <v>-1322.0734915291237</v>
      </c>
      <c r="J14" s="36">
        <f>+'Rate Calc - Separate Pools'!K45</f>
        <v>45391.852800000001</v>
      </c>
      <c r="K14" s="37">
        <f>IF(J14="","",IF(J14=0,"N/A",+I14/J14))</f>
        <v>-2.9125788219182883E-2</v>
      </c>
      <c r="L14" s="38">
        <f>IF(H14="","",IF(H14="N/A","",+H14-K14))</f>
        <v>0.11912578821918288</v>
      </c>
    </row>
    <row r="15" spans="1:12" ht="15.75" thickBot="1">
      <c r="A15" s="26"/>
      <c r="B15" s="50" t="s">
        <v>46</v>
      </c>
      <c r="C15" s="40">
        <f>+VLOOKUP(C$1,'Published Rates'!A$18:I$29,9,FALSE)</f>
        <v>0.04</v>
      </c>
      <c r="D15" s="33">
        <f>+VLOOKUP(C$1,'Published Rates'!A$3:I$14,9,FALSE)</f>
        <v>0.05</v>
      </c>
      <c r="E15" s="34">
        <f>ROUND(IF('Rate Calc - Separate Pools'!M31="N/A",D15,IF('Rate Calc - Separate Pools'!M31-D15&lt;-2%,D15-2%,IF('Rate Calc - Separate Pools'!M31-D15&gt;2%,D15+2%,'Rate Calc - Separate Pools'!M31))),2)</f>
        <v>0.04</v>
      </c>
      <c r="F15" s="222">
        <v>0.04</v>
      </c>
      <c r="G15" s="26"/>
      <c r="H15" s="51">
        <f>IF('Rate Calc - Separate Pools'!K31=0,"N/A",+ROUND('Rate Calc - Separate Pools'!E31/'Rate Calc - Separate Pools'!K31,2))</f>
        <v>0.04</v>
      </c>
      <c r="I15" s="52">
        <f>-'Rate Calc - Separate Pools'!F31</f>
        <v>1101.6900000000078</v>
      </c>
      <c r="J15" s="53">
        <f>+'Rate Calc - Separate Pools'!K31</f>
        <v>311003.07189999998</v>
      </c>
      <c r="K15" s="54">
        <f>IF(J15="","",IF(J15=0,"N/A",+I15/J15))</f>
        <v>3.542376585766476E-3</v>
      </c>
      <c r="L15" s="55">
        <f>IF(H15="","",IF(H15="N/A","",+H15-K15))</f>
        <v>3.6457623414233524E-2</v>
      </c>
    </row>
    <row r="16" spans="1:12">
      <c r="A16" s="26"/>
      <c r="B16" s="56"/>
      <c r="C16" s="56"/>
      <c r="D16" s="56"/>
      <c r="E16" s="56"/>
      <c r="F16" s="56"/>
      <c r="G16" s="56"/>
      <c r="H16" s="56"/>
      <c r="I16" s="26"/>
      <c r="J16" s="26"/>
      <c r="K16" s="26"/>
      <c r="L16" s="26"/>
    </row>
    <row r="17" spans="1:12">
      <c r="A17" s="57"/>
      <c r="B17" s="230" t="s">
        <v>218</v>
      </c>
      <c r="C17" s="230"/>
      <c r="D17" s="230"/>
      <c r="E17" s="230"/>
      <c r="F17" s="230"/>
      <c r="G17" s="26"/>
      <c r="H17" s="4"/>
      <c r="I17" s="4"/>
      <c r="J17" s="4"/>
      <c r="K17" s="4"/>
      <c r="L17" s="4"/>
    </row>
    <row r="18" spans="1:12">
      <c r="A18" s="57"/>
      <c r="B18" s="230"/>
      <c r="C18" s="230"/>
      <c r="D18" s="230"/>
      <c r="E18" s="230"/>
      <c r="F18" s="230"/>
      <c r="G18" s="26"/>
      <c r="H18" s="4"/>
      <c r="I18" s="4"/>
      <c r="J18" s="4"/>
      <c r="K18" s="4"/>
      <c r="L18" s="4"/>
    </row>
    <row r="19" spans="1:12">
      <c r="A19" s="57"/>
      <c r="B19" s="230"/>
      <c r="C19" s="230"/>
      <c r="D19" s="230"/>
      <c r="E19" s="230"/>
      <c r="F19" s="230"/>
      <c r="G19" s="26"/>
      <c r="H19" s="4"/>
      <c r="I19" s="4"/>
      <c r="J19" s="4"/>
      <c r="K19" s="4"/>
      <c r="L19" s="4"/>
    </row>
    <row r="20" spans="1:12">
      <c r="A20" s="57"/>
      <c r="B20" s="230"/>
      <c r="C20" s="230"/>
      <c r="D20" s="230"/>
      <c r="E20" s="230"/>
      <c r="F20" s="230"/>
      <c r="G20" s="26"/>
      <c r="H20" s="4"/>
      <c r="I20" s="4"/>
      <c r="J20" s="4"/>
      <c r="K20" s="4"/>
      <c r="L20" s="4"/>
    </row>
    <row r="21" spans="1:12">
      <c r="A21" s="57"/>
      <c r="B21" s="230"/>
      <c r="C21" s="230"/>
      <c r="D21" s="230"/>
      <c r="E21" s="230"/>
      <c r="F21" s="230"/>
      <c r="G21" s="26"/>
      <c r="H21" s="4"/>
      <c r="I21" s="4"/>
      <c r="J21" s="4"/>
      <c r="K21" s="4"/>
      <c r="L21" s="4"/>
    </row>
    <row r="22" spans="1:12">
      <c r="A22" s="57"/>
      <c r="B22" s="230"/>
      <c r="C22" s="230"/>
      <c r="D22" s="230"/>
      <c r="E22" s="230"/>
      <c r="F22" s="230"/>
      <c r="G22" s="26"/>
      <c r="H22" s="4"/>
      <c r="I22" s="4"/>
      <c r="J22" s="4"/>
      <c r="K22" s="4"/>
      <c r="L22" s="4"/>
    </row>
    <row r="23" spans="1:12">
      <c r="A23" s="57"/>
      <c r="B23" s="230"/>
      <c r="C23" s="230"/>
      <c r="D23" s="230"/>
      <c r="E23" s="230"/>
      <c r="F23" s="230"/>
      <c r="G23" s="26"/>
      <c r="H23" s="4"/>
      <c r="I23" s="4"/>
      <c r="J23" s="4"/>
      <c r="K23" s="4"/>
      <c r="L23" s="4"/>
    </row>
    <row r="24" spans="1:12">
      <c r="A24" s="57"/>
      <c r="B24" s="230"/>
      <c r="C24" s="230"/>
      <c r="D24" s="230"/>
      <c r="E24" s="230"/>
      <c r="F24" s="230"/>
      <c r="G24" s="26"/>
      <c r="H24" s="4"/>
      <c r="I24" s="4"/>
      <c r="J24" s="4"/>
      <c r="K24" s="4"/>
      <c r="L24" s="4"/>
    </row>
  </sheetData>
  <protectedRanges>
    <protectedRange algorithmName="SHA-512" hashValue="IM1YSQBwuJZKLTEXdQ1L0zlj8HVJ2DUzpfGeADNwiBEgZfs2ZCR08HfX/+mnkh4shU0YyA6kegaUOEudm4l8yg==" saltValue="NK5u/ScodoOGniPYaXRdBQ==" spinCount="100000" sqref="F5:F15" name="Proposed Rates_2"/>
  </protectedRanges>
  <mergeCells count="3">
    <mergeCell ref="H1:L1"/>
    <mergeCell ref="B17:F24"/>
    <mergeCell ref="H3:L3"/>
  </mergeCells>
  <conditionalFormatting sqref="F5:F6 F10:F15">
    <cfRule type="containsBlanks" dxfId="2" priority="2">
      <formula>LEN(TRIM(F5))=0</formula>
    </cfRule>
  </conditionalFormatting>
  <conditionalFormatting sqref="F8">
    <cfRule type="cellIs" dxfId="1" priority="1" operator="notEqual">
      <formula>"n/a"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4635DA-5EE3-42F0-B8A4-E0BB29FB05E9}">
          <x14:formula1>
            <xm:f>'UW Institutions'!$A$1:$A$14</xm:f>
          </x14:formula1>
          <xm:sqref>C1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62DA9-882C-40C2-A74B-FFD4723D1C9B}">
  <dimension ref="A1:N52"/>
  <sheetViews>
    <sheetView workbookViewId="0">
      <selection activeCell="J23" sqref="J23"/>
    </sheetView>
  </sheetViews>
  <sheetFormatPr defaultRowHeight="15"/>
  <cols>
    <col min="1" max="1" width="25.5703125" bestFit="1" customWidth="1"/>
    <col min="2" max="2" width="18.140625" bestFit="1" customWidth="1"/>
    <col min="3" max="3" width="11.28515625" customWidth="1"/>
    <col min="4" max="4" width="12.5703125" bestFit="1" customWidth="1"/>
    <col min="5" max="5" width="15.42578125" bestFit="1" customWidth="1"/>
    <col min="6" max="6" width="12.42578125" customWidth="1"/>
    <col min="7" max="7" width="15.140625" bestFit="1" customWidth="1"/>
    <col min="8" max="8" width="2.7109375" customWidth="1"/>
    <col min="9" max="9" width="12.85546875" bestFit="1" customWidth="1"/>
    <col min="10" max="10" width="12.5703125" bestFit="1" customWidth="1"/>
    <col min="11" max="11" width="10.28515625" bestFit="1" customWidth="1"/>
    <col min="12" max="12" width="2.7109375" customWidth="1"/>
    <col min="13" max="13" width="11.5703125" bestFit="1" customWidth="1"/>
  </cols>
  <sheetData>
    <row r="1" spans="1:14">
      <c r="A1" s="58" t="s">
        <v>55</v>
      </c>
      <c r="B1" s="59" t="str">
        <f>+'Rate Summary (provide to UWSA)'!C1</f>
        <v>UWGBY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5"/>
      <c r="N1" s="136"/>
    </row>
    <row r="2" spans="1:14">
      <c r="A2" s="60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5"/>
      <c r="N2" s="136"/>
    </row>
    <row r="3" spans="1:14" ht="51" customHeight="1">
      <c r="A3" s="61" t="s">
        <v>49</v>
      </c>
      <c r="B3" s="61" t="s">
        <v>50</v>
      </c>
      <c r="C3" s="62" t="s">
        <v>144</v>
      </c>
      <c r="D3" s="63" t="s">
        <v>156</v>
      </c>
      <c r="E3" s="62" t="s">
        <v>140</v>
      </c>
      <c r="F3" s="62" t="s">
        <v>362</v>
      </c>
      <c r="G3" s="64" t="s">
        <v>363</v>
      </c>
      <c r="H3" s="65"/>
      <c r="I3" s="62" t="s">
        <v>143</v>
      </c>
      <c r="J3" s="63" t="s">
        <v>156</v>
      </c>
      <c r="K3" s="64" t="s">
        <v>142</v>
      </c>
      <c r="L3" s="65"/>
      <c r="M3" s="66" t="s">
        <v>151</v>
      </c>
      <c r="N3" s="137"/>
    </row>
    <row r="4" spans="1:14">
      <c r="A4" s="138" t="s">
        <v>5</v>
      </c>
      <c r="B4" s="138" t="s">
        <v>52</v>
      </c>
      <c r="C4" s="81">
        <f>(+SUMIFS('FY23 Fringe Data'!H:H,'FY23 Fringe Data'!B:B,B$1,'FY23 Fringe Data'!G:G,A4,'FY23 Fringe Data'!E:E,B4,'FY23 Fringe Data'!F:F,"2023")++SUMIFS('FY23 Fringe Data'!H:H,'FY23 Fringe Data'!B:B,B$1,'FY23 Fringe Data'!G:G,A4,'FY23 Fringe Data'!E:E,B4,'FY23 Fringe Data'!F:F,"2022"))/2*1.04</f>
        <v>47027.999199999984</v>
      </c>
      <c r="D4" s="139">
        <v>5000</v>
      </c>
      <c r="E4" s="140">
        <f t="shared" ref="E4:E9" si="0">SUM(C4:D4)</f>
        <v>52027.999199999984</v>
      </c>
      <c r="F4" s="140"/>
      <c r="G4" s="140"/>
      <c r="H4" s="140"/>
      <c r="I4" s="141"/>
      <c r="J4" s="141"/>
      <c r="K4" s="142"/>
      <c r="L4" s="140"/>
      <c r="M4" s="134"/>
      <c r="N4" s="143"/>
    </row>
    <row r="5" spans="1:14">
      <c r="A5" s="144" t="s">
        <v>5</v>
      </c>
      <c r="B5" s="144" t="s">
        <v>23</v>
      </c>
      <c r="C5" s="81">
        <f>(+SUMIFS('FY23 Fringe Data'!H:H,'FY23 Fringe Data'!B:B,B$1,'FY23 Fringe Data'!G:G,A5,'FY23 Fringe Data'!E:E,B5,'FY23 Fringe Data'!F:F,"2023")++SUMIFS('FY23 Fringe Data'!H:H,'FY23 Fringe Data'!B:B,B$1,'FY23 Fringe Data'!G:G,A5,'FY23 Fringe Data'!E:E,B5,'FY23 Fringe Data'!F:F,"2022"))/2</f>
        <v>294.72999999999996</v>
      </c>
      <c r="D5" s="145"/>
      <c r="E5" s="146">
        <f t="shared" si="0"/>
        <v>294.72999999999996</v>
      </c>
      <c r="F5" s="146"/>
      <c r="G5" s="146"/>
      <c r="H5" s="146"/>
      <c r="I5" s="133"/>
      <c r="J5" s="133"/>
      <c r="K5" s="134"/>
      <c r="L5" s="146"/>
      <c r="M5" s="134"/>
      <c r="N5" s="143"/>
    </row>
    <row r="6" spans="1:14">
      <c r="A6" s="144" t="s">
        <v>5</v>
      </c>
      <c r="B6" s="144" t="s">
        <v>53</v>
      </c>
      <c r="C6" s="81">
        <f>(+SUMIFS('FY23 Fringe Data'!H:H,'FY23 Fringe Data'!B:B,B$1,'FY23 Fringe Data'!G:G,A6,'FY23 Fringe Data'!E:E,B6,'FY23 Fringe Data'!F:F,"2023")++SUMIFS('FY23 Fringe Data'!H:H,'FY23 Fringe Data'!B:B,B$1,'FY23 Fringe Data'!G:G,A6,'FY23 Fringe Data'!E:E,B6,'FY23 Fringe Data'!F:F,"2022"))/2</f>
        <v>110.31</v>
      </c>
      <c r="D6" s="145"/>
      <c r="E6" s="146">
        <f t="shared" si="0"/>
        <v>110.31</v>
      </c>
      <c r="F6" s="146"/>
      <c r="G6" s="146"/>
      <c r="H6" s="146"/>
      <c r="I6" s="133"/>
      <c r="J6" s="133"/>
      <c r="K6" s="134"/>
      <c r="L6" s="146"/>
      <c r="M6" s="134"/>
      <c r="N6" s="143"/>
    </row>
    <row r="7" spans="1:14">
      <c r="A7" s="144" t="s">
        <v>5</v>
      </c>
      <c r="B7" s="144" t="s">
        <v>47</v>
      </c>
      <c r="C7" s="81">
        <f>(+SUMIFS('FY23 Fringe Data'!H:H,'FY23 Fringe Data'!B:B,B$1,'FY23 Fringe Data'!G:G,A7,'FY23 Fringe Data'!E:E,B7,'FY23 Fringe Data'!F:F,"2023")++SUMIFS('FY23 Fringe Data'!H:H,'FY23 Fringe Data'!B:B,B$1,'FY23 Fringe Data'!G:G,A7,'FY23 Fringe Data'!E:E,B7,'FY23 Fringe Data'!F:F,"2022"))/2</f>
        <v>2534.9349999999999</v>
      </c>
      <c r="D7" s="145"/>
      <c r="E7" s="146">
        <f t="shared" si="0"/>
        <v>2534.9349999999999</v>
      </c>
      <c r="F7" s="146"/>
      <c r="G7" s="146"/>
      <c r="H7" s="146"/>
      <c r="I7" s="133"/>
      <c r="J7" s="133"/>
      <c r="K7" s="134"/>
      <c r="L7" s="146"/>
      <c r="M7" s="134"/>
      <c r="N7" s="143"/>
    </row>
    <row r="8" spans="1:14">
      <c r="A8" s="144" t="s">
        <v>5</v>
      </c>
      <c r="B8" s="144" t="s">
        <v>24</v>
      </c>
      <c r="C8" s="81">
        <f>(+SUMIFS('FY23 Fringe Data'!H:H,'FY23 Fringe Data'!B:B,B$1,'FY23 Fringe Data'!G:G,A8,'FY23 Fringe Data'!E:E,B8,'FY23 Fringe Data'!F:F,"2023")++SUMIFS('FY23 Fringe Data'!H:H,'FY23 Fringe Data'!B:B,B$1,'FY23 Fringe Data'!G:G,A8,'FY23 Fringe Data'!E:E,B8,'FY23 Fringe Data'!F:F,"2022"))/2*1.005</f>
        <v>20531.943974999991</v>
      </c>
      <c r="D8" s="147"/>
      <c r="E8" s="146">
        <f t="shared" si="0"/>
        <v>20531.943974999991</v>
      </c>
      <c r="F8" s="146"/>
      <c r="G8" s="146"/>
      <c r="H8" s="146"/>
      <c r="I8" s="133"/>
      <c r="J8" s="133"/>
      <c r="K8" s="134"/>
      <c r="L8" s="146"/>
      <c r="M8" s="134"/>
      <c r="N8" s="143"/>
    </row>
    <row r="9" spans="1:14">
      <c r="A9" s="171" t="s">
        <v>5</v>
      </c>
      <c r="B9" s="171" t="s">
        <v>48</v>
      </c>
      <c r="C9" s="152">
        <f>(+SUMIFS('FY23 Fringe Data'!H:H,'FY23 Fringe Data'!B:B,B$1,'FY23 Fringe Data'!G:G,A9,'FY23 Fringe Data'!E:E,B9,'FY23 Fringe Data'!F:F,"2023")++SUMIFS('FY23 Fringe Data'!H:H,'FY23 Fringe Data'!B:B,B$1,'FY23 Fringe Data'!G:G,A9,'FY23 Fringe Data'!E:E,B9,'FY23 Fringe Data'!F:F,"2022"))/2</f>
        <v>10839.165000000003</v>
      </c>
      <c r="D9" s="172"/>
      <c r="E9" s="173">
        <f t="shared" si="0"/>
        <v>10839.165000000003</v>
      </c>
      <c r="F9" s="173"/>
      <c r="G9" s="173"/>
      <c r="H9" s="146"/>
      <c r="I9" s="179"/>
      <c r="J9" s="179"/>
      <c r="K9" s="180"/>
      <c r="L9" s="146"/>
      <c r="M9" s="134"/>
      <c r="N9" s="143"/>
    </row>
    <row r="10" spans="1:14">
      <c r="A10" s="175" t="s">
        <v>145</v>
      </c>
      <c r="B10" s="176"/>
      <c r="C10" s="177">
        <f>SUBTOTAL(9,C4:C9)</f>
        <v>81339.083174999978</v>
      </c>
      <c r="D10" s="177">
        <f>SUBTOTAL(9,D4:D9)</f>
        <v>5000</v>
      </c>
      <c r="E10" s="178">
        <f>SUBTOTAL(9,E4:E9)</f>
        <v>86339.083174999978</v>
      </c>
      <c r="F10" s="158">
        <f>+HLOOKUP(B$1,'FY23 Over-Under'!B$1:M$70,64,FALSE)</f>
        <v>-40799.759999999958</v>
      </c>
      <c r="G10" s="178">
        <f>+F10+E10</f>
        <v>45539.32317500002</v>
      </c>
      <c r="H10" s="146"/>
      <c r="I10" s="161">
        <f>(SUMIFS('Salary Data FY23 and FY22'!G:G,'Salary Data FY23 and FY22'!A:A,B$1,'Salary Data FY23 and FY22'!F:F,"CLASSIFIED",'Salary Data FY23 and FY22'!E:E,"2023")+SUMIFS('Salary Data FY23 and FY22'!G:G,'Salary Data FY23 and FY22'!A:A,B$1,'Salary Data FY23 and FY22'!F:F,"CLASSIFIED",'Salary Data FY23 and FY22'!E:E,"2022"))/2*1.03</f>
        <v>203015.48229999997</v>
      </c>
      <c r="J10" s="182">
        <v>-40000</v>
      </c>
      <c r="K10" s="183">
        <f>+J10+I10</f>
        <v>163015.48229999997</v>
      </c>
      <c r="L10" s="146"/>
      <c r="M10" s="148">
        <f>IF('[1]Rate Summary (provide to UWSA)'!C$5="","Combo",IF(K10=0,"N/A",+ROUND(G10/K10,2)))</f>
        <v>0.28000000000000003</v>
      </c>
      <c r="N10" s="143"/>
    </row>
    <row r="11" spans="1:14">
      <c r="A11" s="138" t="s">
        <v>18</v>
      </c>
      <c r="B11" s="138" t="s">
        <v>52</v>
      </c>
      <c r="C11" s="81">
        <f>(+SUMIFS('FY23 Fringe Data'!H:H,'FY23 Fringe Data'!B:B,B$1,'FY23 Fringe Data'!G:G,A11,'FY23 Fringe Data'!E:E,B11,'FY23 Fringe Data'!F:F,"2023")++SUMIFS('FY23 Fringe Data'!H:H,'FY23 Fringe Data'!B:B,B$1,'FY23 Fringe Data'!G:G,A11,'FY23 Fringe Data'!E:E,B11,'FY23 Fringe Data'!F:F,"2022"))/2*1.04</f>
        <v>91.436799999999991</v>
      </c>
      <c r="D11" s="174"/>
      <c r="E11" s="140">
        <f t="shared" ref="E11:E16" si="1">SUM(C11:D11)</f>
        <v>91.436799999999991</v>
      </c>
      <c r="F11" s="140"/>
      <c r="G11" s="140"/>
      <c r="H11" s="146"/>
      <c r="I11" s="181"/>
      <c r="J11" s="141"/>
      <c r="K11" s="142"/>
      <c r="L11" s="146"/>
      <c r="M11" s="134"/>
      <c r="N11" s="143"/>
    </row>
    <row r="12" spans="1:14">
      <c r="A12" s="144" t="s">
        <v>18</v>
      </c>
      <c r="B12" s="144" t="s">
        <v>23</v>
      </c>
      <c r="C12" s="81">
        <f>(+SUMIFS('FY23 Fringe Data'!H:H,'FY23 Fringe Data'!B:B,B$1,'FY23 Fringe Data'!G:G,A12,'FY23 Fringe Data'!E:E,B12,'FY23 Fringe Data'!F:F,"2023")++SUMIFS('FY23 Fringe Data'!H:H,'FY23 Fringe Data'!B:B,B$1,'FY23 Fringe Data'!G:G,A12,'FY23 Fringe Data'!E:E,B12,'FY23 Fringe Data'!F:F,"2022"))/2</f>
        <v>0</v>
      </c>
      <c r="D12" s="145"/>
      <c r="E12" s="146">
        <f t="shared" si="1"/>
        <v>0</v>
      </c>
      <c r="F12" s="146"/>
      <c r="G12" s="146"/>
      <c r="H12" s="146"/>
      <c r="I12" s="133"/>
      <c r="J12" s="133"/>
      <c r="K12" s="134"/>
      <c r="L12" s="146"/>
      <c r="M12" s="134"/>
      <c r="N12" s="143"/>
    </row>
    <row r="13" spans="1:14">
      <c r="A13" s="144" t="s">
        <v>18</v>
      </c>
      <c r="B13" s="144" t="s">
        <v>53</v>
      </c>
      <c r="C13" s="81">
        <f>(+SUMIFS('FY23 Fringe Data'!H:H,'FY23 Fringe Data'!B:B,B$1,'FY23 Fringe Data'!G:G,A13,'FY23 Fringe Data'!E:E,B13,'FY23 Fringe Data'!F:F,"2023")++SUMIFS('FY23 Fringe Data'!H:H,'FY23 Fringe Data'!B:B,B$1,'FY23 Fringe Data'!G:G,A13,'FY23 Fringe Data'!E:E,B13,'FY23 Fringe Data'!F:F,"2022"))/2</f>
        <v>7.18</v>
      </c>
      <c r="D13" s="145"/>
      <c r="E13" s="146">
        <f t="shared" si="1"/>
        <v>7.18</v>
      </c>
      <c r="F13" s="146"/>
      <c r="G13" s="146"/>
      <c r="H13" s="146"/>
      <c r="I13" s="133"/>
      <c r="J13" s="133"/>
      <c r="K13" s="134"/>
      <c r="L13" s="146"/>
      <c r="M13" s="134"/>
      <c r="N13" s="143"/>
    </row>
    <row r="14" spans="1:14">
      <c r="A14" s="144" t="s">
        <v>18</v>
      </c>
      <c r="B14" s="144" t="s">
        <v>47</v>
      </c>
      <c r="C14" s="81">
        <f>(+SUMIFS('FY23 Fringe Data'!H:H,'FY23 Fringe Data'!B:B,B$1,'FY23 Fringe Data'!G:G,A14,'FY23 Fringe Data'!E:E,B14,'FY23 Fringe Data'!F:F,"2023")++SUMIFS('FY23 Fringe Data'!H:H,'FY23 Fringe Data'!B:B,B$1,'FY23 Fringe Data'!G:G,A14,'FY23 Fringe Data'!E:E,B14,'FY23 Fringe Data'!F:F,"2022"))/2</f>
        <v>810.77500000000009</v>
      </c>
      <c r="D14" s="145"/>
      <c r="E14" s="146">
        <f t="shared" si="1"/>
        <v>810.77500000000009</v>
      </c>
      <c r="F14" s="146"/>
      <c r="G14" s="146"/>
      <c r="H14" s="146"/>
      <c r="I14" s="133"/>
      <c r="J14" s="133"/>
      <c r="K14" s="134"/>
      <c r="L14" s="146"/>
      <c r="M14" s="134"/>
      <c r="N14" s="143"/>
    </row>
    <row r="15" spans="1:14">
      <c r="A15" s="144" t="s">
        <v>18</v>
      </c>
      <c r="B15" s="144" t="s">
        <v>24</v>
      </c>
      <c r="C15" s="81">
        <f>(+SUMIFS('FY23 Fringe Data'!H:H,'FY23 Fringe Data'!B:B,B$1,'FY23 Fringe Data'!G:G,A15,'FY23 Fringe Data'!E:E,B15,'FY23 Fringe Data'!F:F,"2023")++SUMIFS('FY23 Fringe Data'!H:H,'FY23 Fringe Data'!B:B,B$1,'FY23 Fringe Data'!G:G,A15,'FY23 Fringe Data'!E:E,B15,'FY23 Fringe Data'!F:F,"2022"))/2*1.005</f>
        <v>473.77207499999992</v>
      </c>
      <c r="D15" s="145">
        <v>700</v>
      </c>
      <c r="E15" s="146">
        <f t="shared" si="1"/>
        <v>1173.7720749999999</v>
      </c>
      <c r="F15" s="146"/>
      <c r="G15" s="146"/>
      <c r="H15" s="146"/>
      <c r="I15" s="133"/>
      <c r="J15" s="133"/>
      <c r="K15" s="134"/>
      <c r="L15" s="146"/>
      <c r="M15" s="134"/>
      <c r="N15" s="143"/>
    </row>
    <row r="16" spans="1:14">
      <c r="A16" s="171" t="s">
        <v>18</v>
      </c>
      <c r="B16" s="171" t="s">
        <v>48</v>
      </c>
      <c r="C16" s="152">
        <f>(+SUMIFS('FY23 Fringe Data'!H:H,'FY23 Fringe Data'!B:B,B$1,'FY23 Fringe Data'!G:G,A16,'FY23 Fringe Data'!E:E,B16,'FY23 Fringe Data'!F:F,"2023")++SUMIFS('FY23 Fringe Data'!H:H,'FY23 Fringe Data'!B:B,B$1,'FY23 Fringe Data'!G:G,A16,'FY23 Fringe Data'!E:E,B16,'FY23 Fringe Data'!F:F,"2022"))/2</f>
        <v>3466.7550000000001</v>
      </c>
      <c r="D16" s="172">
        <v>2500</v>
      </c>
      <c r="E16" s="173">
        <f t="shared" si="1"/>
        <v>5966.7550000000001</v>
      </c>
      <c r="F16" s="173"/>
      <c r="G16" s="173"/>
      <c r="H16" s="146"/>
      <c r="I16" s="179"/>
      <c r="J16" s="179"/>
      <c r="K16" s="180"/>
      <c r="L16" s="146"/>
      <c r="M16" s="134"/>
      <c r="N16" s="143"/>
    </row>
    <row r="17" spans="1:14">
      <c r="A17" s="175" t="s">
        <v>146</v>
      </c>
      <c r="B17" s="176"/>
      <c r="C17" s="177">
        <f>SUBTOTAL(9,C11:C16)</f>
        <v>4849.9188750000003</v>
      </c>
      <c r="D17" s="177">
        <f>SUBTOTAL(9,D11:D16)</f>
        <v>3200</v>
      </c>
      <c r="E17" s="178">
        <f>SUBTOTAL(9,E11:E16)</f>
        <v>8049.9188750000003</v>
      </c>
      <c r="F17" s="158">
        <f>+HLOOKUP(B$1,'FY23 Over-Under'!B$1:M$70,66,FALSE)</f>
        <v>-3362.5500000000047</v>
      </c>
      <c r="G17" s="178">
        <f>+F17+E17</f>
        <v>4687.3688749999956</v>
      </c>
      <c r="H17" s="146"/>
      <c r="I17" s="161">
        <f>(SUMIFS('Salary Data FY23 and FY22'!G:G,'Salary Data FY23 and FY22'!A:A,B$1,'Salary Data FY23 and FY22'!F:F,"LTE",'Salary Data FY23 and FY22'!E:E,"2023")+SUMIFS('Salary Data FY23 and FY22'!G:G,'Salary Data FY23 and FY22'!A:A,B$1,'Salary Data FY23 and FY22'!F:F,"LTE",'Salary Data FY23 and FY22'!E:E,"2022"))/2*1.03</f>
        <v>62424.741349999997</v>
      </c>
      <c r="J17" s="182">
        <v>8000</v>
      </c>
      <c r="K17" s="183">
        <f>+J17+I17</f>
        <v>70424.741349999997</v>
      </c>
      <c r="L17" s="146"/>
      <c r="M17" s="148">
        <f>IF(K17=0,"N/A",+ROUND(G17/K17,2))</f>
        <v>7.0000000000000007E-2</v>
      </c>
      <c r="N17" s="143"/>
    </row>
    <row r="18" spans="1:14">
      <c r="A18" s="138" t="s">
        <v>20</v>
      </c>
      <c r="B18" s="138" t="s">
        <v>52</v>
      </c>
      <c r="C18" s="81">
        <f>(+SUMIFS('FY23 Fringe Data'!H:H,'FY23 Fringe Data'!B:B,B$1,'FY23 Fringe Data'!G:G,A18,'FY23 Fringe Data'!E:E,B18,'FY23 Fringe Data'!F:F,"2023")++SUMIFS('FY23 Fringe Data'!H:H,'FY23 Fringe Data'!B:B,B$1,'FY23 Fringe Data'!G:G,A18,'FY23 Fringe Data'!E:E,B18,'FY23 Fringe Data'!F:F,"2022"))/2*1.04</f>
        <v>21299.137600000002</v>
      </c>
      <c r="D18" s="174"/>
      <c r="E18" s="140">
        <f>SUM(C18:D18)</f>
        <v>21299.137600000002</v>
      </c>
      <c r="F18" s="140"/>
      <c r="G18" s="140"/>
      <c r="H18" s="146"/>
      <c r="I18" s="141"/>
      <c r="J18" s="141"/>
      <c r="K18" s="142"/>
      <c r="L18" s="146"/>
      <c r="M18" s="134"/>
      <c r="N18" s="143"/>
    </row>
    <row r="19" spans="1:14">
      <c r="A19" s="144" t="s">
        <v>20</v>
      </c>
      <c r="B19" s="144" t="s">
        <v>53</v>
      </c>
      <c r="C19" s="81">
        <f>(+SUMIFS('FY23 Fringe Data'!H:H,'FY23 Fringe Data'!B:B,B$1,'FY23 Fringe Data'!G:G,A19,'FY23 Fringe Data'!E:E,B19,'FY23 Fringe Data'!F:F,"2023")++SUMIFS('FY23 Fringe Data'!H:H,'FY23 Fringe Data'!B:B,B$1,'FY23 Fringe Data'!G:G,A19,'FY23 Fringe Data'!E:E,B19,'FY23 Fringe Data'!F:F,"2022"))/2</f>
        <v>0</v>
      </c>
      <c r="D19" s="145"/>
      <c r="E19" s="146">
        <f>SUM(C19:D19)</f>
        <v>0</v>
      </c>
      <c r="F19" s="146"/>
      <c r="G19" s="146"/>
      <c r="H19" s="146"/>
      <c r="I19" s="133"/>
      <c r="J19" s="133"/>
      <c r="K19" s="134"/>
      <c r="L19" s="146"/>
      <c r="M19" s="134"/>
      <c r="N19" s="143"/>
    </row>
    <row r="20" spans="1:14">
      <c r="A20" s="144" t="s">
        <v>20</v>
      </c>
      <c r="B20" s="144" t="s">
        <v>47</v>
      </c>
      <c r="C20" s="81">
        <f>(+SUMIFS('FY23 Fringe Data'!H:H,'FY23 Fringe Data'!B:B,B$1,'FY23 Fringe Data'!G:G,A20,'FY23 Fringe Data'!E:E,B20,'FY23 Fringe Data'!F:F,"2023")++SUMIFS('FY23 Fringe Data'!H:H,'FY23 Fringe Data'!B:B,B$1,'FY23 Fringe Data'!G:G,A20,'FY23 Fringe Data'!E:E,B20,'FY23 Fringe Data'!F:F,"2022"))/2</f>
        <v>587.19500000000005</v>
      </c>
      <c r="D20" s="145"/>
      <c r="E20" s="146">
        <f>SUM(C20:D20)</f>
        <v>587.19500000000005</v>
      </c>
      <c r="F20" s="146"/>
      <c r="G20" s="146"/>
      <c r="H20" s="146"/>
      <c r="I20" s="133"/>
      <c r="J20" s="133"/>
      <c r="K20" s="134"/>
      <c r="L20" s="146"/>
      <c r="M20" s="134"/>
      <c r="N20" s="143"/>
    </row>
    <row r="21" spans="1:14">
      <c r="A21" s="171" t="s">
        <v>20</v>
      </c>
      <c r="B21" s="171" t="s">
        <v>48</v>
      </c>
      <c r="C21" s="152">
        <f>(+SUMIFS('FY23 Fringe Data'!H:H,'FY23 Fringe Data'!B:B,B$1,'FY23 Fringe Data'!G:G,A21,'FY23 Fringe Data'!E:E,B21,'FY23 Fringe Data'!F:F,"2023")++SUMIFS('FY23 Fringe Data'!H:H,'FY23 Fringe Data'!B:B,B$1,'FY23 Fringe Data'!G:G,A21,'FY23 Fringe Data'!E:E,B21,'FY23 Fringe Data'!F:F,"2022"))/2</f>
        <v>2510.7600000000002</v>
      </c>
      <c r="D21" s="172"/>
      <c r="E21" s="173">
        <f>SUM(C21:D21)</f>
        <v>2510.7600000000002</v>
      </c>
      <c r="F21" s="173"/>
      <c r="G21" s="173"/>
      <c r="H21" s="146"/>
      <c r="I21" s="179"/>
      <c r="J21" s="179"/>
      <c r="K21" s="180"/>
      <c r="L21" s="146"/>
      <c r="M21" s="134"/>
      <c r="N21" s="143"/>
    </row>
    <row r="22" spans="1:14">
      <c r="A22" s="175" t="s">
        <v>366</v>
      </c>
      <c r="B22" s="176"/>
      <c r="C22" s="177">
        <f>SUBTOTAL(9,C18:C21)</f>
        <v>24397.092600000004</v>
      </c>
      <c r="D22" s="177">
        <f>SUBTOTAL(9,D18:D21)</f>
        <v>0</v>
      </c>
      <c r="E22" s="178">
        <f>SUBTOTAL(9,E18:E21)</f>
        <v>24397.092600000004</v>
      </c>
      <c r="F22" s="158">
        <f>+HLOOKUP(B$1,'FY23 Over-Under'!B$1:M$70,65,FALSE)</f>
        <v>-49227.150000000009</v>
      </c>
      <c r="G22" s="178">
        <f>+F22+E22</f>
        <v>-24830.057400000005</v>
      </c>
      <c r="H22" s="146"/>
      <c r="I22" s="161">
        <f>(SUMIFS('Salary Data FY23 and FY22'!G:G,'Salary Data FY23 and FY22'!A:A,B$1,'Salary Data FY23 and FY22'!F:F,"Grad Asst",'Salary Data FY23 and FY22'!E:E,"2023")+SUMIFS('Salary Data FY23 and FY22'!G:G,'Salary Data FY23 and FY22'!A:A,B$1,'Salary Data FY23 and FY22'!F:F,"Grad Asst",'Salary Data FY23 and FY22'!E:E,"2022"))/2*1.03</f>
        <v>145997.54055000001</v>
      </c>
      <c r="J22" s="182">
        <v>-60000</v>
      </c>
      <c r="K22" s="183">
        <f>+J22+I22</f>
        <v>85997.540550000005</v>
      </c>
      <c r="L22" s="146"/>
      <c r="M22" s="148">
        <f>IF(K22=0,"N/A",+ROUND(G22/K22,2))</f>
        <v>-0.28999999999999998</v>
      </c>
      <c r="N22" s="143"/>
    </row>
    <row r="23" spans="1:14">
      <c r="A23" s="138" t="s">
        <v>51</v>
      </c>
      <c r="B23" s="138" t="s">
        <v>52</v>
      </c>
      <c r="C23" s="81">
        <f>(+SUMIFS('FY23 Fringe Data'!H:H,'FY23 Fringe Data'!B:B,B$1,'FY23 Fringe Data'!G:G,A23,'FY23 Fringe Data'!E:E,B23,'FY23 Fringe Data'!F:F,"2023")++SUMIFS('FY23 Fringe Data'!H:H,'FY23 Fringe Data'!B:B,B$1,'FY23 Fringe Data'!G:G,A23,'FY23 Fringe Data'!E:E,B23,'FY23 Fringe Data'!F:F,"2022"))/2*1.04</f>
        <v>0</v>
      </c>
      <c r="D23" s="174"/>
      <c r="E23" s="140">
        <f t="shared" ref="E23:E26" si="2">SUM(C23:D23)</f>
        <v>0</v>
      </c>
      <c r="F23" s="140"/>
      <c r="G23" s="140"/>
      <c r="H23" s="146"/>
      <c r="I23" s="141"/>
      <c r="J23" s="141"/>
      <c r="K23" s="142"/>
      <c r="L23" s="146"/>
      <c r="M23" s="134"/>
      <c r="N23" s="143"/>
    </row>
    <row r="24" spans="1:14">
      <c r="A24" s="144" t="s">
        <v>51</v>
      </c>
      <c r="B24" s="144" t="s">
        <v>53</v>
      </c>
      <c r="C24" s="81">
        <f>(+SUMIFS('FY23 Fringe Data'!H:H,'FY23 Fringe Data'!B:B,B$1,'FY23 Fringe Data'!G:G,A24,'FY23 Fringe Data'!E:E,B24,'FY23 Fringe Data'!F:F,"2023")++SUMIFS('FY23 Fringe Data'!H:H,'FY23 Fringe Data'!B:B,B$1,'FY23 Fringe Data'!G:G,A24,'FY23 Fringe Data'!E:E,B24,'FY23 Fringe Data'!F:F,"2022"))/2</f>
        <v>0</v>
      </c>
      <c r="D24" s="145"/>
      <c r="E24" s="146">
        <f t="shared" si="2"/>
        <v>0</v>
      </c>
      <c r="F24" s="146"/>
      <c r="G24" s="146"/>
      <c r="H24" s="146"/>
      <c r="I24" s="133"/>
      <c r="J24" s="133"/>
      <c r="K24" s="134"/>
      <c r="L24" s="146"/>
      <c r="M24" s="134"/>
      <c r="N24" s="143"/>
    </row>
    <row r="25" spans="1:14">
      <c r="A25" s="144" t="s">
        <v>51</v>
      </c>
      <c r="B25" s="144" t="s">
        <v>47</v>
      </c>
      <c r="C25" s="81">
        <f>(+SUMIFS('FY23 Fringe Data'!H:H,'FY23 Fringe Data'!B:B,B$1,'FY23 Fringe Data'!G:G,A25,'FY23 Fringe Data'!E:E,B25,'FY23 Fringe Data'!F:F,"2023")++SUMIFS('FY23 Fringe Data'!H:H,'FY23 Fringe Data'!B:B,B$1,'FY23 Fringe Data'!G:G,A25,'FY23 Fringe Data'!E:E,B25,'FY23 Fringe Data'!F:F,"2022"))/2</f>
        <v>0</v>
      </c>
      <c r="D25" s="145"/>
      <c r="E25" s="146">
        <f t="shared" si="2"/>
        <v>0</v>
      </c>
      <c r="F25" s="146"/>
      <c r="G25" s="146"/>
      <c r="H25" s="146"/>
      <c r="I25" s="133"/>
      <c r="J25" s="133"/>
      <c r="K25" s="134"/>
      <c r="L25" s="146"/>
      <c r="M25" s="134"/>
      <c r="N25" s="143"/>
    </row>
    <row r="26" spans="1:14">
      <c r="A26" s="171" t="s">
        <v>51</v>
      </c>
      <c r="B26" s="171" t="s">
        <v>48</v>
      </c>
      <c r="C26" s="152">
        <f>(+SUMIFS('FY23 Fringe Data'!H:H,'FY23 Fringe Data'!B:B,B$1,'FY23 Fringe Data'!G:G,A26,'FY23 Fringe Data'!E:E,B26,'FY23 Fringe Data'!F:F,"2023")++SUMIFS('FY23 Fringe Data'!H:H,'FY23 Fringe Data'!B:B,B$1,'FY23 Fringe Data'!G:G,A26,'FY23 Fringe Data'!E:E,B26,'FY23 Fringe Data'!F:F,"2022"))/2</f>
        <v>0</v>
      </c>
      <c r="D26" s="172"/>
      <c r="E26" s="173">
        <f t="shared" si="2"/>
        <v>0</v>
      </c>
      <c r="F26" s="173"/>
      <c r="G26" s="173"/>
      <c r="H26" s="146"/>
      <c r="I26" s="179"/>
      <c r="J26" s="179"/>
      <c r="K26" s="180"/>
      <c r="L26" s="146"/>
      <c r="M26" s="134"/>
      <c r="N26" s="143"/>
    </row>
    <row r="27" spans="1:14">
      <c r="A27" s="175" t="s">
        <v>147</v>
      </c>
      <c r="B27" s="176"/>
      <c r="C27" s="177">
        <f>SUBTOTAL(9,C23:C26)</f>
        <v>0</v>
      </c>
      <c r="D27" s="177">
        <f>SUBTOTAL(9,D23:D26)</f>
        <v>0</v>
      </c>
      <c r="E27" s="178">
        <f>SUBTOTAL(9,E23:E26)</f>
        <v>0</v>
      </c>
      <c r="F27" s="158">
        <f>+HLOOKUP(B$1,'FY23 Over-Under'!B$1:M$70,68,FALSE)</f>
        <v>-4342.34</v>
      </c>
      <c r="G27" s="178">
        <f>+F27+E27</f>
        <v>-4342.34</v>
      </c>
      <c r="H27" s="146"/>
      <c r="I27" s="161">
        <f>(SUMIFS('Salary Data FY23 and FY22'!G:G,'Salary Data FY23 and FY22'!A:A,B$1,'Salary Data FY23 and FY22'!F:F,"Research Assoc",'Salary Data FY23 and FY22'!E:E,"2023")+SUMIFS('Salary Data FY23 and FY22'!G:G,'Salary Data FY23 and FY22'!A:A,B$1,'Salary Data FY23 and FY22'!F:F,"Research Assoc",'Salary Data FY23 and FY22'!E:E,"2022"))/2*1.03</f>
        <v>0</v>
      </c>
      <c r="J27" s="182"/>
      <c r="K27" s="183">
        <f>+J27+I27</f>
        <v>0</v>
      </c>
      <c r="L27" s="146"/>
      <c r="M27" s="148" t="str">
        <f>IF(K27=0,"N/A",+ROUND(G27/K27,2))</f>
        <v>N/A</v>
      </c>
      <c r="N27" s="143"/>
    </row>
    <row r="28" spans="1:14">
      <c r="A28" s="138" t="s">
        <v>46</v>
      </c>
      <c r="B28" s="138" t="s">
        <v>52</v>
      </c>
      <c r="C28" s="81">
        <f>(+SUMIFS('FY23 Fringe Data'!H:H,'FY23 Fringe Data'!B:B,B$1,'FY23 Fringe Data'!G:G,A28,'FY23 Fringe Data'!E:E,B28,'FY23 Fringe Data'!F:F,"2023")++SUMIFS('FY23 Fringe Data'!H:H,'FY23 Fringe Data'!B:B,B$1,'FY23 Fringe Data'!G:G,A28,'FY23 Fringe Data'!E:E,B28,'FY23 Fringe Data'!F:F,"2022"))/2*1.04</f>
        <v>1483.6484</v>
      </c>
      <c r="D28" s="174"/>
      <c r="E28" s="140">
        <f>SUM(C28:D28)</f>
        <v>1483.6484</v>
      </c>
      <c r="F28" s="140"/>
      <c r="G28" s="140"/>
      <c r="H28" s="146"/>
      <c r="I28" s="141"/>
      <c r="J28" s="141"/>
      <c r="K28" s="142"/>
      <c r="L28" s="146"/>
      <c r="M28" s="134"/>
      <c r="N28" s="143"/>
    </row>
    <row r="29" spans="1:14">
      <c r="A29" s="144" t="s">
        <v>46</v>
      </c>
      <c r="B29" s="144" t="s">
        <v>47</v>
      </c>
      <c r="C29" s="81">
        <f>(+SUMIFS('FY23 Fringe Data'!H:H,'FY23 Fringe Data'!B:B,B$1,'FY23 Fringe Data'!G:G,A29,'FY23 Fringe Data'!E:E,B29,'FY23 Fringe Data'!F:F,"2023")++SUMIFS('FY23 Fringe Data'!H:H,'FY23 Fringe Data'!B:B,B$1,'FY23 Fringe Data'!G:G,A29,'FY23 Fringe Data'!E:E,B29,'FY23 Fringe Data'!F:F,"2022"))/2</f>
        <v>2153.4949999999999</v>
      </c>
      <c r="D29" s="145"/>
      <c r="E29" s="146">
        <f>SUM(C29:D29)</f>
        <v>2153.4949999999999</v>
      </c>
      <c r="F29" s="146"/>
      <c r="G29" s="146"/>
      <c r="H29" s="146"/>
      <c r="I29" s="133"/>
      <c r="J29" s="133"/>
      <c r="K29" s="134"/>
      <c r="L29" s="146"/>
      <c r="M29" s="134"/>
      <c r="N29" s="143"/>
    </row>
    <row r="30" spans="1:14">
      <c r="A30" s="171" t="s">
        <v>46</v>
      </c>
      <c r="B30" s="171" t="s">
        <v>48</v>
      </c>
      <c r="C30" s="152">
        <f>(+SUMIFS('FY23 Fringe Data'!H:H,'FY23 Fringe Data'!B:B,B$1,'FY23 Fringe Data'!G:G,A30,'FY23 Fringe Data'!E:E,B30,'FY23 Fringe Data'!F:F,"2023")++SUMIFS('FY23 Fringe Data'!H:H,'FY23 Fringe Data'!B:B,B$1,'FY23 Fringe Data'!G:G,A30,'FY23 Fringe Data'!E:E,B30,'FY23 Fringe Data'!F:F,"2022"))/2</f>
        <v>9207.6549999999988</v>
      </c>
      <c r="D30" s="172"/>
      <c r="E30" s="173">
        <f>SUM(C30:D30)</f>
        <v>9207.6549999999988</v>
      </c>
      <c r="F30" s="173"/>
      <c r="G30" s="173"/>
      <c r="H30" s="146"/>
      <c r="I30" s="179"/>
      <c r="J30" s="179"/>
      <c r="K30" s="180"/>
      <c r="L30" s="146"/>
      <c r="M30" s="134"/>
      <c r="N30" s="143"/>
    </row>
    <row r="31" spans="1:14">
      <c r="A31" s="175" t="s">
        <v>148</v>
      </c>
      <c r="B31" s="176"/>
      <c r="C31" s="177">
        <f>SUBTOTAL(9,C28:C30)</f>
        <v>12844.7984</v>
      </c>
      <c r="D31" s="177">
        <f>SUBTOTAL(9,D28:D30)</f>
        <v>0</v>
      </c>
      <c r="E31" s="178">
        <f>SUBTOTAL(9,E28:E30)</f>
        <v>12844.7984</v>
      </c>
      <c r="F31" s="158">
        <f>+HLOOKUP(B$1,'FY23 Over-Under'!B$1:M$70,69,FALSE)</f>
        <v>-1101.6900000000078</v>
      </c>
      <c r="G31" s="178">
        <f>+F31+E31</f>
        <v>11743.108399999992</v>
      </c>
      <c r="H31" s="146"/>
      <c r="I31" s="161">
        <f>(SUMIFS('Salary Data FY23 and FY22'!G:G,'Salary Data FY23 and FY22'!A:A,B$1,'Salary Data FY23 and FY22'!F:F,"Students",'Salary Data FY23 and FY22'!E:E,"2023")+SUMIFS('Salary Data FY23 and FY22'!G:G,'Salary Data FY23 and FY22'!A:A,B$1,'Salary Data FY23 and FY22'!F:F,"Students",'Salary Data FY23 and FY22'!E:E,"2022"))/2*1.03</f>
        <v>311003.07189999998</v>
      </c>
      <c r="J31" s="182"/>
      <c r="K31" s="183">
        <f>+J31+I31</f>
        <v>311003.07189999998</v>
      </c>
      <c r="L31" s="146"/>
      <c r="M31" s="148">
        <f>IF(K31=0,"N/A",+ROUND(G31/K31,2))</f>
        <v>0.04</v>
      </c>
      <c r="N31" s="143"/>
    </row>
    <row r="32" spans="1:14">
      <c r="A32" s="138" t="s">
        <v>19</v>
      </c>
      <c r="B32" s="138" t="s">
        <v>52</v>
      </c>
      <c r="C32" s="81">
        <f>(+SUMIFS('FY23 Fringe Data'!H:H,'FY23 Fringe Data'!B:B,B$1,'FY23 Fringe Data'!G:G,A32,'FY23 Fringe Data'!E:E,B32,'FY23 Fringe Data'!F:F,"2023")++SUMIFS('FY23 Fringe Data'!H:H,'FY23 Fringe Data'!B:B,B$1,'FY23 Fringe Data'!G:G,A32,'FY23 Fringe Data'!E:E,B32,'FY23 Fringe Data'!F:F,"2022"))/2*1.04</f>
        <v>400021.23200000019</v>
      </c>
      <c r="D32" s="174">
        <v>30000</v>
      </c>
      <c r="E32" s="140">
        <f t="shared" ref="E32:E37" si="3">SUM(C32:D32)</f>
        <v>430021.23200000019</v>
      </c>
      <c r="F32" s="140"/>
      <c r="G32" s="140"/>
      <c r="H32" s="146"/>
      <c r="I32" s="141"/>
      <c r="J32" s="141"/>
      <c r="K32" s="142"/>
      <c r="L32" s="146"/>
      <c r="M32" s="134"/>
      <c r="N32" s="143"/>
    </row>
    <row r="33" spans="1:14">
      <c r="A33" s="144" t="s">
        <v>19</v>
      </c>
      <c r="B33" s="144" t="s">
        <v>23</v>
      </c>
      <c r="C33" s="81">
        <f>(+SUMIFS('FY23 Fringe Data'!H:H,'FY23 Fringe Data'!B:B,B$1,'FY23 Fringe Data'!G:G,A33,'FY23 Fringe Data'!E:E,B33,'FY23 Fringe Data'!F:F,"2023")++SUMIFS('FY23 Fringe Data'!H:H,'FY23 Fringe Data'!B:B,B$1,'FY23 Fringe Data'!G:G,A33,'FY23 Fringe Data'!E:E,B33,'FY23 Fringe Data'!F:F,"2022"))/2</f>
        <v>3228.8050000000003</v>
      </c>
      <c r="D33" s="145"/>
      <c r="E33" s="146">
        <f t="shared" si="3"/>
        <v>3228.8050000000003</v>
      </c>
      <c r="F33" s="146"/>
      <c r="G33" s="146"/>
      <c r="H33" s="146"/>
      <c r="I33" s="133"/>
      <c r="J33" s="133"/>
      <c r="K33" s="134"/>
      <c r="L33" s="146"/>
      <c r="M33" s="134"/>
      <c r="N33" s="143"/>
    </row>
    <row r="34" spans="1:14">
      <c r="A34" s="144" t="s">
        <v>19</v>
      </c>
      <c r="B34" s="144" t="s">
        <v>53</v>
      </c>
      <c r="C34" s="81">
        <f>(+SUMIFS('FY23 Fringe Data'!H:H,'FY23 Fringe Data'!B:B,B$1,'FY23 Fringe Data'!G:G,A34,'FY23 Fringe Data'!E:E,B34,'FY23 Fringe Data'!F:F,"2023")++SUMIFS('FY23 Fringe Data'!H:H,'FY23 Fringe Data'!B:B,B$1,'FY23 Fringe Data'!G:G,A34,'FY23 Fringe Data'!E:E,B34,'FY23 Fringe Data'!F:F,"2022"))/2</f>
        <v>-230.505</v>
      </c>
      <c r="D34" s="145"/>
      <c r="E34" s="146">
        <f t="shared" si="3"/>
        <v>-230.505</v>
      </c>
      <c r="F34" s="146"/>
      <c r="G34" s="146"/>
      <c r="H34" s="146"/>
      <c r="I34" s="133"/>
      <c r="J34" s="133"/>
      <c r="K34" s="134"/>
      <c r="L34" s="146"/>
      <c r="M34" s="134"/>
      <c r="N34" s="143"/>
    </row>
    <row r="35" spans="1:14">
      <c r="A35" s="144" t="s">
        <v>19</v>
      </c>
      <c r="B35" s="144" t="s">
        <v>47</v>
      </c>
      <c r="C35" s="81">
        <f>(+SUMIFS('FY23 Fringe Data'!H:H,'FY23 Fringe Data'!B:B,B$1,'FY23 Fringe Data'!G:G,A35,'FY23 Fringe Data'!E:E,B35,'FY23 Fringe Data'!F:F,"2023")++SUMIFS('FY23 Fringe Data'!H:H,'FY23 Fringe Data'!B:B,B$1,'FY23 Fringe Data'!G:G,A35,'FY23 Fringe Data'!E:E,B35,'FY23 Fringe Data'!F:F,"2022"))/2</f>
        <v>23415.139999999992</v>
      </c>
      <c r="D35" s="145"/>
      <c r="E35" s="146">
        <f t="shared" si="3"/>
        <v>23415.139999999992</v>
      </c>
      <c r="F35" s="146"/>
      <c r="G35" s="146"/>
      <c r="H35" s="146"/>
      <c r="I35" s="133"/>
      <c r="J35" s="133"/>
      <c r="K35" s="134"/>
      <c r="L35" s="146"/>
      <c r="M35" s="134"/>
      <c r="N35" s="143"/>
    </row>
    <row r="36" spans="1:14">
      <c r="A36" s="144" t="s">
        <v>19</v>
      </c>
      <c r="B36" s="144" t="s">
        <v>24</v>
      </c>
      <c r="C36" s="81">
        <f>(+SUMIFS('FY23 Fringe Data'!H:H,'FY23 Fringe Data'!B:B,B$1,'FY23 Fringe Data'!G:G,A36,'FY23 Fringe Data'!E:E,B36,'FY23 Fringe Data'!F:F,"2023")++SUMIFS('FY23 Fringe Data'!H:H,'FY23 Fringe Data'!B:B,B$1,'FY23 Fringe Data'!G:G,A36,'FY23 Fringe Data'!E:E,B36,'FY23 Fringe Data'!F:F,"2022"))/2*1.005</f>
        <v>178927.84327499996</v>
      </c>
      <c r="D36" s="145"/>
      <c r="E36" s="146">
        <f t="shared" si="3"/>
        <v>178927.84327499996</v>
      </c>
      <c r="F36" s="146"/>
      <c r="G36" s="146"/>
      <c r="H36" s="146"/>
      <c r="I36" s="133"/>
      <c r="J36" s="133"/>
      <c r="K36" s="134"/>
      <c r="L36" s="146"/>
      <c r="M36" s="134"/>
      <c r="N36" s="143"/>
    </row>
    <row r="37" spans="1:14">
      <c r="A37" s="171" t="s">
        <v>19</v>
      </c>
      <c r="B37" s="171" t="s">
        <v>48</v>
      </c>
      <c r="C37" s="152">
        <f>(+SUMIFS('FY23 Fringe Data'!H:H,'FY23 Fringe Data'!B:B,B$1,'FY23 Fringe Data'!G:G,A37,'FY23 Fringe Data'!E:E,B37,'FY23 Fringe Data'!F:F,"2023")++SUMIFS('FY23 Fringe Data'!H:H,'FY23 Fringe Data'!B:B,B$1,'FY23 Fringe Data'!G:G,A37,'FY23 Fringe Data'!E:E,B37,'FY23 Fringe Data'!F:F,"2022"))/2</f>
        <v>100094.77000000003</v>
      </c>
      <c r="D37" s="172"/>
      <c r="E37" s="173">
        <f t="shared" si="3"/>
        <v>100094.77000000003</v>
      </c>
      <c r="F37" s="173"/>
      <c r="G37" s="173"/>
      <c r="H37" s="146"/>
      <c r="I37" s="179"/>
      <c r="J37" s="179"/>
      <c r="K37" s="180"/>
      <c r="L37" s="146"/>
      <c r="M37" s="134"/>
      <c r="N37" s="143"/>
    </row>
    <row r="38" spans="1:14">
      <c r="A38" s="175" t="s">
        <v>149</v>
      </c>
      <c r="B38" s="176"/>
      <c r="C38" s="177">
        <f>SUBTOTAL(9,C32:C37)</f>
        <v>705457.28527500015</v>
      </c>
      <c r="D38" s="177">
        <f>SUBTOTAL(9,D32:D37)</f>
        <v>30000</v>
      </c>
      <c r="E38" s="178">
        <f>SUBTOTAL(9,E32:E37)</f>
        <v>735457.28527500015</v>
      </c>
      <c r="F38" s="158">
        <f>+HLOOKUP(B$1,'FY23 Over-Under'!B$1:M$70,70,FALSE)</f>
        <v>-73335.623491528735</v>
      </c>
      <c r="G38" s="178">
        <f>+F38+E38</f>
        <v>662121.66178347147</v>
      </c>
      <c r="H38" s="146"/>
      <c r="I38" s="161">
        <f>(SUMIFS('Salary Data FY23 and FY22'!G:G,'Salary Data FY23 and FY22'!A:A,B$1,'Salary Data FY23 and FY22'!F:F,"UNCLASSIFIED",'Salary Data FY23 and FY22'!E:E,"2023")+SUMIFS('Salary Data FY23 and FY22'!G:G,'Salary Data FY23 and FY22'!A:A,B$1,'Salary Data FY23 and FY22'!F:F,"UNCLASSIFIED",'Salary Data FY23 and FY22'!E:E,"2022"))/2*1.03</f>
        <v>1705639.5724999995</v>
      </c>
      <c r="J38" s="182">
        <v>-100000</v>
      </c>
      <c r="K38" s="183">
        <f>+J38+I38</f>
        <v>1605639.5724999995</v>
      </c>
      <c r="L38" s="146"/>
      <c r="M38" s="148">
        <f>IF('[1]Rate Summary (provide to UWSA)'!C$5="","Combo",IF(K38=0,"N/A",+ROUND(G38/K38,2)))</f>
        <v>0.41</v>
      </c>
      <c r="N38" s="143"/>
    </row>
    <row r="39" spans="1:14">
      <c r="A39" s="138" t="s">
        <v>22</v>
      </c>
      <c r="B39" s="138" t="s">
        <v>52</v>
      </c>
      <c r="C39" s="81">
        <f>(+SUMIFS('FY23 Fringe Data'!H:H,'FY23 Fringe Data'!B:B,B$1,'FY23 Fringe Data'!G:G,A39,'FY23 Fringe Data'!E:E,B39,'FY23 Fringe Data'!F:F,"2023")++SUMIFS('FY23 Fringe Data'!H:H,'FY23 Fringe Data'!B:B,B$1,'FY23 Fringe Data'!G:G,A39,'FY23 Fringe Data'!E:E,B39,'FY23 Fringe Data'!F:F,"2022"))/2*1.04</f>
        <v>0</v>
      </c>
      <c r="D39" s="174"/>
      <c r="E39" s="140">
        <f t="shared" ref="E39:E44" si="4">SUM(C39:D39)</f>
        <v>0</v>
      </c>
      <c r="F39" s="140"/>
      <c r="G39" s="140"/>
      <c r="H39" s="146"/>
      <c r="I39" s="141"/>
      <c r="J39" s="141"/>
      <c r="K39" s="142"/>
      <c r="L39" s="146"/>
      <c r="M39" s="134"/>
      <c r="N39" s="143"/>
    </row>
    <row r="40" spans="1:14">
      <c r="A40" s="144" t="s">
        <v>22</v>
      </c>
      <c r="B40" s="144" t="s">
        <v>23</v>
      </c>
      <c r="C40" s="81">
        <f>(+SUMIFS('FY23 Fringe Data'!H:H,'FY23 Fringe Data'!B:B,B$1,'FY23 Fringe Data'!G:G,A40,'FY23 Fringe Data'!E:E,B40,'FY23 Fringe Data'!F:F,"2023")++SUMIFS('FY23 Fringe Data'!H:H,'FY23 Fringe Data'!B:B,B$1,'FY23 Fringe Data'!G:G,A40,'FY23 Fringe Data'!E:E,B40,'FY23 Fringe Data'!F:F,"2022"))/2</f>
        <v>0</v>
      </c>
      <c r="D40" s="145"/>
      <c r="E40" s="146">
        <f t="shared" si="4"/>
        <v>0</v>
      </c>
      <c r="F40" s="146"/>
      <c r="G40" s="146"/>
      <c r="H40" s="146"/>
      <c r="I40" s="133"/>
      <c r="J40" s="133"/>
      <c r="K40" s="134"/>
      <c r="L40" s="146"/>
      <c r="M40" s="134"/>
      <c r="N40" s="143"/>
    </row>
    <row r="41" spans="1:14">
      <c r="A41" s="144" t="s">
        <v>22</v>
      </c>
      <c r="B41" s="144" t="s">
        <v>53</v>
      </c>
      <c r="C41" s="81">
        <f>(+SUMIFS('FY23 Fringe Data'!H:H,'FY23 Fringe Data'!B:B,B$1,'FY23 Fringe Data'!G:G,A41,'FY23 Fringe Data'!E:E,B41,'FY23 Fringe Data'!F:F,"2023")++SUMIFS('FY23 Fringe Data'!H:H,'FY23 Fringe Data'!B:B,B$1,'FY23 Fringe Data'!G:G,A41,'FY23 Fringe Data'!E:E,B41,'FY23 Fringe Data'!F:F,"2022"))/2</f>
        <v>0</v>
      </c>
      <c r="D41" s="145"/>
      <c r="E41" s="146">
        <f t="shared" si="4"/>
        <v>0</v>
      </c>
      <c r="F41" s="146"/>
      <c r="G41" s="146"/>
      <c r="H41" s="146"/>
      <c r="I41" s="133"/>
      <c r="J41" s="133"/>
      <c r="K41" s="134"/>
      <c r="L41" s="146"/>
      <c r="M41" s="134"/>
      <c r="N41" s="143"/>
    </row>
    <row r="42" spans="1:14">
      <c r="A42" s="144" t="s">
        <v>22</v>
      </c>
      <c r="B42" s="144" t="s">
        <v>47</v>
      </c>
      <c r="C42" s="81">
        <f>(+SUMIFS('FY23 Fringe Data'!H:H,'FY23 Fringe Data'!B:B,B$1,'FY23 Fringe Data'!G:G,A42,'FY23 Fringe Data'!E:E,B42,'FY23 Fringe Data'!F:F,"2023")++SUMIFS('FY23 Fringe Data'!H:H,'FY23 Fringe Data'!B:B,B$1,'FY23 Fringe Data'!G:G,A42,'FY23 Fringe Data'!E:E,B42,'FY23 Fringe Data'!F:F,"2022"))/2</f>
        <v>651.66500000000019</v>
      </c>
      <c r="D42" s="145"/>
      <c r="E42" s="146">
        <f t="shared" si="4"/>
        <v>651.66500000000019</v>
      </c>
      <c r="F42" s="146"/>
      <c r="G42" s="146"/>
      <c r="H42" s="146"/>
      <c r="I42" s="133"/>
      <c r="J42" s="133"/>
      <c r="K42" s="134"/>
      <c r="L42" s="146"/>
      <c r="M42" s="134"/>
      <c r="N42" s="143"/>
    </row>
    <row r="43" spans="1:14">
      <c r="A43" s="144" t="s">
        <v>22</v>
      </c>
      <c r="B43" s="144" t="s">
        <v>24</v>
      </c>
      <c r="C43" s="81">
        <f>(+SUMIFS('FY23 Fringe Data'!H:H,'FY23 Fringe Data'!B:B,B$1,'FY23 Fringe Data'!G:G,A43,'FY23 Fringe Data'!E:E,B43,'FY23 Fringe Data'!F:F,"2023")++SUMIFS('FY23 Fringe Data'!H:H,'FY23 Fringe Data'!B:B,B$1,'FY23 Fringe Data'!G:G,A43,'FY23 Fringe Data'!E:E,B43,'FY23 Fringe Data'!F:F,"2022"))/2*1.005</f>
        <v>459.22972499999997</v>
      </c>
      <c r="D43" s="145"/>
      <c r="E43" s="146">
        <f t="shared" si="4"/>
        <v>459.22972499999997</v>
      </c>
      <c r="F43" s="146"/>
      <c r="G43" s="146"/>
      <c r="H43" s="146"/>
      <c r="I43" s="133"/>
      <c r="J43" s="133"/>
      <c r="K43" s="134"/>
      <c r="L43" s="146"/>
      <c r="M43" s="134"/>
      <c r="N43" s="143"/>
    </row>
    <row r="44" spans="1:14">
      <c r="A44" s="171" t="s">
        <v>22</v>
      </c>
      <c r="B44" s="171" t="s">
        <v>48</v>
      </c>
      <c r="C44" s="152">
        <f>(+SUMIFS('FY23 Fringe Data'!H:H,'FY23 Fringe Data'!B:B,B$1,'FY23 Fringe Data'!G:G,A44,'FY23 Fringe Data'!E:E,B44,'FY23 Fringe Data'!F:F,"2023")++SUMIFS('FY23 Fringe Data'!H:H,'FY23 Fringe Data'!B:B,B$1,'FY23 Fringe Data'!G:G,A44,'FY23 Fringe Data'!E:E,B44,'FY23 Fringe Data'!F:F,"2022"))/2</f>
        <v>2786.3850000000002</v>
      </c>
      <c r="D44" s="172"/>
      <c r="E44" s="173">
        <f t="shared" si="4"/>
        <v>2786.3850000000002</v>
      </c>
      <c r="F44" s="173"/>
      <c r="G44" s="173"/>
      <c r="H44" s="146"/>
      <c r="I44" s="179"/>
      <c r="J44" s="179"/>
      <c r="K44" s="180"/>
      <c r="L44" s="146"/>
      <c r="M44" s="134"/>
      <c r="N44" s="143"/>
    </row>
    <row r="45" spans="1:14">
      <c r="A45" s="175" t="s">
        <v>150</v>
      </c>
      <c r="B45" s="176"/>
      <c r="C45" s="177">
        <f>SUBTOTAL(9,C39:C44)</f>
        <v>3897.2797250000003</v>
      </c>
      <c r="D45" s="177">
        <f>SUBTOTAL(9,D39:D44)</f>
        <v>0</v>
      </c>
      <c r="E45" s="178">
        <f>SUBTOTAL(9,E39:E44)</f>
        <v>3897.2797250000003</v>
      </c>
      <c r="F45" s="158">
        <f>+HLOOKUP(B$1,'FY23 Over-Under'!B$1:M$70,63,FALSE)</f>
        <v>1322.0734915291237</v>
      </c>
      <c r="G45" s="178">
        <f>+F45+E45</f>
        <v>5219.3532165291235</v>
      </c>
      <c r="H45" s="146"/>
      <c r="I45" s="161">
        <f>(SUMIFS('Salary Data FY23 and FY22'!G:G,'Salary Data FY23 and FY22'!A:A,B$1,'Salary Data FY23 and FY22'!F:F,"Ad Hoc",'Salary Data FY23 and FY22'!E:E,"2023")+SUMIFS('Salary Data FY23 and FY22'!G:G,'Salary Data FY23 and FY22'!A:A,B$1,'Salary Data FY23 and FY22'!F:F,"Ad Hoc",'Salary Data FY23 and FY22'!E:E,"2022"))/2*1.03</f>
        <v>45391.852800000001</v>
      </c>
      <c r="J45" s="182"/>
      <c r="K45" s="183">
        <f>+J45+I45</f>
        <v>45391.852800000001</v>
      </c>
      <c r="L45" s="146"/>
      <c r="M45" s="148">
        <f>IF(K45=0,"N/A",+ROUND(G45/K45,2))</f>
        <v>0.11</v>
      </c>
      <c r="N45" s="143"/>
    </row>
    <row r="46" spans="1:14" ht="15.75" thickBot="1">
      <c r="A46" s="184" t="s">
        <v>59</v>
      </c>
      <c r="B46" s="138"/>
      <c r="C46" s="192">
        <f>SUBTOTAL(9,C4:C44)</f>
        <v>832785.45805000025</v>
      </c>
      <c r="D46" s="192">
        <f>SUBTOTAL(9,D4:D44)</f>
        <v>38200</v>
      </c>
      <c r="E46" s="193">
        <f>SUBTOTAL(9,E4:E44)</f>
        <v>870985.45805000025</v>
      </c>
      <c r="F46" s="193">
        <f>SUBTOTAL(9,F4:F45)</f>
        <v>-170847.03999999957</v>
      </c>
      <c r="G46" s="193">
        <f>SUBTOTAL(9,G4:G45)</f>
        <v>700138.41805000056</v>
      </c>
      <c r="H46" s="146"/>
      <c r="I46" s="194">
        <f>SUM(I4:I45)</f>
        <v>2473472.2613999997</v>
      </c>
      <c r="J46" s="194">
        <f>SUM(J4:J45)</f>
        <v>-192000</v>
      </c>
      <c r="K46" s="194">
        <f>SUM(K4:K45)</f>
        <v>2281472.2613999997</v>
      </c>
      <c r="L46" s="146"/>
      <c r="M46" s="134"/>
      <c r="N46" s="143"/>
    </row>
    <row r="47" spans="1:14" ht="15.75" thickTop="1">
      <c r="A47" s="143"/>
      <c r="B47" s="143"/>
      <c r="C47" s="189"/>
      <c r="D47" s="190"/>
      <c r="E47" s="191"/>
      <c r="F47" s="191"/>
      <c r="G47" s="191"/>
      <c r="H47" s="146"/>
      <c r="I47" s="191"/>
      <c r="J47" s="191"/>
      <c r="K47" s="189"/>
      <c r="L47" s="149"/>
      <c r="M47" s="143"/>
      <c r="N47" s="143"/>
    </row>
    <row r="48" spans="1:14">
      <c r="A48" s="143"/>
      <c r="B48" s="143"/>
      <c r="C48" s="150"/>
      <c r="D48" s="143"/>
      <c r="E48" s="143"/>
      <c r="F48" s="169"/>
      <c r="G48" s="143"/>
      <c r="H48" s="146"/>
      <c r="I48" s="169"/>
      <c r="J48" s="143"/>
      <c r="K48" s="143"/>
      <c r="L48" s="143"/>
      <c r="M48" s="143"/>
      <c r="N48" s="143"/>
    </row>
    <row r="49" spans="1:14">
      <c r="A49" s="143"/>
      <c r="B49" s="143"/>
      <c r="C49" s="151"/>
      <c r="D49" s="143"/>
      <c r="E49" s="143"/>
      <c r="F49" s="170"/>
      <c r="G49" s="143"/>
      <c r="H49" s="143"/>
      <c r="I49" s="170"/>
      <c r="J49" s="143"/>
      <c r="K49" s="143"/>
      <c r="L49" s="143"/>
      <c r="M49" s="143"/>
      <c r="N49" s="143"/>
    </row>
    <row r="50" spans="1:14">
      <c r="A50" s="143"/>
      <c r="B50" s="143"/>
      <c r="C50" s="151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</row>
    <row r="51" spans="1:14">
      <c r="A51" s="143"/>
      <c r="B51" s="143"/>
      <c r="C51" s="151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</row>
    <row r="52" spans="1:14">
      <c r="A52" s="143"/>
      <c r="B52" s="143"/>
      <c r="C52" s="151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</row>
  </sheetData>
  <protectedRanges>
    <protectedRange algorithmName="SHA-512" hashValue="AI0Kl1KiY49FOWjmOxec335uSaln8ZsA7RGAm6aOD5KFgYLEwWaeDPVyU2Zvwo+zTpognVo6m1Ny//yv9hviKw==" saltValue="V0byo6laTo9KzANkaEu+Yg==" spinCount="100000" sqref="D4:D46" name="Fringe Adjustments"/>
  </protectedRange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29105-BD5D-486A-AB4B-DD8DF4301727}">
  <dimension ref="A1:N36"/>
  <sheetViews>
    <sheetView workbookViewId="0">
      <selection activeCell="G32" sqref="G32"/>
    </sheetView>
  </sheetViews>
  <sheetFormatPr defaultRowHeight="15" outlineLevelRow="2"/>
  <cols>
    <col min="1" max="1" width="17.28515625" bestFit="1" customWidth="1"/>
    <col min="2" max="2" width="24.85546875" customWidth="1"/>
    <col min="3" max="3" width="10.28515625" bestFit="1" customWidth="1"/>
    <col min="4" max="4" width="12" customWidth="1"/>
    <col min="5" max="5" width="15.5703125" customWidth="1"/>
    <col min="6" max="6" width="12.85546875" customWidth="1"/>
    <col min="7" max="7" width="16.140625" customWidth="1"/>
    <col min="8" max="8" width="2.7109375" customWidth="1"/>
    <col min="9" max="9" width="10.28515625" bestFit="1" customWidth="1"/>
    <col min="10" max="10" width="12.5703125" customWidth="1"/>
    <col min="11" max="11" width="10.28515625" bestFit="1" customWidth="1"/>
    <col min="13" max="13" width="11.7109375" customWidth="1"/>
  </cols>
  <sheetData>
    <row r="1" spans="1:14">
      <c r="A1" s="68" t="s">
        <v>55</v>
      </c>
      <c r="B1" s="59" t="str">
        <f>+'Rate Summary (provide to UWSA)'!C1</f>
        <v>UWGBY</v>
      </c>
      <c r="C1" s="69"/>
      <c r="D1" s="234" t="str">
        <f>+IF(C2="No",IF(C7="No","Ignore this tab - combined rate cannot be used",""),"")</f>
        <v>Ignore this tab - combined rate cannot be used</v>
      </c>
      <c r="E1" s="235"/>
      <c r="F1" s="235"/>
      <c r="G1" s="235"/>
      <c r="H1" s="235"/>
      <c r="I1" s="236"/>
      <c r="J1" s="69"/>
      <c r="K1" s="69"/>
      <c r="L1" s="69"/>
      <c r="M1" s="70"/>
      <c r="N1" s="89"/>
    </row>
    <row r="2" spans="1:14" ht="15" customHeight="1">
      <c r="A2" s="237" t="s">
        <v>160</v>
      </c>
      <c r="B2" s="238"/>
      <c r="C2" s="71" t="str">
        <f>+IF(VLOOKUP(B1,'Published Rates'!A3:C14,2,FALSE)=VLOOKUP(B1,'Published Rates'!A3:C14,3,FALSE),"Yes","No")</f>
        <v>No</v>
      </c>
      <c r="D2" s="69"/>
      <c r="E2" s="69"/>
      <c r="F2" s="69"/>
      <c r="G2" s="69"/>
      <c r="H2" s="69"/>
      <c r="I2" s="69"/>
      <c r="J2" s="69"/>
      <c r="K2" s="69"/>
      <c r="L2" s="69"/>
      <c r="M2" s="70"/>
      <c r="N2" s="89"/>
    </row>
    <row r="3" spans="1:14">
      <c r="A3" s="131"/>
      <c r="B3" s="132" t="str">
        <f>IF(C2="Yes","","Classifed pool &lt; $100,000?")</f>
        <v>Classifed pool &lt; $100,000?</v>
      </c>
      <c r="C3" s="72" t="str">
        <f>IF(C2="Yes","",+IF(SUMIFS('Salary Data FY23 and FY22'!G:G,'Salary Data FY23 and FY22'!A:A,B1,'Salary Data FY23 and FY22'!F:F,"CLASSIFIED",'Salary Data FY23 and FY22'!E:E,"2023")&gt;100000,"No","Yes"))</f>
        <v>No</v>
      </c>
      <c r="D3" s="69"/>
      <c r="E3" s="69"/>
      <c r="F3" s="69"/>
      <c r="G3" s="69"/>
      <c r="H3" s="69"/>
      <c r="I3" s="69"/>
      <c r="J3" s="69"/>
      <c r="K3" s="69"/>
      <c r="L3" s="69"/>
      <c r="M3" s="70"/>
      <c r="N3" s="89"/>
    </row>
    <row r="4" spans="1:14">
      <c r="A4" s="131"/>
      <c r="B4" s="132" t="str">
        <f>+IF(C2="yes","","Unclassifed pool &gt; $500,000?")</f>
        <v>Unclassifed pool &gt; $500,000?</v>
      </c>
      <c r="C4" s="72" t="str">
        <f>IF(C2="Yes","",IF(C3="No","",+IF(SUMIFS('Salary Data FY23 and FY22'!G:G,'Salary Data FY23 and FY22'!A:A,B1,'Salary Data FY23 and FY22'!F:F,"Unclassified",'Salary Data FY23 and FY22'!E:E,"2023")&lt;500000,"No","Yes")))</f>
        <v/>
      </c>
      <c r="D4" s="69"/>
      <c r="E4" s="69"/>
      <c r="F4" s="69"/>
      <c r="G4" s="69"/>
      <c r="H4" s="69"/>
      <c r="I4" s="69"/>
      <c r="J4" s="69"/>
      <c r="K4" s="69"/>
      <c r="L4" s="69"/>
      <c r="M4" s="70"/>
      <c r="N4" s="89"/>
    </row>
    <row r="5" spans="1:14">
      <c r="A5" s="131"/>
      <c r="B5" s="132" t="str">
        <f>+IF(C2="Yes","","Classified Rate &gt; 70%?")</f>
        <v>Classified Rate &gt; 70%?</v>
      </c>
      <c r="C5" s="72" t="str">
        <f>IF(C4="Yes",+IF(C16/I16&gt;70%,"Yes","No"),"")</f>
        <v/>
      </c>
      <c r="D5" s="69"/>
      <c r="E5" s="69"/>
      <c r="F5" s="69"/>
      <c r="G5" s="69"/>
      <c r="H5" s="69"/>
      <c r="I5" s="69"/>
      <c r="J5" s="69"/>
      <c r="K5" s="69"/>
      <c r="L5" s="69"/>
      <c r="M5" s="70"/>
      <c r="N5" s="89"/>
    </row>
    <row r="6" spans="1:14">
      <c r="A6" s="131"/>
      <c r="B6" s="132" t="str">
        <f>IF(C2="Yes","","Classified Rate &gt; Unclassified Rate?")</f>
        <v>Classified Rate &gt; Unclassified Rate?</v>
      </c>
      <c r="C6" s="72" t="str">
        <f>IF(C4="yes",+IF(C16/I16&gt;C23/I23,"Yes","No"),"")</f>
        <v/>
      </c>
      <c r="D6" s="69"/>
      <c r="E6" s="69"/>
      <c r="F6" s="69"/>
      <c r="G6" s="69"/>
      <c r="H6" s="69"/>
      <c r="I6" s="69"/>
      <c r="J6" s="69"/>
      <c r="K6" s="69"/>
      <c r="L6" s="69"/>
      <c r="M6" s="70"/>
      <c r="N6" s="89"/>
    </row>
    <row r="7" spans="1:14">
      <c r="A7" s="239" t="str">
        <f>+IF(C2="Yes","","Can combined rate be used this year?")</f>
        <v>Can combined rate be used this year?</v>
      </c>
      <c r="B7" s="240"/>
      <c r="C7" s="73" t="str">
        <f>+IF(C2="Yes","",IF(C5="Yes","Yes",IF(C6="Yes","Yes","No")))</f>
        <v>No</v>
      </c>
      <c r="D7" s="69"/>
      <c r="E7" s="69"/>
      <c r="F7" s="69"/>
      <c r="G7" s="69"/>
      <c r="H7" s="69"/>
      <c r="I7" s="69"/>
      <c r="J7" s="69"/>
      <c r="K7" s="69"/>
      <c r="L7" s="69"/>
      <c r="M7" s="70"/>
      <c r="N7" s="89"/>
    </row>
    <row r="8" spans="1:14">
      <c r="A8" s="74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70"/>
      <c r="N8" s="89"/>
    </row>
    <row r="9" spans="1:14" ht="51.95" customHeight="1">
      <c r="A9" s="75" t="s">
        <v>49</v>
      </c>
      <c r="B9" s="75" t="s">
        <v>50</v>
      </c>
      <c r="C9" s="76" t="s">
        <v>144</v>
      </c>
      <c r="D9" s="77" t="s">
        <v>141</v>
      </c>
      <c r="E9" s="76" t="s">
        <v>140</v>
      </c>
      <c r="F9" s="62" t="s">
        <v>362</v>
      </c>
      <c r="G9" s="64" t="s">
        <v>363</v>
      </c>
      <c r="H9" s="78"/>
      <c r="I9" s="76" t="s">
        <v>143</v>
      </c>
      <c r="J9" s="77" t="s">
        <v>141</v>
      </c>
      <c r="K9" s="79" t="s">
        <v>142</v>
      </c>
      <c r="L9" s="78"/>
      <c r="M9" s="79" t="str">
        <f>IF(D1="","Preliminary Rate","")</f>
        <v/>
      </c>
      <c r="N9" s="91"/>
    </row>
    <row r="10" spans="1:14" outlineLevel="2">
      <c r="A10" s="80" t="s">
        <v>5</v>
      </c>
      <c r="B10" s="80" t="s">
        <v>52</v>
      </c>
      <c r="C10" s="81">
        <f>(+SUMIFS('FY23 Fringe Data'!H:H,'FY23 Fringe Data'!B:B,B$1,'FY23 Fringe Data'!G:G,A10,'FY23 Fringe Data'!E:E,B10,'FY23 Fringe Data'!F:F,"2023")++SUMIFS('FY23 Fringe Data'!H:H,'FY23 Fringe Data'!B:B,B$1,'FY23 Fringe Data'!G:G,A10,'FY23 Fringe Data'!E:E,B10,'FY23 Fringe Data'!F:F,"2022"))/2*1.04</f>
        <v>47027.999199999984</v>
      </c>
      <c r="D10" s="17"/>
      <c r="E10" s="82">
        <f t="shared" ref="E10:E15" si="0">SUM(C10:D10)</f>
        <v>47027.999199999984</v>
      </c>
      <c r="F10" s="82"/>
      <c r="G10" s="82"/>
      <c r="H10" s="82"/>
      <c r="I10" s="83"/>
      <c r="J10" s="83"/>
      <c r="K10" s="84"/>
      <c r="L10" s="82"/>
      <c r="M10" s="69"/>
      <c r="N10" s="90"/>
    </row>
    <row r="11" spans="1:14" outlineLevel="2">
      <c r="A11" s="85" t="s">
        <v>5</v>
      </c>
      <c r="B11" s="85" t="s">
        <v>23</v>
      </c>
      <c r="C11" s="81">
        <f>(+SUMIFS('FY23 Fringe Data'!H:H,'FY23 Fringe Data'!B:B,B$1,'FY23 Fringe Data'!G:G,A11,'FY23 Fringe Data'!E:E,B11,'FY23 Fringe Data'!F:F,"2023")++SUMIFS('FY23 Fringe Data'!H:H,'FY23 Fringe Data'!B:B,B$1,'FY23 Fringe Data'!G:G,A11,'FY23 Fringe Data'!E:E,B11,'FY23 Fringe Data'!F:F,"2022"))/2</f>
        <v>294.72999999999996</v>
      </c>
      <c r="D11" s="5"/>
      <c r="E11" s="86">
        <f t="shared" si="0"/>
        <v>294.72999999999996</v>
      </c>
      <c r="F11" s="86"/>
      <c r="G11" s="86"/>
      <c r="H11" s="86"/>
      <c r="I11" s="87"/>
      <c r="J11" s="87"/>
      <c r="K11" s="69"/>
      <c r="L11" s="86"/>
      <c r="M11" s="69"/>
      <c r="N11" s="90"/>
    </row>
    <row r="12" spans="1:14" outlineLevel="2">
      <c r="A12" s="85" t="s">
        <v>5</v>
      </c>
      <c r="B12" s="85" t="s">
        <v>53</v>
      </c>
      <c r="C12" s="81">
        <f>(+SUMIFS('FY23 Fringe Data'!H:H,'FY23 Fringe Data'!B:B,B$1,'FY23 Fringe Data'!G:G,A12,'FY23 Fringe Data'!E:E,B12,'FY23 Fringe Data'!F:F,"2023")++SUMIFS('FY23 Fringe Data'!H:H,'FY23 Fringe Data'!B:B,B$1,'FY23 Fringe Data'!G:G,A12,'FY23 Fringe Data'!E:E,B12,'FY23 Fringe Data'!F:F,"2022"))/2</f>
        <v>110.31</v>
      </c>
      <c r="D12" s="5"/>
      <c r="E12" s="86">
        <f t="shared" si="0"/>
        <v>110.31</v>
      </c>
      <c r="F12" s="86"/>
      <c r="G12" s="86"/>
      <c r="H12" s="86"/>
      <c r="I12" s="87"/>
      <c r="J12" s="87"/>
      <c r="K12" s="69"/>
      <c r="L12" s="86"/>
      <c r="M12" s="69"/>
      <c r="N12" s="90"/>
    </row>
    <row r="13" spans="1:14" outlineLevel="2">
      <c r="A13" s="85" t="s">
        <v>5</v>
      </c>
      <c r="B13" s="85" t="s">
        <v>47</v>
      </c>
      <c r="C13" s="81">
        <f>(+SUMIFS('FY23 Fringe Data'!H:H,'FY23 Fringe Data'!B:B,B$1,'FY23 Fringe Data'!G:G,A13,'FY23 Fringe Data'!E:E,B13,'FY23 Fringe Data'!F:F,"2023")++SUMIFS('FY23 Fringe Data'!H:H,'FY23 Fringe Data'!B:B,B$1,'FY23 Fringe Data'!G:G,A13,'FY23 Fringe Data'!E:E,B13,'FY23 Fringe Data'!F:F,"2022"))/2</f>
        <v>2534.9349999999999</v>
      </c>
      <c r="D13" s="5"/>
      <c r="E13" s="86">
        <f t="shared" si="0"/>
        <v>2534.9349999999999</v>
      </c>
      <c r="F13" s="86"/>
      <c r="G13" s="86"/>
      <c r="H13" s="86"/>
      <c r="I13" s="87"/>
      <c r="J13" s="87"/>
      <c r="K13" s="69"/>
      <c r="L13" s="86"/>
      <c r="M13" s="69"/>
      <c r="N13" s="90"/>
    </row>
    <row r="14" spans="1:14" outlineLevel="2">
      <c r="A14" s="85" t="s">
        <v>5</v>
      </c>
      <c r="B14" s="85" t="s">
        <v>24</v>
      </c>
      <c r="C14" s="81">
        <f>(+SUMIFS('FY23 Fringe Data'!H:H,'FY23 Fringe Data'!B:B,B$1,'FY23 Fringe Data'!G:G,A14,'FY23 Fringe Data'!E:E,B14,'FY23 Fringe Data'!F:F,"2023")++SUMIFS('FY23 Fringe Data'!H:H,'FY23 Fringe Data'!B:B,B$1,'FY23 Fringe Data'!G:G,A14,'FY23 Fringe Data'!E:E,B14,'FY23 Fringe Data'!F:F,"2022"))/2*1.005</f>
        <v>20531.943974999991</v>
      </c>
      <c r="D14" s="6"/>
      <c r="E14" s="86">
        <f t="shared" si="0"/>
        <v>20531.943974999991</v>
      </c>
      <c r="F14" s="86"/>
      <c r="G14" s="86"/>
      <c r="H14" s="86"/>
      <c r="I14" s="87"/>
      <c r="J14" s="87"/>
      <c r="K14" s="69"/>
      <c r="L14" s="86"/>
      <c r="M14" s="69"/>
      <c r="N14" s="90"/>
    </row>
    <row r="15" spans="1:14" outlineLevel="2">
      <c r="A15" s="185" t="s">
        <v>5</v>
      </c>
      <c r="B15" s="185" t="s">
        <v>48</v>
      </c>
      <c r="C15" s="152">
        <f>(+SUMIFS('FY23 Fringe Data'!H:H,'FY23 Fringe Data'!B:B,B$1,'FY23 Fringe Data'!G:G,A15,'FY23 Fringe Data'!E:E,B15,'FY23 Fringe Data'!F:F,"2023")++SUMIFS('FY23 Fringe Data'!H:H,'FY23 Fringe Data'!B:B,B$1,'FY23 Fringe Data'!G:G,A15,'FY23 Fringe Data'!E:E,B15,'FY23 Fringe Data'!F:F,"2022"))/2</f>
        <v>10839.165000000003</v>
      </c>
      <c r="D15" s="153"/>
      <c r="E15" s="154">
        <f t="shared" si="0"/>
        <v>10839.165000000003</v>
      </c>
      <c r="F15" s="154"/>
      <c r="G15" s="154"/>
      <c r="H15" s="86"/>
      <c r="I15" s="159"/>
      <c r="J15" s="159"/>
      <c r="K15" s="160"/>
      <c r="L15" s="86"/>
      <c r="M15" s="69"/>
      <c r="N15" s="90"/>
    </row>
    <row r="16" spans="1:14" outlineLevel="1">
      <c r="A16" s="186" t="s">
        <v>145</v>
      </c>
      <c r="B16" s="187"/>
      <c r="C16" s="156">
        <f>SUBTOTAL(9,C10:C15)</f>
        <v>81339.083174999978</v>
      </c>
      <c r="D16" s="156"/>
      <c r="E16" s="157"/>
      <c r="F16" s="158">
        <f>+HLOOKUP(B$1,'FY23 Over-Under'!B$1:M$70,64,FALSE)</f>
        <v>-40799.759999999958</v>
      </c>
      <c r="G16" s="157"/>
      <c r="H16" s="86"/>
      <c r="I16" s="161">
        <f>(SUMIFS('Salary Data FY23 and FY22'!G:G,'Salary Data FY23 and FY22'!A:A,B1,'Salary Data FY23 and FY22'!F:F,"CLASSIFIED",'Salary Data FY23 and FY22'!E:E,"2023")+SUMIFS('Salary Data FY23 and FY22'!G:G,'Salary Data FY23 and FY22'!A:A,B1,'Salary Data FY23 and FY22'!F:F,"CLASSIFIED",'Salary Data FY23 and FY22'!E:E,"2022"))/2*1.03</f>
        <v>203015.48229999997</v>
      </c>
      <c r="J16" s="162"/>
      <c r="K16" s="163">
        <f>+J16+I16</f>
        <v>203015.48229999997</v>
      </c>
      <c r="L16" s="86"/>
      <c r="M16" s="209"/>
      <c r="N16" s="90"/>
    </row>
    <row r="17" spans="1:14" outlineLevel="2">
      <c r="A17" s="80" t="s">
        <v>19</v>
      </c>
      <c r="B17" s="80" t="s">
        <v>52</v>
      </c>
      <c r="C17" s="81">
        <f>(+SUMIFS('FY23 Fringe Data'!H:H,'FY23 Fringe Data'!B:B,B$1,'FY23 Fringe Data'!G:G,A17,'FY23 Fringe Data'!E:E,B17,'FY23 Fringe Data'!F:F,"2023")++SUMIFS('FY23 Fringe Data'!H:H,'FY23 Fringe Data'!B:B,B$1,'FY23 Fringe Data'!G:G,A17,'FY23 Fringe Data'!E:E,B17,'FY23 Fringe Data'!F:F,"2022"))/2*1.04</f>
        <v>400021.23200000019</v>
      </c>
      <c r="D17" s="155"/>
      <c r="E17" s="82">
        <f t="shared" ref="E17:E22" si="1">SUM(C17:D17)</f>
        <v>400021.23200000019</v>
      </c>
      <c r="F17" s="82"/>
      <c r="G17" s="82"/>
      <c r="H17" s="86"/>
      <c r="I17" s="67"/>
      <c r="J17" s="83"/>
      <c r="K17" s="84"/>
      <c r="L17" s="86"/>
      <c r="M17" s="69"/>
      <c r="N17" s="90"/>
    </row>
    <row r="18" spans="1:14" outlineLevel="2">
      <c r="A18" s="85" t="s">
        <v>19</v>
      </c>
      <c r="B18" s="85" t="s">
        <v>23</v>
      </c>
      <c r="C18" s="81">
        <f>(+SUMIFS('FY23 Fringe Data'!H:H,'FY23 Fringe Data'!B:B,B$1,'FY23 Fringe Data'!G:G,A18,'FY23 Fringe Data'!E:E,B18,'FY23 Fringe Data'!F:F,"2023")++SUMIFS('FY23 Fringe Data'!H:H,'FY23 Fringe Data'!B:B,B$1,'FY23 Fringe Data'!G:G,A18,'FY23 Fringe Data'!E:E,B18,'FY23 Fringe Data'!F:F,"2022"))/2</f>
        <v>3228.8050000000003</v>
      </c>
      <c r="D18" s="5"/>
      <c r="E18" s="86">
        <f t="shared" si="1"/>
        <v>3228.8050000000003</v>
      </c>
      <c r="F18" s="86"/>
      <c r="G18" s="86"/>
      <c r="H18" s="86"/>
      <c r="I18" s="87"/>
      <c r="J18" s="87"/>
      <c r="K18" s="69"/>
      <c r="L18" s="86"/>
      <c r="M18" s="69"/>
      <c r="N18" s="90"/>
    </row>
    <row r="19" spans="1:14" outlineLevel="2">
      <c r="A19" s="85" t="s">
        <v>19</v>
      </c>
      <c r="B19" s="85" t="s">
        <v>53</v>
      </c>
      <c r="C19" s="81">
        <f>(+SUMIFS('FY23 Fringe Data'!H:H,'FY23 Fringe Data'!B:B,B$1,'FY23 Fringe Data'!G:G,A19,'FY23 Fringe Data'!E:E,B19,'FY23 Fringe Data'!F:F,"2023")++SUMIFS('FY23 Fringe Data'!H:H,'FY23 Fringe Data'!B:B,B$1,'FY23 Fringe Data'!G:G,A19,'FY23 Fringe Data'!E:E,B19,'FY23 Fringe Data'!F:F,"2022"))/2</f>
        <v>-230.505</v>
      </c>
      <c r="D19" s="5"/>
      <c r="E19" s="86">
        <f t="shared" si="1"/>
        <v>-230.505</v>
      </c>
      <c r="F19" s="86"/>
      <c r="G19" s="86"/>
      <c r="H19" s="86"/>
      <c r="I19" s="87"/>
      <c r="J19" s="87"/>
      <c r="K19" s="69"/>
      <c r="L19" s="86"/>
      <c r="M19" s="69"/>
      <c r="N19" s="90"/>
    </row>
    <row r="20" spans="1:14" outlineLevel="2">
      <c r="A20" s="85" t="s">
        <v>19</v>
      </c>
      <c r="B20" s="85" t="s">
        <v>47</v>
      </c>
      <c r="C20" s="81">
        <f>(+SUMIFS('FY23 Fringe Data'!H:H,'FY23 Fringe Data'!B:B,B$1,'FY23 Fringe Data'!G:G,A20,'FY23 Fringe Data'!E:E,B20,'FY23 Fringe Data'!F:F,"2023")++SUMIFS('FY23 Fringe Data'!H:H,'FY23 Fringe Data'!B:B,B$1,'FY23 Fringe Data'!G:G,A20,'FY23 Fringe Data'!E:E,B20,'FY23 Fringe Data'!F:F,"2022"))/2</f>
        <v>23415.139999999992</v>
      </c>
      <c r="D20" s="5"/>
      <c r="E20" s="86">
        <f t="shared" si="1"/>
        <v>23415.139999999992</v>
      </c>
      <c r="F20" s="86"/>
      <c r="G20" s="86"/>
      <c r="H20" s="86"/>
      <c r="I20" s="87"/>
      <c r="J20" s="87"/>
      <c r="K20" s="69"/>
      <c r="L20" s="86"/>
      <c r="M20" s="69"/>
      <c r="N20" s="90"/>
    </row>
    <row r="21" spans="1:14" outlineLevel="2">
      <c r="A21" s="85" t="s">
        <v>19</v>
      </c>
      <c r="B21" s="85" t="s">
        <v>24</v>
      </c>
      <c r="C21" s="81">
        <f>(+SUMIFS('FY23 Fringe Data'!H:H,'FY23 Fringe Data'!B:B,B$1,'FY23 Fringe Data'!G:G,A21,'FY23 Fringe Data'!E:E,B21,'FY23 Fringe Data'!F:F,"2023")++SUMIFS('FY23 Fringe Data'!H:H,'FY23 Fringe Data'!B:B,B$1,'FY23 Fringe Data'!G:G,A21,'FY23 Fringe Data'!E:E,B21,'FY23 Fringe Data'!F:F,"2022"))/2*1.005</f>
        <v>178927.84327499996</v>
      </c>
      <c r="D21" s="5"/>
      <c r="E21" s="86">
        <f t="shared" si="1"/>
        <v>178927.84327499996</v>
      </c>
      <c r="F21" s="86"/>
      <c r="G21" s="86"/>
      <c r="H21" s="86"/>
      <c r="I21" s="87"/>
      <c r="J21" s="87"/>
      <c r="K21" s="69"/>
      <c r="L21" s="86"/>
      <c r="M21" s="69"/>
      <c r="N21" s="90"/>
    </row>
    <row r="22" spans="1:14" outlineLevel="2">
      <c r="A22" s="185" t="s">
        <v>19</v>
      </c>
      <c r="B22" s="185" t="s">
        <v>48</v>
      </c>
      <c r="C22" s="152">
        <f>(+SUMIFS('FY23 Fringe Data'!H:H,'FY23 Fringe Data'!B:B,B$1,'FY23 Fringe Data'!G:G,A22,'FY23 Fringe Data'!E:E,B22,'FY23 Fringe Data'!F:F,"2023")++SUMIFS('FY23 Fringe Data'!H:H,'FY23 Fringe Data'!B:B,B$1,'FY23 Fringe Data'!G:G,A22,'FY23 Fringe Data'!E:E,B22,'FY23 Fringe Data'!F:F,"2022"))/2</f>
        <v>100094.77000000003</v>
      </c>
      <c r="D22" s="153"/>
      <c r="E22" s="154">
        <f t="shared" si="1"/>
        <v>100094.77000000003</v>
      </c>
      <c r="F22" s="154"/>
      <c r="G22" s="154"/>
      <c r="H22" s="86"/>
      <c r="I22" s="159"/>
      <c r="J22" s="159"/>
      <c r="K22" s="160"/>
      <c r="L22" s="86"/>
      <c r="M22" s="69"/>
      <c r="N22" s="90"/>
    </row>
    <row r="23" spans="1:14" outlineLevel="1">
      <c r="A23" s="186" t="s">
        <v>149</v>
      </c>
      <c r="B23" s="187"/>
      <c r="C23" s="156">
        <f>SUBTOTAL(9,C17:C22)</f>
        <v>705457.28527500015</v>
      </c>
      <c r="D23" s="156"/>
      <c r="E23" s="157"/>
      <c r="F23" s="158">
        <f>+HLOOKUP(B$1,'FY23 Over-Under'!B$1:M$70,70,FALSE)</f>
        <v>-73335.623491528735</v>
      </c>
      <c r="G23" s="157"/>
      <c r="H23" s="86"/>
      <c r="I23" s="161">
        <f>(SUMIFS('Salary Data FY23 and FY22'!G:G,'Salary Data FY23 and FY22'!A:A,B1,'Salary Data FY23 and FY22'!F:F,"UNCLASSIFIED",'Salary Data FY23 and FY22'!E:E,"2023")+SUMIFS('Salary Data FY23 and FY22'!G:G,'Salary Data FY23 and FY22'!A:A,B1,'Salary Data FY23 and FY22'!F:F,"UnCLASSIFIED",'Salary Data FY23 and FY22'!E:E,"2022"))/2*1.03</f>
        <v>1705639.5724999995</v>
      </c>
      <c r="J23" s="162"/>
      <c r="K23" s="163">
        <f>+J23+I23</f>
        <v>1705639.5724999995</v>
      </c>
      <c r="L23" s="86"/>
      <c r="M23" s="209"/>
      <c r="N23" s="90"/>
    </row>
    <row r="24" spans="1:14" ht="15.75" thickBot="1">
      <c r="A24" s="188" t="s">
        <v>59</v>
      </c>
      <c r="B24" s="84"/>
      <c r="C24" s="165">
        <f>SUBTOTAL(9,C10:C23)</f>
        <v>786796.36845000018</v>
      </c>
      <c r="D24" s="166">
        <f>SUM(D10:D15,D17:D22)</f>
        <v>0</v>
      </c>
      <c r="E24" s="167">
        <f>+D24+C24</f>
        <v>786796.36845000018</v>
      </c>
      <c r="F24" s="167">
        <f>+F23+F16</f>
        <v>-114135.38349152869</v>
      </c>
      <c r="G24" s="167">
        <f>+F24+E24</f>
        <v>672660.9849584715</v>
      </c>
      <c r="H24" s="87"/>
      <c r="I24" s="165">
        <f>+I23+I16</f>
        <v>1908655.0547999996</v>
      </c>
      <c r="J24" s="165">
        <f>+J23+J16</f>
        <v>0</v>
      </c>
      <c r="K24" s="165">
        <f>+K23+K16</f>
        <v>1908655.0547999996</v>
      </c>
      <c r="L24" s="87"/>
      <c r="M24" s="88" t="str">
        <f>+IF(D1="",ROUND(G24/K24,2),"")</f>
        <v/>
      </c>
      <c r="N24" s="90"/>
    </row>
    <row r="25" spans="1:14" ht="15.75" thickTop="1">
      <c r="A25" s="90"/>
      <c r="B25" s="90"/>
      <c r="C25" s="164"/>
      <c r="D25" s="164"/>
      <c r="E25" s="164"/>
      <c r="F25" s="164"/>
      <c r="G25" s="164"/>
      <c r="H25" s="90"/>
      <c r="I25" s="168"/>
      <c r="J25" s="164"/>
      <c r="K25" s="164"/>
      <c r="L25" s="90"/>
      <c r="M25" s="90"/>
      <c r="N25" s="90"/>
    </row>
    <row r="26" spans="1:14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</row>
    <row r="27" spans="1:14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</row>
    <row r="28" spans="1:14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</row>
    <row r="29" spans="1:14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</row>
    <row r="30" spans="1:14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</row>
    <row r="31" spans="1:14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</row>
    <row r="32" spans="1:14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</row>
    <row r="33" spans="1:14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</row>
    <row r="34" spans="1:14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</row>
    <row r="35" spans="1:14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</row>
    <row r="36" spans="1:14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</row>
  </sheetData>
  <protectedRanges>
    <protectedRange algorithmName="SHA-512" hashValue="AI0Kl1KiY49FOWjmOxec335uSaln8ZsA7RGAm6aOD5KFgYLEwWaeDPVyU2Zvwo+zTpognVo6m1Ny//yv9hviKw==" saltValue="V0byo6laTo9KzANkaEu+Yg==" spinCount="100000" sqref="D10:D23" name="Fringe Adjustments"/>
  </protectedRanges>
  <mergeCells count="3">
    <mergeCell ref="D1:I1"/>
    <mergeCell ref="A2:B2"/>
    <mergeCell ref="A7:B7"/>
  </mergeCells>
  <conditionalFormatting sqref="D1">
    <cfRule type="containsText" dxfId="0" priority="1" operator="containsText" text="A">
      <formula>NOT(ISERROR(SEARCH("A",D1)))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F6CA0-93F6-47E6-B6C5-609B52A1B838}">
  <sheetPr>
    <tabColor theme="6" tint="0.39997558519241921"/>
  </sheetPr>
  <dimension ref="A1"/>
  <sheetViews>
    <sheetView workbookViewId="0">
      <selection activeCell="I35" sqref="I35"/>
    </sheetView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C77BB-451C-4AD5-85D6-CE54BFEF81DB}">
  <sheetPr>
    <tabColor theme="6" tint="0.39997558519241921"/>
  </sheetPr>
  <dimension ref="A1:I30"/>
  <sheetViews>
    <sheetView workbookViewId="0">
      <selection activeCell="L29" sqref="L29"/>
    </sheetView>
  </sheetViews>
  <sheetFormatPr defaultRowHeight="15"/>
  <cols>
    <col min="2" max="2" width="11.85546875" bestFit="1" customWidth="1"/>
    <col min="3" max="3" width="9.5703125" bestFit="1" customWidth="1"/>
    <col min="5" max="5" width="9.42578125" bestFit="1" customWidth="1"/>
    <col min="6" max="6" width="9.5703125" bestFit="1" customWidth="1"/>
  </cols>
  <sheetData>
    <row r="1" spans="1:9">
      <c r="A1" s="129" t="s">
        <v>361</v>
      </c>
      <c r="B1" s="120"/>
      <c r="C1" s="120"/>
      <c r="D1" s="120"/>
      <c r="E1" s="120"/>
      <c r="F1" s="120"/>
      <c r="G1" s="120"/>
      <c r="H1" s="120"/>
      <c r="I1" s="120"/>
    </row>
    <row r="2" spans="1:9" ht="15.75" thickBot="1">
      <c r="A2" s="130" t="s">
        <v>0</v>
      </c>
      <c r="B2" s="112" t="s">
        <v>19</v>
      </c>
      <c r="C2" s="112" t="s">
        <v>5</v>
      </c>
      <c r="D2" s="112" t="s">
        <v>18</v>
      </c>
      <c r="E2" s="112" t="s">
        <v>20</v>
      </c>
      <c r="F2" s="112" t="s">
        <v>21</v>
      </c>
      <c r="G2" s="112" t="s">
        <v>103</v>
      </c>
      <c r="H2" s="112" t="s">
        <v>22</v>
      </c>
      <c r="I2" s="112" t="s">
        <v>46</v>
      </c>
    </row>
    <row r="3" spans="1:9" ht="16.5" customHeight="1">
      <c r="A3" s="11" t="s">
        <v>6</v>
      </c>
      <c r="B3" s="18">
        <v>0.47</v>
      </c>
      <c r="C3" s="18">
        <v>0.6</v>
      </c>
      <c r="D3" s="18">
        <v>0.25</v>
      </c>
      <c r="E3" s="18">
        <v>0.46</v>
      </c>
      <c r="F3" s="18">
        <v>0.2</v>
      </c>
      <c r="G3" s="18">
        <v>7.6499999999999999E-2</v>
      </c>
      <c r="H3" s="18">
        <v>0.15</v>
      </c>
      <c r="I3" s="18">
        <v>0.02</v>
      </c>
    </row>
    <row r="4" spans="1:9">
      <c r="A4" s="11" t="s">
        <v>7</v>
      </c>
      <c r="B4" s="18">
        <v>0.39</v>
      </c>
      <c r="C4" s="18">
        <v>0.55000000000000004</v>
      </c>
      <c r="D4" s="18">
        <v>7.6499999999999999E-2</v>
      </c>
      <c r="E4" s="18">
        <v>0.39</v>
      </c>
      <c r="F4" s="18">
        <v>0.26</v>
      </c>
      <c r="G4" s="18">
        <v>7.6499999999999999E-2</v>
      </c>
      <c r="H4" s="18">
        <v>0.11</v>
      </c>
      <c r="I4" s="18">
        <v>0.05</v>
      </c>
    </row>
    <row r="5" spans="1:9">
      <c r="A5" s="11" t="s">
        <v>8</v>
      </c>
      <c r="B5" s="18">
        <v>0.48</v>
      </c>
      <c r="C5" s="18">
        <v>0.5</v>
      </c>
      <c r="D5" s="18">
        <v>0.28000000000000003</v>
      </c>
      <c r="E5" s="18">
        <v>0.24</v>
      </c>
      <c r="F5" s="18">
        <v>0.45</v>
      </c>
      <c r="G5" s="18">
        <v>7.6499999999999999E-2</v>
      </c>
      <c r="H5" s="18">
        <v>0.2</v>
      </c>
      <c r="I5" s="18">
        <v>0.03</v>
      </c>
    </row>
    <row r="6" spans="1:9">
      <c r="A6" s="11" t="s">
        <v>9</v>
      </c>
      <c r="B6" s="18">
        <v>0.49</v>
      </c>
      <c r="C6" s="18">
        <v>0.56000000000000005</v>
      </c>
      <c r="D6" s="18">
        <v>0.09</v>
      </c>
      <c r="E6" s="18">
        <v>0.3</v>
      </c>
      <c r="F6" s="18">
        <v>0.26</v>
      </c>
      <c r="G6" s="18">
        <v>0.08</v>
      </c>
      <c r="H6" s="18">
        <v>0.13</v>
      </c>
      <c r="I6" s="18">
        <v>0.02</v>
      </c>
    </row>
    <row r="7" spans="1:9">
      <c r="A7" s="11" t="s">
        <v>10</v>
      </c>
      <c r="B7" s="18">
        <v>0.46</v>
      </c>
      <c r="C7" s="18">
        <v>0.65</v>
      </c>
      <c r="D7" s="18">
        <v>0.4</v>
      </c>
      <c r="E7" s="18">
        <v>0.3</v>
      </c>
      <c r="F7" s="18">
        <v>0.3</v>
      </c>
      <c r="G7" s="18">
        <v>0.1</v>
      </c>
      <c r="H7" s="18">
        <v>0.18</v>
      </c>
      <c r="I7" s="18">
        <v>0.05</v>
      </c>
    </row>
    <row r="8" spans="1:9">
      <c r="A8" s="11" t="s">
        <v>11</v>
      </c>
      <c r="B8" s="18">
        <v>0.39</v>
      </c>
      <c r="C8" s="18">
        <v>0.39</v>
      </c>
      <c r="D8" s="18">
        <v>0.11</v>
      </c>
      <c r="E8" s="18">
        <v>0.32</v>
      </c>
      <c r="F8" s="18">
        <v>0.34</v>
      </c>
      <c r="G8" s="18">
        <v>0.08</v>
      </c>
      <c r="H8" s="18">
        <v>0.11</v>
      </c>
      <c r="I8" s="18">
        <v>0.03</v>
      </c>
    </row>
    <row r="9" spans="1:9">
      <c r="A9" s="11" t="s">
        <v>12</v>
      </c>
      <c r="B9" s="18">
        <v>0.4</v>
      </c>
      <c r="C9" s="18">
        <v>0.5</v>
      </c>
      <c r="D9" s="18">
        <v>0.11</v>
      </c>
      <c r="E9" s="18">
        <v>0.28999999999999998</v>
      </c>
      <c r="F9" s="18">
        <v>0.25</v>
      </c>
      <c r="G9" s="18">
        <v>7.6499999999999999E-2</v>
      </c>
      <c r="H9" s="18">
        <v>0.09</v>
      </c>
      <c r="I9" s="18">
        <v>0.03</v>
      </c>
    </row>
    <row r="10" spans="1:9">
      <c r="A10" s="11" t="s">
        <v>14</v>
      </c>
      <c r="B10" s="18">
        <v>0.46500000000000002</v>
      </c>
      <c r="C10" s="18">
        <v>0.46500000000000002</v>
      </c>
      <c r="D10" s="18">
        <v>0.12</v>
      </c>
      <c r="E10" s="18">
        <v>0.3</v>
      </c>
      <c r="F10" s="18">
        <v>0.3</v>
      </c>
      <c r="G10" s="18">
        <v>7.6499999999999999E-2</v>
      </c>
      <c r="H10" s="18">
        <v>7.6499999999999999E-2</v>
      </c>
      <c r="I10" s="18">
        <v>4.2000000000000003E-2</v>
      </c>
    </row>
    <row r="11" spans="1:9">
      <c r="A11" s="11" t="s">
        <v>13</v>
      </c>
      <c r="B11" s="18">
        <v>0.46</v>
      </c>
      <c r="C11" s="18">
        <v>0.75</v>
      </c>
      <c r="D11" s="18">
        <v>0.57999999999999996</v>
      </c>
      <c r="E11" s="18">
        <v>0.48</v>
      </c>
      <c r="F11" s="18">
        <v>0.26</v>
      </c>
      <c r="G11" s="18">
        <v>0.08</v>
      </c>
      <c r="H11" s="18">
        <v>0.11</v>
      </c>
      <c r="I11" s="18">
        <v>0.01</v>
      </c>
    </row>
    <row r="12" spans="1:9">
      <c r="A12" s="11" t="s">
        <v>15</v>
      </c>
      <c r="B12" s="18">
        <v>0.46500000000000002</v>
      </c>
      <c r="C12" s="18">
        <v>0.46500000000000002</v>
      </c>
      <c r="D12" s="18">
        <v>0.08</v>
      </c>
      <c r="E12" s="18">
        <v>0.08</v>
      </c>
      <c r="F12" s="18">
        <v>0.08</v>
      </c>
      <c r="G12" s="18">
        <v>0.08</v>
      </c>
      <c r="H12" s="18">
        <v>0.1</v>
      </c>
      <c r="I12" s="18">
        <v>0.02</v>
      </c>
    </row>
    <row r="13" spans="1:9">
      <c r="A13" s="11" t="s">
        <v>17</v>
      </c>
      <c r="B13" s="18">
        <v>0.4</v>
      </c>
      <c r="C13" s="18">
        <v>0.4</v>
      </c>
      <c r="D13" s="18">
        <v>0.09</v>
      </c>
      <c r="E13" s="18">
        <v>0.4</v>
      </c>
      <c r="F13" s="18">
        <v>0.25</v>
      </c>
      <c r="G13" s="18">
        <v>7.6499999999999999E-2</v>
      </c>
      <c r="H13" s="18">
        <v>0.1</v>
      </c>
      <c r="I13" s="18">
        <v>0.02</v>
      </c>
    </row>
    <row r="14" spans="1:9">
      <c r="A14" s="11" t="s">
        <v>16</v>
      </c>
      <c r="B14" s="18">
        <v>0.48</v>
      </c>
      <c r="C14" s="18">
        <v>0.48</v>
      </c>
      <c r="D14" s="18">
        <v>0.36</v>
      </c>
      <c r="E14" s="18">
        <v>0.27</v>
      </c>
      <c r="F14" s="18">
        <v>0.24</v>
      </c>
      <c r="G14" s="18">
        <v>0.08</v>
      </c>
      <c r="H14" s="18">
        <v>0.24</v>
      </c>
      <c r="I14" s="18">
        <v>0.03</v>
      </c>
    </row>
    <row r="16" spans="1:9">
      <c r="A16" s="129" t="s">
        <v>222</v>
      </c>
      <c r="B16" s="120"/>
      <c r="C16" s="120"/>
      <c r="D16" s="120"/>
      <c r="E16" s="120"/>
      <c r="F16" s="120"/>
      <c r="G16" s="120"/>
      <c r="H16" s="120"/>
      <c r="I16" s="120"/>
    </row>
    <row r="17" spans="1:9" ht="15.75" thickBot="1">
      <c r="A17" s="130" t="s">
        <v>0</v>
      </c>
      <c r="B17" s="112" t="s">
        <v>19</v>
      </c>
      <c r="C17" s="112" t="s">
        <v>5</v>
      </c>
      <c r="D17" s="112" t="s">
        <v>18</v>
      </c>
      <c r="E17" s="112" t="s">
        <v>20</v>
      </c>
      <c r="F17" s="112" t="s">
        <v>21</v>
      </c>
      <c r="G17" s="112" t="s">
        <v>103</v>
      </c>
      <c r="H17" s="112" t="s">
        <v>22</v>
      </c>
      <c r="I17" s="112" t="s">
        <v>46</v>
      </c>
    </row>
    <row r="18" spans="1:9">
      <c r="A18" s="11" t="s">
        <v>6</v>
      </c>
      <c r="B18" s="18">
        <v>0.48</v>
      </c>
      <c r="C18" s="18">
        <v>0.6</v>
      </c>
      <c r="D18" s="18">
        <v>0.25</v>
      </c>
      <c r="E18" s="18">
        <v>0.46</v>
      </c>
      <c r="F18" s="18">
        <v>0.2</v>
      </c>
      <c r="G18" s="18">
        <v>7.6499999999999999E-2</v>
      </c>
      <c r="H18" s="18">
        <v>0.15</v>
      </c>
      <c r="I18" s="18">
        <v>0.03</v>
      </c>
    </row>
    <row r="19" spans="1:9">
      <c r="A19" s="11" t="s">
        <v>7</v>
      </c>
      <c r="B19" s="18">
        <v>0.39</v>
      </c>
      <c r="C19" s="18">
        <v>0.53</v>
      </c>
      <c r="D19" s="18">
        <v>7.6499999999999999E-2</v>
      </c>
      <c r="E19" s="18">
        <v>0.39</v>
      </c>
      <c r="F19" s="18">
        <v>0.26</v>
      </c>
      <c r="G19" s="18">
        <v>7.6499999999999999E-2</v>
      </c>
      <c r="H19" s="18">
        <v>0.11</v>
      </c>
      <c r="I19" s="18">
        <v>0.04</v>
      </c>
    </row>
    <row r="20" spans="1:9">
      <c r="A20" s="11" t="s">
        <v>8</v>
      </c>
      <c r="B20" s="18">
        <v>0.495</v>
      </c>
      <c r="C20" s="18">
        <v>0.52500000000000002</v>
      </c>
      <c r="D20" s="18">
        <v>0.3</v>
      </c>
      <c r="E20" s="18">
        <v>0.26</v>
      </c>
      <c r="F20" s="18">
        <v>0.45500000000000002</v>
      </c>
      <c r="G20" s="18">
        <v>7.6499999999999999E-2</v>
      </c>
      <c r="H20" s="18">
        <v>0.22</v>
      </c>
      <c r="I20" s="18">
        <v>0.05</v>
      </c>
    </row>
    <row r="21" spans="1:9">
      <c r="A21" s="11" t="s">
        <v>9</v>
      </c>
      <c r="B21" s="18">
        <v>0.51</v>
      </c>
      <c r="C21" s="18">
        <v>0.57999999999999996</v>
      </c>
      <c r="D21" s="18">
        <v>0.11</v>
      </c>
      <c r="E21" s="18">
        <v>0.3</v>
      </c>
      <c r="F21" s="18">
        <v>0.26</v>
      </c>
      <c r="G21" s="18">
        <v>0.08</v>
      </c>
      <c r="H21" s="18">
        <v>0.13</v>
      </c>
      <c r="I21" s="18">
        <v>0.04</v>
      </c>
    </row>
    <row r="22" spans="1:9">
      <c r="A22" s="11" t="s">
        <v>10</v>
      </c>
      <c r="B22" s="18">
        <v>0.48</v>
      </c>
      <c r="C22" s="18">
        <v>0.63</v>
      </c>
      <c r="D22" s="18">
        <v>0.4</v>
      </c>
      <c r="E22" s="18">
        <v>0.3</v>
      </c>
      <c r="F22" s="18">
        <v>0.3</v>
      </c>
      <c r="G22" s="18">
        <v>0.1</v>
      </c>
      <c r="H22" s="18">
        <v>0.18</v>
      </c>
      <c r="I22" s="18">
        <v>0.05</v>
      </c>
    </row>
    <row r="23" spans="1:9">
      <c r="A23" s="11" t="s">
        <v>11</v>
      </c>
      <c r="B23" s="18">
        <v>0.39</v>
      </c>
      <c r="C23" s="18">
        <v>0.39</v>
      </c>
      <c r="D23" s="18">
        <v>0.11</v>
      </c>
      <c r="E23" s="18">
        <v>0.32</v>
      </c>
      <c r="F23" s="18">
        <v>0.34</v>
      </c>
      <c r="G23" s="18">
        <v>0.08</v>
      </c>
      <c r="H23" s="18">
        <v>0.11</v>
      </c>
      <c r="I23" s="18">
        <v>0.03</v>
      </c>
    </row>
    <row r="24" spans="1:9">
      <c r="A24" s="11" t="s">
        <v>12</v>
      </c>
      <c r="B24" s="18">
        <v>0.38</v>
      </c>
      <c r="C24" s="18">
        <v>0.5</v>
      </c>
      <c r="D24" s="18">
        <v>0.11</v>
      </c>
      <c r="E24" s="18">
        <v>0.28999999999999998</v>
      </c>
      <c r="F24" s="18">
        <v>0.25</v>
      </c>
      <c r="G24" s="18">
        <v>7.6499999999999999E-2</v>
      </c>
      <c r="H24" s="18">
        <v>0.09</v>
      </c>
      <c r="I24" s="18">
        <v>0.03</v>
      </c>
    </row>
    <row r="25" spans="1:9">
      <c r="A25" s="11" t="s">
        <v>14</v>
      </c>
      <c r="B25" s="18">
        <v>0.45</v>
      </c>
      <c r="C25" s="18">
        <v>0.45</v>
      </c>
      <c r="D25" s="18">
        <v>0.123</v>
      </c>
      <c r="E25" s="18">
        <v>0.33300000000000002</v>
      </c>
      <c r="F25" s="18">
        <v>0.42899999999999999</v>
      </c>
      <c r="G25" s="18">
        <v>0.42899999999999999</v>
      </c>
      <c r="H25" s="18">
        <v>7.6499999999999999E-2</v>
      </c>
      <c r="I25" s="18">
        <v>4.2000000000000003E-2</v>
      </c>
    </row>
    <row r="26" spans="1:9">
      <c r="A26" s="11" t="s">
        <v>13</v>
      </c>
      <c r="B26" s="18">
        <v>0.48</v>
      </c>
      <c r="C26" s="18">
        <v>0.73</v>
      </c>
      <c r="D26" s="18">
        <v>0.6</v>
      </c>
      <c r="E26" s="18">
        <v>0.5</v>
      </c>
      <c r="F26" s="18">
        <v>0.26</v>
      </c>
      <c r="G26" s="18">
        <v>0.08</v>
      </c>
      <c r="H26" s="18">
        <v>0.11</v>
      </c>
      <c r="I26" s="18">
        <v>0.02</v>
      </c>
    </row>
    <row r="27" spans="1:9">
      <c r="A27" s="11" t="s">
        <v>15</v>
      </c>
      <c r="B27" s="18">
        <v>0.47</v>
      </c>
      <c r="C27" s="18">
        <v>0.47</v>
      </c>
      <c r="D27" s="18">
        <v>0.08</v>
      </c>
      <c r="E27" s="18">
        <v>0.08</v>
      </c>
      <c r="F27" s="18">
        <v>0.08</v>
      </c>
      <c r="G27" s="18">
        <v>0.08</v>
      </c>
      <c r="H27" s="18">
        <v>0.1</v>
      </c>
      <c r="I27" s="18">
        <v>0.02</v>
      </c>
    </row>
    <row r="28" spans="1:9">
      <c r="A28" s="11" t="s">
        <v>17</v>
      </c>
      <c r="B28" s="18">
        <v>0.42</v>
      </c>
      <c r="C28" s="18">
        <v>0.42</v>
      </c>
      <c r="D28" s="18">
        <v>0.11</v>
      </c>
      <c r="E28" s="18">
        <v>0.4</v>
      </c>
      <c r="F28" s="18">
        <v>0.25</v>
      </c>
      <c r="G28" s="18">
        <v>7.6499999999999999E-2</v>
      </c>
      <c r="H28" s="18">
        <v>0.1</v>
      </c>
      <c r="I28" s="18">
        <v>0.02</v>
      </c>
    </row>
    <row r="29" spans="1:9">
      <c r="A29" s="11" t="s">
        <v>16</v>
      </c>
      <c r="B29" s="18">
        <v>0.48</v>
      </c>
      <c r="C29" s="18">
        <v>0.48</v>
      </c>
      <c r="D29" s="18">
        <v>0.38</v>
      </c>
      <c r="E29" s="18">
        <v>0.27</v>
      </c>
      <c r="F29" s="18">
        <v>0.24</v>
      </c>
      <c r="G29" s="18">
        <v>0.08</v>
      </c>
      <c r="H29" s="18">
        <v>0.26</v>
      </c>
      <c r="I29" s="18">
        <v>0.01</v>
      </c>
    </row>
    <row r="30" spans="1:9">
      <c r="A30" s="11"/>
      <c r="B30" s="18"/>
      <c r="C30" s="18"/>
      <c r="D30" s="18"/>
      <c r="E30" s="18"/>
      <c r="F30" s="18"/>
      <c r="G30" s="18"/>
      <c r="H30" s="18"/>
      <c r="I30" s="1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3FCC9-15DE-4B3D-A6E7-5FC0BB9668FF}">
  <sheetPr>
    <tabColor theme="6" tint="0.39997558519241921"/>
  </sheetPr>
  <dimension ref="A1:T7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28" sqref="C28"/>
    </sheetView>
  </sheetViews>
  <sheetFormatPr defaultRowHeight="15"/>
  <cols>
    <col min="1" max="1" width="38.85546875" bestFit="1" customWidth="1"/>
    <col min="2" max="2" width="14" bestFit="1" customWidth="1"/>
    <col min="3" max="4" width="12.85546875" bestFit="1" customWidth="1"/>
    <col min="5" max="5" width="14" bestFit="1" customWidth="1"/>
    <col min="6" max="10" width="12.85546875" bestFit="1" customWidth="1"/>
    <col min="11" max="11" width="12.28515625" bestFit="1" customWidth="1"/>
    <col min="12" max="12" width="12.42578125" bestFit="1" customWidth="1"/>
    <col min="13" max="13" width="12.85546875" bestFit="1" customWidth="1"/>
    <col min="14" max="14" width="3.7109375" customWidth="1"/>
    <col min="15" max="15" width="15" bestFit="1" customWidth="1"/>
    <col min="16" max="16" width="14" bestFit="1" customWidth="1"/>
    <col min="17" max="17" width="9.5703125" bestFit="1" customWidth="1"/>
    <col min="18" max="18" width="13.28515625" bestFit="1" customWidth="1"/>
    <col min="19" max="19" width="14.28515625" bestFit="1" customWidth="1"/>
    <col min="20" max="20" width="9.5703125" bestFit="1" customWidth="1"/>
  </cols>
  <sheetData>
    <row r="1" spans="1:19" ht="15.75" thickBot="1">
      <c r="A1" s="112"/>
      <c r="B1" s="112" t="s">
        <v>6</v>
      </c>
      <c r="C1" s="112" t="s">
        <v>7</v>
      </c>
      <c r="D1" s="112" t="s">
        <v>8</v>
      </c>
      <c r="E1" s="112" t="s">
        <v>9</v>
      </c>
      <c r="F1" s="112" t="s">
        <v>10</v>
      </c>
      <c r="G1" s="112" t="s">
        <v>11</v>
      </c>
      <c r="H1" s="112" t="s">
        <v>12</v>
      </c>
      <c r="I1" s="112" t="s">
        <v>13</v>
      </c>
      <c r="J1" s="112" t="s">
        <v>14</v>
      </c>
      <c r="K1" s="112" t="s">
        <v>15</v>
      </c>
      <c r="L1" s="112" t="s">
        <v>16</v>
      </c>
      <c r="M1" s="112" t="s">
        <v>17</v>
      </c>
      <c r="O1" s="112" t="s">
        <v>360</v>
      </c>
    </row>
    <row r="2" spans="1:19">
      <c r="A2" s="120" t="s">
        <v>429</v>
      </c>
    </row>
    <row r="3" spans="1:19">
      <c r="A3" t="s">
        <v>22</v>
      </c>
      <c r="B3" s="1">
        <v>-15703.2865</v>
      </c>
      <c r="C3" s="1">
        <v>1759.9410649999954</v>
      </c>
      <c r="D3" s="1">
        <v>2980.4743050000006</v>
      </c>
      <c r="E3" s="1">
        <v>1689.6899000000003</v>
      </c>
      <c r="F3" s="1">
        <v>-846.10099999999954</v>
      </c>
      <c r="G3" s="1">
        <v>-1434.785199999998</v>
      </c>
      <c r="H3" s="1">
        <v>-1071.679075</v>
      </c>
      <c r="I3" s="1">
        <v>148.76</v>
      </c>
      <c r="J3" s="1">
        <v>869.324215000001</v>
      </c>
      <c r="K3" s="1">
        <v>-903.80600000000027</v>
      </c>
      <c r="L3" s="1">
        <v>-2342.3070000000012</v>
      </c>
      <c r="M3" s="1">
        <v>531.86392199999909</v>
      </c>
      <c r="O3" s="22">
        <f t="shared" ref="O3:O10" si="0">SUM(B3:M3)</f>
        <v>-14321.911368000001</v>
      </c>
    </row>
    <row r="4" spans="1:19">
      <c r="A4" t="s">
        <v>5</v>
      </c>
      <c r="B4" s="1">
        <v>54231.830869218087</v>
      </c>
      <c r="C4" s="1">
        <v>-28160.559999999969</v>
      </c>
      <c r="D4" s="1">
        <v>2172.5900000000038</v>
      </c>
      <c r="E4" s="1">
        <v>-30372.981334182346</v>
      </c>
      <c r="F4" s="1">
        <v>-12363.530881670915</v>
      </c>
      <c r="G4" s="1">
        <v>-19731.093197359398</v>
      </c>
      <c r="H4" s="1">
        <v>-6337.1712026507703</v>
      </c>
      <c r="I4" s="1">
        <v>-32960.317463807733</v>
      </c>
      <c r="J4" s="1">
        <v>-55172.055516431035</v>
      </c>
      <c r="K4" s="1">
        <v>22443.69999999999</v>
      </c>
      <c r="L4" s="1">
        <v>7557.4199999999892</v>
      </c>
      <c r="M4" s="1">
        <v>11810.169464953367</v>
      </c>
      <c r="O4" s="22">
        <f t="shared" si="0"/>
        <v>-86881.99926193073</v>
      </c>
    </row>
    <row r="5" spans="1:19">
      <c r="A5" t="s">
        <v>20</v>
      </c>
      <c r="B5" s="1">
        <v>-6162.77</v>
      </c>
      <c r="C5" s="1">
        <v>-32704.020000000008</v>
      </c>
      <c r="D5" s="1">
        <v>12180.569999999985</v>
      </c>
      <c r="E5" s="1">
        <v>652.91</v>
      </c>
      <c r="F5" s="1">
        <v>-14363.48</v>
      </c>
      <c r="G5" s="1">
        <v>34.93</v>
      </c>
      <c r="H5" s="1">
        <v>0</v>
      </c>
      <c r="I5" s="1">
        <v>-6963.1799999999985</v>
      </c>
      <c r="J5" s="1">
        <v>-26335.23999999986</v>
      </c>
      <c r="K5" s="1">
        <v>0</v>
      </c>
      <c r="L5" s="1">
        <v>1603.2699999999995</v>
      </c>
      <c r="M5" s="1">
        <v>1698.8300000000017</v>
      </c>
      <c r="O5" s="22">
        <f t="shared" si="0"/>
        <v>-70358.179999999877</v>
      </c>
    </row>
    <row r="6" spans="1:19">
      <c r="A6" t="s">
        <v>18</v>
      </c>
      <c r="B6" s="1">
        <v>-20800.036251005899</v>
      </c>
      <c r="C6" s="1">
        <v>-4806.1400000000021</v>
      </c>
      <c r="D6" s="1">
        <v>5349.2000000000016</v>
      </c>
      <c r="E6" s="1">
        <v>-358011.62201337668</v>
      </c>
      <c r="F6" s="1">
        <v>-3071.7800450597642</v>
      </c>
      <c r="G6" s="1">
        <v>-3025.2842408886399</v>
      </c>
      <c r="H6" s="1">
        <v>71.046867748926843</v>
      </c>
      <c r="I6" s="1">
        <v>-9860.111009052278</v>
      </c>
      <c r="J6" s="1">
        <v>-76722.36893622746</v>
      </c>
      <c r="K6" s="1">
        <v>212.88000000000079</v>
      </c>
      <c r="L6" s="1">
        <v>-475.94000000000233</v>
      </c>
      <c r="M6" s="1">
        <v>-8369.9236011649937</v>
      </c>
      <c r="O6" s="22">
        <f t="shared" si="0"/>
        <v>-479510.07922902674</v>
      </c>
    </row>
    <row r="7" spans="1:19">
      <c r="A7" t="s">
        <v>102</v>
      </c>
      <c r="B7" s="1">
        <v>0</v>
      </c>
      <c r="C7" s="1">
        <v>0</v>
      </c>
      <c r="D7" s="1">
        <v>-1689.3600000000001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O7" s="22">
        <f t="shared" si="0"/>
        <v>-1689.3600000000001</v>
      </c>
    </row>
    <row r="8" spans="1:19">
      <c r="A8" t="s">
        <v>51</v>
      </c>
      <c r="B8" s="1">
        <v>-4203.16</v>
      </c>
      <c r="C8" s="1">
        <v>-4342.34</v>
      </c>
      <c r="D8" s="1">
        <v>8757.529999999977</v>
      </c>
      <c r="E8" s="1">
        <v>0</v>
      </c>
      <c r="F8" s="1">
        <v>0</v>
      </c>
      <c r="G8" s="1">
        <v>9759.1399999999849</v>
      </c>
      <c r="H8" s="1">
        <v>-5114.8599999999997</v>
      </c>
      <c r="I8" s="1">
        <v>0</v>
      </c>
      <c r="J8" s="1">
        <v>-20135.840000000011</v>
      </c>
      <c r="K8" s="1">
        <v>-82.890000000000327</v>
      </c>
      <c r="L8" s="1">
        <v>0</v>
      </c>
      <c r="M8" s="1">
        <v>-13476.220000000003</v>
      </c>
      <c r="O8" s="22">
        <f t="shared" si="0"/>
        <v>-28838.64000000005</v>
      </c>
    </row>
    <row r="9" spans="1:19">
      <c r="A9" t="s">
        <v>46</v>
      </c>
      <c r="B9" s="1">
        <v>-107916.49</v>
      </c>
      <c r="C9" s="1">
        <v>2335.3799999999937</v>
      </c>
      <c r="D9" s="1">
        <v>-2446.5899999999874</v>
      </c>
      <c r="E9" s="1">
        <v>-16230.350000000009</v>
      </c>
      <c r="F9" s="1">
        <v>4408.66</v>
      </c>
      <c r="G9" s="1">
        <v>-5787.2000000000025</v>
      </c>
      <c r="H9" s="1">
        <v>-10622.659999999994</v>
      </c>
      <c r="I9" s="1">
        <v>-9114.809999999994</v>
      </c>
      <c r="J9" s="1">
        <v>-10773.670000000013</v>
      </c>
      <c r="K9" s="1">
        <v>-8299.74</v>
      </c>
      <c r="L9" s="1">
        <v>-103.18999999999996</v>
      </c>
      <c r="M9" s="1">
        <v>-2253.6600000000008</v>
      </c>
      <c r="O9" s="22">
        <f t="shared" si="0"/>
        <v>-166804.32</v>
      </c>
    </row>
    <row r="10" spans="1:19">
      <c r="A10" t="s">
        <v>19</v>
      </c>
      <c r="B10" s="1">
        <v>-89533.072479534312</v>
      </c>
      <c r="C10" s="1">
        <v>-125826.02106499969</v>
      </c>
      <c r="D10" s="1">
        <v>142366.48569499876</v>
      </c>
      <c r="E10" s="1">
        <v>-444162.91655243654</v>
      </c>
      <c r="F10" s="1">
        <v>-54267.468073269294</v>
      </c>
      <c r="G10" s="1">
        <v>38695.422638248303</v>
      </c>
      <c r="H10" s="1">
        <v>13941.1734099022</v>
      </c>
      <c r="I10" s="1">
        <v>8851.8384728583042</v>
      </c>
      <c r="J10" s="1">
        <v>-206668.78976233921</v>
      </c>
      <c r="K10" s="1">
        <v>-66737.784000000916</v>
      </c>
      <c r="L10" s="1">
        <v>39517.416999999667</v>
      </c>
      <c r="M10" s="1">
        <v>-34356.099785788334</v>
      </c>
      <c r="O10" s="22">
        <f t="shared" si="0"/>
        <v>-778179.81450236111</v>
      </c>
    </row>
    <row r="11" spans="1:19" ht="15.75" thickBot="1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O11" s="119">
        <f>SUM(O3:O10)</f>
        <v>-1626584.3043613187</v>
      </c>
    </row>
    <row r="12" spans="1:19" ht="15.75" thickTop="1">
      <c r="A12" s="120" t="s">
        <v>351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9">
      <c r="A13" t="s">
        <v>22</v>
      </c>
      <c r="B13" s="1">
        <v>2331.1999999999998</v>
      </c>
      <c r="C13" s="1">
        <v>2055.4799999999996</v>
      </c>
      <c r="D13" s="1">
        <v>-788.46999999999991</v>
      </c>
      <c r="E13" s="1">
        <v>79.7</v>
      </c>
      <c r="F13" s="1">
        <v>359.65999999999997</v>
      </c>
      <c r="G13" s="1">
        <v>191.26</v>
      </c>
      <c r="H13" s="1">
        <v>4148.62</v>
      </c>
      <c r="I13" s="1"/>
      <c r="J13" s="1">
        <v>8733.8699999999972</v>
      </c>
      <c r="K13" s="1">
        <v>1056.22</v>
      </c>
      <c r="L13" s="1">
        <v>8318.77</v>
      </c>
      <c r="M13" s="1">
        <v>27494.439999999995</v>
      </c>
      <c r="O13" s="22">
        <f t="shared" ref="O13:O20" si="1">SUM(B13:M13)</f>
        <v>53980.749999999993</v>
      </c>
      <c r="P13" s="22">
        <f>+O13</f>
        <v>53980.749999999993</v>
      </c>
      <c r="Q13" s="126">
        <f>+P13/$P$21</f>
        <v>6.0412155048589532E-3</v>
      </c>
    </row>
    <row r="14" spans="1:19">
      <c r="A14" t="s">
        <v>5</v>
      </c>
      <c r="B14" s="1">
        <v>84781.99</v>
      </c>
      <c r="C14" s="1">
        <v>52158.410000000011</v>
      </c>
      <c r="D14" s="1">
        <v>-9861.5299999999934</v>
      </c>
      <c r="E14" s="1">
        <v>731936.03</v>
      </c>
      <c r="F14" s="1">
        <v>27944.22</v>
      </c>
      <c r="G14" s="1">
        <v>33416.009999999995</v>
      </c>
      <c r="H14" s="1">
        <v>2228.85</v>
      </c>
      <c r="I14" s="1">
        <v>54383.060000000005</v>
      </c>
      <c r="J14" s="1">
        <v>74506.260000000009</v>
      </c>
      <c r="K14" s="1"/>
      <c r="L14" s="1"/>
      <c r="M14" s="1">
        <v>32609.68</v>
      </c>
      <c r="O14" s="22">
        <f t="shared" si="1"/>
        <v>1084102.98</v>
      </c>
      <c r="Q14" s="126"/>
    </row>
    <row r="15" spans="1:19">
      <c r="A15" t="s">
        <v>20</v>
      </c>
      <c r="B15" s="1">
        <v>15661.380000000001</v>
      </c>
      <c r="C15" s="1">
        <v>15812.720000000003</v>
      </c>
      <c r="D15" s="1">
        <v>4129.4299999999994</v>
      </c>
      <c r="E15" s="1">
        <v>1515.4299999999998</v>
      </c>
      <c r="F15" s="1"/>
      <c r="G15" s="1"/>
      <c r="H15" s="1"/>
      <c r="I15" s="1">
        <v>378.04999999999995</v>
      </c>
      <c r="J15" s="1">
        <v>39463.869999999988</v>
      </c>
      <c r="K15" s="1"/>
      <c r="L15" s="1"/>
      <c r="M15" s="1">
        <v>-271.04999999999995</v>
      </c>
      <c r="O15" s="22">
        <f t="shared" si="1"/>
        <v>76689.83</v>
      </c>
      <c r="Q15" s="126"/>
    </row>
    <row r="16" spans="1:19">
      <c r="A16" t="s">
        <v>18</v>
      </c>
      <c r="B16" s="1">
        <v>4322.4799999999996</v>
      </c>
      <c r="C16" s="1">
        <v>7584.5899999999992</v>
      </c>
      <c r="D16" s="1">
        <v>1582.1100000000001</v>
      </c>
      <c r="E16" s="1">
        <v>55580.619999999995</v>
      </c>
      <c r="F16" s="1">
        <v>1181.1400000000001</v>
      </c>
      <c r="G16" s="1">
        <v>1771.1599999999999</v>
      </c>
      <c r="H16" s="1">
        <v>246.43</v>
      </c>
      <c r="I16" s="1">
        <v>978.83999999999992</v>
      </c>
      <c r="J16" s="1">
        <v>13111.48</v>
      </c>
      <c r="K16" s="1"/>
      <c r="L16" s="1">
        <v>3612.88</v>
      </c>
      <c r="M16" s="1">
        <v>3805.9800000000005</v>
      </c>
      <c r="O16" s="22">
        <f t="shared" si="1"/>
        <v>93777.709999999977</v>
      </c>
      <c r="Q16" s="126"/>
      <c r="R16" s="1"/>
      <c r="S16" s="22"/>
    </row>
    <row r="17" spans="1:20">
      <c r="A17" t="s">
        <v>102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O17" s="22">
        <f t="shared" si="1"/>
        <v>0</v>
      </c>
      <c r="Q17" s="126"/>
      <c r="R17" s="1"/>
    </row>
    <row r="18" spans="1:20">
      <c r="A18" t="s">
        <v>51</v>
      </c>
      <c r="B18" s="1"/>
      <c r="C18" s="1"/>
      <c r="D18" s="1">
        <v>17829.060000000001</v>
      </c>
      <c r="E18" s="1"/>
      <c r="F18" s="1"/>
      <c r="G18" s="1"/>
      <c r="H18" s="1">
        <v>566.99</v>
      </c>
      <c r="I18" s="1"/>
      <c r="J18" s="1">
        <v>31809.770000000004</v>
      </c>
      <c r="K18" s="1">
        <v>168.81</v>
      </c>
      <c r="L18" s="1"/>
      <c r="M18" s="1">
        <v>4055.02</v>
      </c>
      <c r="O18" s="22">
        <f t="shared" si="1"/>
        <v>54429.65</v>
      </c>
      <c r="Q18" s="126"/>
      <c r="R18" s="1"/>
    </row>
    <row r="19" spans="1:20">
      <c r="A19" t="s">
        <v>46</v>
      </c>
      <c r="B19" s="1">
        <v>9344.01</v>
      </c>
      <c r="C19" s="1">
        <v>10085.23</v>
      </c>
      <c r="D19" s="1">
        <v>4836.95</v>
      </c>
      <c r="E19" s="1">
        <v>12880.18</v>
      </c>
      <c r="F19" s="1">
        <v>822.46</v>
      </c>
      <c r="G19" s="1">
        <v>4115.5800000000008</v>
      </c>
      <c r="H19" s="1">
        <v>5254.89</v>
      </c>
      <c r="I19" s="1">
        <v>865.79000000000008</v>
      </c>
      <c r="J19" s="1">
        <v>18988.36</v>
      </c>
      <c r="K19" s="1">
        <v>2466.8000000000002</v>
      </c>
      <c r="L19" s="1">
        <v>318.33000000000004</v>
      </c>
      <c r="M19" s="1">
        <v>8391.85</v>
      </c>
      <c r="O19" s="22">
        <f t="shared" si="1"/>
        <v>78370.430000000008</v>
      </c>
      <c r="Q19" s="126"/>
      <c r="R19" s="1"/>
    </row>
    <row r="20" spans="1:20">
      <c r="A20" t="s">
        <v>19</v>
      </c>
      <c r="B20" s="1">
        <v>972208.3899999999</v>
      </c>
      <c r="C20" s="1">
        <v>637003.14999999991</v>
      </c>
      <c r="D20" s="1">
        <v>569794.95000000007</v>
      </c>
      <c r="E20" s="1">
        <v>1989689.48</v>
      </c>
      <c r="F20" s="1">
        <v>252868.18999999994</v>
      </c>
      <c r="G20" s="1">
        <v>400940.47000000003</v>
      </c>
      <c r="H20" s="1">
        <v>364537.54000000004</v>
      </c>
      <c r="I20" s="1">
        <v>790283.16000000015</v>
      </c>
      <c r="J20" s="1">
        <v>994538.93</v>
      </c>
      <c r="K20" s="1">
        <v>551107.68000000017</v>
      </c>
      <c r="L20" s="1">
        <v>703688.48</v>
      </c>
      <c r="M20" s="1">
        <v>654770.91</v>
      </c>
      <c r="O20" s="22">
        <f t="shared" si="1"/>
        <v>8881431.3300000001</v>
      </c>
      <c r="P20" s="22">
        <f>+O20</f>
        <v>8881431.3300000001</v>
      </c>
      <c r="Q20" s="126">
        <f>+P20/$P$21</f>
        <v>0.99395878449514108</v>
      </c>
      <c r="R20" s="1"/>
      <c r="T20" s="22"/>
    </row>
    <row r="21" spans="1:20" ht="15.75" thickBot="1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O21" s="119">
        <f>SUM(O13:O20)</f>
        <v>10322782.68</v>
      </c>
      <c r="P21" s="119">
        <f>SUM(P13:P20)</f>
        <v>8935412.0800000001</v>
      </c>
      <c r="Q21" s="127">
        <f>SUM(Q13:Q20)</f>
        <v>1</v>
      </c>
      <c r="S21" s="1"/>
    </row>
    <row r="22" spans="1:20" ht="15.75" thickTop="1">
      <c r="A22" s="120" t="s">
        <v>352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S22" s="22"/>
    </row>
    <row r="23" spans="1:20">
      <c r="A23" t="s">
        <v>22</v>
      </c>
      <c r="B23" s="1">
        <v>89.96</v>
      </c>
      <c r="C23" s="1">
        <v>0</v>
      </c>
      <c r="D23" s="1">
        <v>0</v>
      </c>
      <c r="E23" s="1">
        <v>0</v>
      </c>
      <c r="F23" s="1">
        <v>1.95</v>
      </c>
      <c r="G23" s="1">
        <v>0</v>
      </c>
      <c r="H23" s="1">
        <v>10.18</v>
      </c>
      <c r="I23" s="1">
        <v>0</v>
      </c>
      <c r="J23" s="1">
        <v>197.14</v>
      </c>
      <c r="K23" s="1">
        <v>0</v>
      </c>
      <c r="L23" s="1">
        <v>0</v>
      </c>
      <c r="M23" s="1">
        <v>376.14</v>
      </c>
      <c r="O23" s="22">
        <f t="shared" ref="O23:O30" si="2">SUM(B23:M23)</f>
        <v>675.37</v>
      </c>
    </row>
    <row r="24" spans="1:20">
      <c r="A24" t="s">
        <v>5</v>
      </c>
      <c r="B24" s="1">
        <v>650.33000000000004</v>
      </c>
      <c r="C24" s="1">
        <v>0</v>
      </c>
      <c r="D24" s="1">
        <v>0</v>
      </c>
      <c r="E24" s="1">
        <v>3168.49</v>
      </c>
      <c r="F24" s="1">
        <v>21.14</v>
      </c>
      <c r="G24" s="1">
        <v>0</v>
      </c>
      <c r="H24" s="1">
        <v>4.93</v>
      </c>
      <c r="I24" s="1">
        <v>590.11</v>
      </c>
      <c r="J24" s="1">
        <v>512.16</v>
      </c>
      <c r="K24" s="1">
        <v>0</v>
      </c>
      <c r="L24" s="1">
        <v>0</v>
      </c>
      <c r="M24" s="1">
        <v>460.67</v>
      </c>
      <c r="O24" s="22">
        <f t="shared" si="2"/>
        <v>5407.829999999999</v>
      </c>
    </row>
    <row r="25" spans="1:20">
      <c r="A25" t="s">
        <v>20</v>
      </c>
      <c r="B25" s="1">
        <v>56.9</v>
      </c>
      <c r="C25" s="1">
        <v>0</v>
      </c>
      <c r="D25" s="1">
        <v>0</v>
      </c>
      <c r="E25" s="1">
        <v>54.17</v>
      </c>
      <c r="F25" s="1">
        <v>3.75</v>
      </c>
      <c r="G25" s="1">
        <v>0</v>
      </c>
      <c r="H25" s="1">
        <v>0</v>
      </c>
      <c r="I25" s="1">
        <v>52.35</v>
      </c>
      <c r="J25" s="1">
        <v>1099.02</v>
      </c>
      <c r="K25" s="1">
        <v>0</v>
      </c>
      <c r="L25" s="1">
        <v>0</v>
      </c>
      <c r="M25" s="1">
        <v>184.91</v>
      </c>
      <c r="O25" s="22">
        <f t="shared" si="2"/>
        <v>1451.1000000000001</v>
      </c>
    </row>
    <row r="26" spans="1:20">
      <c r="A26" t="s">
        <v>18</v>
      </c>
      <c r="B26" s="1">
        <v>228.21</v>
      </c>
      <c r="C26" s="1">
        <v>0</v>
      </c>
      <c r="D26" s="1">
        <v>0</v>
      </c>
      <c r="E26" s="1">
        <v>2553.36</v>
      </c>
      <c r="F26" s="1">
        <v>8.6300000000000008</v>
      </c>
      <c r="G26" s="1">
        <v>0</v>
      </c>
      <c r="H26" s="1">
        <v>4.16</v>
      </c>
      <c r="I26" s="1">
        <v>52.47</v>
      </c>
      <c r="J26" s="1">
        <v>588.67999999999995</v>
      </c>
      <c r="K26" s="1">
        <v>0</v>
      </c>
      <c r="L26" s="1">
        <v>0</v>
      </c>
      <c r="M26" s="1">
        <v>532.97</v>
      </c>
      <c r="O26" s="22">
        <f t="shared" si="2"/>
        <v>3968.4799999999996</v>
      </c>
    </row>
    <row r="27" spans="1:20">
      <c r="A27" t="s">
        <v>102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O27" s="22">
        <f t="shared" si="2"/>
        <v>0</v>
      </c>
    </row>
    <row r="28" spans="1:20">
      <c r="A28" t="s">
        <v>51</v>
      </c>
      <c r="B28" s="1">
        <v>9.0399999999999991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8.11</v>
      </c>
      <c r="I28" s="1">
        <v>0</v>
      </c>
      <c r="J28" s="1">
        <v>375.26</v>
      </c>
      <c r="K28" s="1">
        <v>0</v>
      </c>
      <c r="L28" s="1">
        <v>0</v>
      </c>
      <c r="M28" s="1">
        <v>363.61</v>
      </c>
      <c r="O28" s="22">
        <f t="shared" si="2"/>
        <v>756.02</v>
      </c>
    </row>
    <row r="29" spans="1:20">
      <c r="A29" t="s">
        <v>46</v>
      </c>
      <c r="B29" s="1">
        <v>6342.61</v>
      </c>
      <c r="C29" s="1">
        <v>0</v>
      </c>
      <c r="D29" s="1">
        <v>0</v>
      </c>
      <c r="E29" s="1">
        <v>1417.95</v>
      </c>
      <c r="F29" s="1">
        <v>39.47</v>
      </c>
      <c r="G29" s="1">
        <v>0</v>
      </c>
      <c r="H29" s="1">
        <v>70.98</v>
      </c>
      <c r="I29" s="1">
        <v>664.73</v>
      </c>
      <c r="J29" s="1">
        <v>1708.98</v>
      </c>
      <c r="K29" s="1">
        <v>0</v>
      </c>
      <c r="L29" s="1">
        <v>0</v>
      </c>
      <c r="M29" s="1">
        <v>2241.56</v>
      </c>
      <c r="O29" s="22">
        <f t="shared" si="2"/>
        <v>12486.279999999999</v>
      </c>
    </row>
    <row r="30" spans="1:20">
      <c r="A30" t="s">
        <v>19</v>
      </c>
      <c r="B30" s="1">
        <v>9232.1299999999992</v>
      </c>
      <c r="C30" s="1">
        <v>0</v>
      </c>
      <c r="D30" s="1">
        <v>0</v>
      </c>
      <c r="E30" s="1">
        <v>16487.38</v>
      </c>
      <c r="F30" s="1">
        <v>384.41</v>
      </c>
      <c r="G30" s="1">
        <v>0</v>
      </c>
      <c r="H30" s="1">
        <v>307.20999999999998</v>
      </c>
      <c r="I30" s="1">
        <v>9710.0300000000007</v>
      </c>
      <c r="J30" s="1">
        <v>7704.94</v>
      </c>
      <c r="K30" s="1">
        <v>0</v>
      </c>
      <c r="L30" s="1">
        <v>0</v>
      </c>
      <c r="M30" s="1">
        <v>13914.69</v>
      </c>
      <c r="O30" s="22">
        <f t="shared" si="2"/>
        <v>57740.790000000008</v>
      </c>
    </row>
    <row r="31" spans="1:20" ht="15.75" thickBot="1">
      <c r="B31" s="1"/>
      <c r="C31" s="1"/>
      <c r="D31" s="1"/>
      <c r="E31" s="1"/>
      <c r="F31" s="1"/>
      <c r="G31" s="1"/>
      <c r="H31" s="1"/>
      <c r="I31" s="1"/>
      <c r="J31" s="1"/>
      <c r="K31" s="1">
        <v>0</v>
      </c>
      <c r="L31" s="1">
        <v>0</v>
      </c>
      <c r="M31" s="1"/>
      <c r="O31" s="119">
        <f>SUM(O23:O30)</f>
        <v>82485.87000000001</v>
      </c>
    </row>
    <row r="32" spans="1:20" ht="15.75" thickTop="1">
      <c r="A32" s="120" t="s">
        <v>353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7">
      <c r="A33" t="s">
        <v>22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22">
        <f t="shared" ref="O33:O40" si="3">SUM(B33:M33)</f>
        <v>0</v>
      </c>
    </row>
    <row r="34" spans="1:17">
      <c r="A34" t="s">
        <v>5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22">
        <f t="shared" si="3"/>
        <v>0</v>
      </c>
    </row>
    <row r="35" spans="1:17">
      <c r="A35" t="s">
        <v>20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22">
        <f t="shared" si="3"/>
        <v>0</v>
      </c>
    </row>
    <row r="36" spans="1:17">
      <c r="A36" t="s">
        <v>18</v>
      </c>
      <c r="B36" s="1"/>
      <c r="C36" s="124">
        <v>-66</v>
      </c>
      <c r="D36" s="1"/>
      <c r="E36" s="124">
        <v>13124.439999999999</v>
      </c>
      <c r="F36" s="1"/>
      <c r="G36" s="1"/>
      <c r="H36" s="1"/>
      <c r="I36" s="1"/>
      <c r="J36" s="1"/>
      <c r="K36" s="1"/>
      <c r="L36" s="1"/>
      <c r="M36" s="1"/>
      <c r="O36" s="22">
        <f t="shared" si="3"/>
        <v>13058.439999999999</v>
      </c>
    </row>
    <row r="37" spans="1:17">
      <c r="A37" t="s">
        <v>102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22">
        <f t="shared" si="3"/>
        <v>0</v>
      </c>
    </row>
    <row r="38" spans="1:17">
      <c r="A38" t="s">
        <v>51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22">
        <f t="shared" si="3"/>
        <v>0</v>
      </c>
    </row>
    <row r="39" spans="1:17">
      <c r="A39" t="s">
        <v>46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22">
        <f t="shared" si="3"/>
        <v>0</v>
      </c>
    </row>
    <row r="40" spans="1:17">
      <c r="A40" t="s">
        <v>19</v>
      </c>
      <c r="B40" s="1"/>
      <c r="C40" s="1"/>
      <c r="D40" s="124">
        <v>5647.35</v>
      </c>
      <c r="E40" s="124">
        <v>-17646.54</v>
      </c>
      <c r="F40" s="1"/>
      <c r="G40" s="1"/>
      <c r="H40" s="1"/>
      <c r="I40" s="1"/>
      <c r="J40" s="124">
        <v>1215.28</v>
      </c>
      <c r="K40" s="124">
        <v>-1302.51</v>
      </c>
      <c r="L40" s="1"/>
      <c r="M40" s="1"/>
      <c r="O40" s="22">
        <f t="shared" si="3"/>
        <v>-12086.42</v>
      </c>
    </row>
    <row r="41" spans="1:17" ht="15.75" thickBo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19">
        <f>SUM(O33:O40)</f>
        <v>972.01999999999862</v>
      </c>
    </row>
    <row r="42" spans="1:17" ht="15.75" thickTop="1">
      <c r="A42" s="120" t="s">
        <v>354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7">
      <c r="A43" t="s">
        <v>22</v>
      </c>
      <c r="B43" s="1">
        <f>+B3+B13+B23+B33</f>
        <v>-13282.126500000002</v>
      </c>
      <c r="C43" s="1">
        <f t="shared" ref="C43:M43" si="4">+C3+C13+C23+C33</f>
        <v>3815.421064999995</v>
      </c>
      <c r="D43" s="1">
        <f t="shared" si="4"/>
        <v>2192.0043050000008</v>
      </c>
      <c r="E43" s="1">
        <f t="shared" si="4"/>
        <v>1769.3899000000004</v>
      </c>
      <c r="F43" s="1">
        <f t="shared" si="4"/>
        <v>-484.49099999999959</v>
      </c>
      <c r="G43" s="1">
        <f t="shared" si="4"/>
        <v>-1243.525199999998</v>
      </c>
      <c r="H43" s="1">
        <f t="shared" si="4"/>
        <v>3087.1209249999997</v>
      </c>
      <c r="I43" s="1">
        <f t="shared" si="4"/>
        <v>148.76</v>
      </c>
      <c r="J43" s="1">
        <f t="shared" si="4"/>
        <v>9800.3342149999971</v>
      </c>
      <c r="K43" s="1">
        <f t="shared" si="4"/>
        <v>152.41399999999976</v>
      </c>
      <c r="L43" s="1">
        <f t="shared" si="4"/>
        <v>5976.4629999999997</v>
      </c>
      <c r="M43" s="1">
        <f t="shared" si="4"/>
        <v>28402.443921999995</v>
      </c>
      <c r="O43" s="22">
        <f t="shared" ref="O43:O50" si="5">SUM(B43:M43)</f>
        <v>40334.208631999987</v>
      </c>
      <c r="Q43" s="125"/>
    </row>
    <row r="44" spans="1:17">
      <c r="A44" t="s">
        <v>5</v>
      </c>
      <c r="B44" s="1">
        <f t="shared" ref="B44:M50" si="6">+B4+B14+B24+B34</f>
        <v>139664.15086921808</v>
      </c>
      <c r="C44" s="1">
        <f t="shared" si="6"/>
        <v>23997.850000000042</v>
      </c>
      <c r="D44" s="1">
        <f t="shared" si="6"/>
        <v>-7688.9399999999896</v>
      </c>
      <c r="E44" s="1">
        <f t="shared" si="6"/>
        <v>704731.5386658177</v>
      </c>
      <c r="F44" s="1">
        <f t="shared" si="6"/>
        <v>15601.829118329086</v>
      </c>
      <c r="G44" s="1">
        <f t="shared" si="6"/>
        <v>13684.916802640597</v>
      </c>
      <c r="H44" s="1">
        <f t="shared" si="6"/>
        <v>-4103.3912026507696</v>
      </c>
      <c r="I44" s="1">
        <f t="shared" si="6"/>
        <v>22012.852536192273</v>
      </c>
      <c r="J44" s="1">
        <f t="shared" si="6"/>
        <v>19846.364483568974</v>
      </c>
      <c r="K44" s="1">
        <f t="shared" si="6"/>
        <v>22443.69999999999</v>
      </c>
      <c r="L44" s="1">
        <f t="shared" si="6"/>
        <v>7557.4199999999892</v>
      </c>
      <c r="M44" s="1">
        <f t="shared" si="6"/>
        <v>44880.519464953366</v>
      </c>
      <c r="O44" s="22">
        <f t="shared" si="5"/>
        <v>1002628.8107380694</v>
      </c>
      <c r="Q44" s="125"/>
    </row>
    <row r="45" spans="1:17">
      <c r="A45" t="s">
        <v>20</v>
      </c>
      <c r="B45" s="1">
        <f t="shared" si="6"/>
        <v>9555.51</v>
      </c>
      <c r="C45" s="1">
        <f t="shared" si="6"/>
        <v>-16891.300000000003</v>
      </c>
      <c r="D45" s="1">
        <f t="shared" si="6"/>
        <v>16309.999999999985</v>
      </c>
      <c r="E45" s="1">
        <f t="shared" si="6"/>
        <v>2222.5099999999998</v>
      </c>
      <c r="F45" s="1">
        <f t="shared" si="6"/>
        <v>-14359.73</v>
      </c>
      <c r="G45" s="1">
        <f t="shared" si="6"/>
        <v>34.93</v>
      </c>
      <c r="H45" s="1">
        <f t="shared" si="6"/>
        <v>0</v>
      </c>
      <c r="I45" s="1">
        <f t="shared" si="6"/>
        <v>-6532.7799999999979</v>
      </c>
      <c r="J45" s="1">
        <f t="shared" si="6"/>
        <v>14227.650000000129</v>
      </c>
      <c r="K45" s="1">
        <f t="shared" si="6"/>
        <v>0</v>
      </c>
      <c r="L45" s="1">
        <f t="shared" si="6"/>
        <v>1603.2699999999995</v>
      </c>
      <c r="M45" s="1">
        <f t="shared" si="6"/>
        <v>1612.6900000000019</v>
      </c>
      <c r="O45" s="22">
        <f t="shared" si="5"/>
        <v>7782.7500000001146</v>
      </c>
      <c r="Q45" s="125"/>
    </row>
    <row r="46" spans="1:17">
      <c r="A46" t="s">
        <v>18</v>
      </c>
      <c r="B46" s="1">
        <f t="shared" si="6"/>
        <v>-16249.3462510059</v>
      </c>
      <c r="C46" s="1">
        <f t="shared" si="6"/>
        <v>2712.4499999999971</v>
      </c>
      <c r="D46" s="1">
        <f t="shared" si="6"/>
        <v>6931.3100000000013</v>
      </c>
      <c r="E46" s="1">
        <f t="shared" si="6"/>
        <v>-286753.20201337669</v>
      </c>
      <c r="F46" s="1">
        <f t="shared" si="6"/>
        <v>-1882.010045059764</v>
      </c>
      <c r="G46" s="1">
        <f t="shared" si="6"/>
        <v>-1254.1242408886401</v>
      </c>
      <c r="H46" s="1">
        <f t="shared" si="6"/>
        <v>321.63686774892687</v>
      </c>
      <c r="I46" s="1">
        <f t="shared" si="6"/>
        <v>-8828.8010090522785</v>
      </c>
      <c r="J46" s="1">
        <f t="shared" si="6"/>
        <v>-63022.208936227464</v>
      </c>
      <c r="K46" s="1">
        <f t="shared" si="6"/>
        <v>212.88000000000079</v>
      </c>
      <c r="L46" s="1">
        <f t="shared" si="6"/>
        <v>3136.9399999999978</v>
      </c>
      <c r="M46" s="1">
        <f t="shared" si="6"/>
        <v>-4030.9736011649929</v>
      </c>
      <c r="O46" s="22">
        <f t="shared" si="5"/>
        <v>-368705.4492290268</v>
      </c>
      <c r="Q46" s="125"/>
    </row>
    <row r="47" spans="1:17">
      <c r="A47" t="s">
        <v>102</v>
      </c>
      <c r="B47" s="1">
        <f t="shared" si="6"/>
        <v>0</v>
      </c>
      <c r="C47" s="1">
        <f t="shared" si="6"/>
        <v>0</v>
      </c>
      <c r="D47" s="1">
        <f t="shared" si="6"/>
        <v>-1689.3600000000001</v>
      </c>
      <c r="E47" s="1">
        <f t="shared" si="6"/>
        <v>0</v>
      </c>
      <c r="F47" s="1">
        <f t="shared" si="6"/>
        <v>0</v>
      </c>
      <c r="G47" s="1">
        <f t="shared" si="6"/>
        <v>0</v>
      </c>
      <c r="H47" s="1">
        <f t="shared" si="6"/>
        <v>0</v>
      </c>
      <c r="I47" s="1">
        <f t="shared" si="6"/>
        <v>0</v>
      </c>
      <c r="J47" s="1">
        <f t="shared" si="6"/>
        <v>0</v>
      </c>
      <c r="K47" s="1">
        <f t="shared" si="6"/>
        <v>0</v>
      </c>
      <c r="L47" s="1">
        <f t="shared" si="6"/>
        <v>0</v>
      </c>
      <c r="M47" s="1">
        <f t="shared" si="6"/>
        <v>0</v>
      </c>
      <c r="O47" s="22">
        <f t="shared" si="5"/>
        <v>-1689.3600000000001</v>
      </c>
      <c r="Q47" s="125"/>
    </row>
    <row r="48" spans="1:17">
      <c r="A48" t="s">
        <v>51</v>
      </c>
      <c r="B48" s="1">
        <f t="shared" si="6"/>
        <v>-4194.12</v>
      </c>
      <c r="C48" s="1">
        <f t="shared" si="6"/>
        <v>-4342.34</v>
      </c>
      <c r="D48" s="1">
        <f t="shared" si="6"/>
        <v>26586.589999999978</v>
      </c>
      <c r="E48" s="1">
        <f t="shared" si="6"/>
        <v>0</v>
      </c>
      <c r="F48" s="1">
        <f t="shared" si="6"/>
        <v>0</v>
      </c>
      <c r="G48" s="1">
        <f t="shared" si="6"/>
        <v>9759.1399999999849</v>
      </c>
      <c r="H48" s="1">
        <f t="shared" si="6"/>
        <v>-4539.76</v>
      </c>
      <c r="I48" s="1">
        <f t="shared" si="6"/>
        <v>0</v>
      </c>
      <c r="J48" s="1">
        <f t="shared" si="6"/>
        <v>12049.189999999993</v>
      </c>
      <c r="K48" s="1">
        <f t="shared" si="6"/>
        <v>85.919999999999675</v>
      </c>
      <c r="L48" s="1">
        <f t="shared" si="6"/>
        <v>0</v>
      </c>
      <c r="M48" s="1">
        <f t="shared" si="6"/>
        <v>-9057.590000000002</v>
      </c>
      <c r="O48" s="22">
        <f t="shared" si="5"/>
        <v>26347.029999999955</v>
      </c>
      <c r="Q48" s="125"/>
    </row>
    <row r="49" spans="1:17">
      <c r="A49" t="s">
        <v>46</v>
      </c>
      <c r="B49" s="1">
        <f t="shared" si="6"/>
        <v>-92229.87000000001</v>
      </c>
      <c r="C49" s="1">
        <f t="shared" si="6"/>
        <v>12420.609999999993</v>
      </c>
      <c r="D49" s="1">
        <f t="shared" si="6"/>
        <v>2390.3600000000124</v>
      </c>
      <c r="E49" s="1">
        <f t="shared" si="6"/>
        <v>-1932.2200000000091</v>
      </c>
      <c r="F49" s="1">
        <f t="shared" si="6"/>
        <v>5270.59</v>
      </c>
      <c r="G49" s="1">
        <f t="shared" si="6"/>
        <v>-1671.6200000000017</v>
      </c>
      <c r="H49" s="1">
        <f t="shared" si="6"/>
        <v>-5296.7899999999945</v>
      </c>
      <c r="I49" s="1">
        <f t="shared" si="6"/>
        <v>-7584.2899999999936</v>
      </c>
      <c r="J49" s="1">
        <f t="shared" si="6"/>
        <v>9923.6699999999873</v>
      </c>
      <c r="K49" s="1">
        <f t="shared" si="6"/>
        <v>-5832.94</v>
      </c>
      <c r="L49" s="1">
        <f t="shared" si="6"/>
        <v>215.1400000000001</v>
      </c>
      <c r="M49" s="1">
        <f t="shared" si="6"/>
        <v>8379.75</v>
      </c>
      <c r="O49" s="22">
        <f t="shared" si="5"/>
        <v>-75947.610000000015</v>
      </c>
      <c r="Q49" s="125"/>
    </row>
    <row r="50" spans="1:17">
      <c r="A50" t="s">
        <v>19</v>
      </c>
      <c r="B50" s="1">
        <f t="shared" si="6"/>
        <v>891907.44752046559</v>
      </c>
      <c r="C50" s="1">
        <f t="shared" si="6"/>
        <v>511177.12893500022</v>
      </c>
      <c r="D50" s="1">
        <f t="shared" si="6"/>
        <v>717808.78569499881</v>
      </c>
      <c r="E50" s="1">
        <f t="shared" si="6"/>
        <v>1544367.4034475633</v>
      </c>
      <c r="F50" s="1">
        <f t="shared" si="6"/>
        <v>198985.13192673065</v>
      </c>
      <c r="G50" s="1">
        <f t="shared" si="6"/>
        <v>439635.89263824833</v>
      </c>
      <c r="H50" s="1">
        <f t="shared" si="6"/>
        <v>378785.92340990226</v>
      </c>
      <c r="I50" s="1">
        <f t="shared" si="6"/>
        <v>808845.02847285848</v>
      </c>
      <c r="J50" s="1">
        <f t="shared" si="6"/>
        <v>796790.36023766082</v>
      </c>
      <c r="K50" s="1">
        <f t="shared" si="6"/>
        <v>483067.38599999924</v>
      </c>
      <c r="L50" s="1">
        <f t="shared" si="6"/>
        <v>743205.89699999965</v>
      </c>
      <c r="M50" s="1">
        <f t="shared" si="6"/>
        <v>634329.50021421164</v>
      </c>
      <c r="O50" s="22">
        <f t="shared" si="5"/>
        <v>8148905.885497639</v>
      </c>
      <c r="P50" s="22"/>
      <c r="Q50" s="125"/>
    </row>
    <row r="51" spans="1:17" ht="15.75" thickBo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19">
        <f>SUM(O43:O50)</f>
        <v>8779656.2656386811</v>
      </c>
    </row>
    <row r="52" spans="1:17" ht="15.75" thickTop="1">
      <c r="A52" s="120" t="s">
        <v>161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17">
      <c r="A53" t="s">
        <v>22</v>
      </c>
      <c r="B53" s="1">
        <v>-4493.5344289508084</v>
      </c>
      <c r="C53" s="1">
        <v>-2493.3475734708713</v>
      </c>
      <c r="D53" s="1">
        <v>-2404.5682470386919</v>
      </c>
      <c r="E53" s="1">
        <v>-8802.2231220519716</v>
      </c>
      <c r="F53" s="1">
        <v>-1208.4729131784288</v>
      </c>
      <c r="G53" s="1">
        <v>-1648.383543780066</v>
      </c>
      <c r="H53" s="1">
        <v>-1321.8406387776006</v>
      </c>
      <c r="I53" s="1">
        <v>-3299.1721023113842</v>
      </c>
      <c r="J53" s="1">
        <v>-3797.6960528941422</v>
      </c>
      <c r="K53" s="1">
        <v>-2493.4836655085087</v>
      </c>
      <c r="L53" s="1"/>
      <c r="M53" s="1">
        <v>-3432.992796121157</v>
      </c>
      <c r="O53" s="22">
        <f t="shared" ref="O53:O60" si="7">SUM(B53:M53)</f>
        <v>-35395.715084083633</v>
      </c>
      <c r="P53" s="22">
        <f>+O53</f>
        <v>-35395.715084083633</v>
      </c>
      <c r="Q53" s="126">
        <f>+P53/P61</f>
        <v>3.9372063834775557E-3</v>
      </c>
    </row>
    <row r="54" spans="1:17">
      <c r="A54" t="s">
        <v>5</v>
      </c>
      <c r="B54" s="1">
        <v>-108388.34000000003</v>
      </c>
      <c r="C54" s="1">
        <v>-64797.61</v>
      </c>
      <c r="D54" s="1">
        <v>-28549.14</v>
      </c>
      <c r="E54" s="1">
        <v>-780514.12000000034</v>
      </c>
      <c r="F54" s="1">
        <v>-12732.960000000003</v>
      </c>
      <c r="G54" s="1">
        <v>-31963.059999999998</v>
      </c>
      <c r="H54" s="1">
        <v>-3259.11</v>
      </c>
      <c r="I54" s="1">
        <v>-61579.189999999995</v>
      </c>
      <c r="J54" s="1">
        <v>-60283.039999999994</v>
      </c>
      <c r="K54" s="1"/>
      <c r="L54" s="1"/>
      <c r="M54" s="1">
        <v>-30892.21</v>
      </c>
      <c r="O54" s="22">
        <f t="shared" si="7"/>
        <v>-1182958.7800000005</v>
      </c>
      <c r="Q54" s="126"/>
    </row>
    <row r="55" spans="1:17">
      <c r="A55" t="s">
        <v>20</v>
      </c>
      <c r="B55" s="1">
        <v>-7266.82</v>
      </c>
      <c r="C55" s="1">
        <v>-32335.850000000006</v>
      </c>
      <c r="D55" s="1">
        <v>-10820.75</v>
      </c>
      <c r="E55" s="1">
        <v>-8398.36</v>
      </c>
      <c r="F55" s="1">
        <v>504.41</v>
      </c>
      <c r="G55" s="1"/>
      <c r="H55" s="1"/>
      <c r="I55" s="1">
        <v>-4332.8500000000004</v>
      </c>
      <c r="J55" s="1">
        <v>-94848.62999999999</v>
      </c>
      <c r="K55" s="1"/>
      <c r="L55" s="1"/>
      <c r="M55" s="1">
        <v>-8270.619999999999</v>
      </c>
      <c r="O55" s="22">
        <f>SUM(B55:M55)</f>
        <v>-165769.46999999997</v>
      </c>
      <c r="Q55" s="126"/>
    </row>
    <row r="56" spans="1:17">
      <c r="A56" t="s">
        <v>18</v>
      </c>
      <c r="B56" s="1">
        <v>-463.6</v>
      </c>
      <c r="C56" s="1">
        <v>-6075.0000000000018</v>
      </c>
      <c r="D56" s="1">
        <v>-5486.41</v>
      </c>
      <c r="E56" s="1">
        <v>-42953.350000000013</v>
      </c>
      <c r="F56" s="1">
        <v>-2910</v>
      </c>
      <c r="G56" s="1">
        <v>-2546.7700000000004</v>
      </c>
      <c r="H56" s="1">
        <v>-354.39000000000004</v>
      </c>
      <c r="I56" s="1">
        <v>-7313.6299999999992</v>
      </c>
      <c r="J56" s="1">
        <v>-18185.54</v>
      </c>
      <c r="K56" s="1"/>
      <c r="L56" s="1">
        <v>-3675.0000000000005</v>
      </c>
      <c r="M56" s="1">
        <v>-9698.0400000000009</v>
      </c>
      <c r="O56" s="22">
        <f t="shared" ref="O56" si="8">SUM(B56:M56)</f>
        <v>-99661.73000000004</v>
      </c>
      <c r="Q56" s="126"/>
    </row>
    <row r="57" spans="1:17">
      <c r="A57" t="s">
        <v>102</v>
      </c>
      <c r="Q57" s="126"/>
    </row>
    <row r="58" spans="1:17">
      <c r="A58" t="s">
        <v>51</v>
      </c>
      <c r="B58" s="1"/>
      <c r="C58" s="1"/>
      <c r="D58" s="1">
        <v>-25037.880000000005</v>
      </c>
      <c r="E58" s="1"/>
      <c r="F58" s="1"/>
      <c r="G58" s="1"/>
      <c r="H58" s="1">
        <v>-1852.89</v>
      </c>
      <c r="I58" s="1"/>
      <c r="J58" s="1">
        <v>-42900.009999999995</v>
      </c>
      <c r="K58" s="1">
        <v>-109.44</v>
      </c>
      <c r="L58" s="1"/>
      <c r="M58" s="1">
        <v>-6780.82</v>
      </c>
      <c r="O58" s="22">
        <f t="shared" si="7"/>
        <v>-76681.040000000008</v>
      </c>
      <c r="Q58" s="126"/>
    </row>
    <row r="59" spans="1:17">
      <c r="A59" t="s">
        <v>46</v>
      </c>
      <c r="B59" s="1">
        <v>-37754.5</v>
      </c>
      <c r="C59" s="1">
        <v>-13522.300000000001</v>
      </c>
      <c r="D59" s="1">
        <v>-10736.519999999999</v>
      </c>
      <c r="E59" s="1">
        <v>-12155.589999999998</v>
      </c>
      <c r="F59" s="1">
        <v>-2361.4</v>
      </c>
      <c r="G59" s="1">
        <v>-6499.36</v>
      </c>
      <c r="H59" s="1">
        <v>-5756.32</v>
      </c>
      <c r="I59" s="1">
        <v>-2084.9800000000005</v>
      </c>
      <c r="J59" s="1">
        <v>-17440.730000000003</v>
      </c>
      <c r="K59" s="1">
        <v>-1700.2600000000002</v>
      </c>
      <c r="L59" s="1">
        <v>-227.79000000000002</v>
      </c>
      <c r="M59" s="1">
        <v>-6586.56</v>
      </c>
      <c r="O59" s="22">
        <f t="shared" si="7"/>
        <v>-116826.30999999997</v>
      </c>
      <c r="Q59" s="126"/>
    </row>
    <row r="60" spans="1:17">
      <c r="A60" t="s">
        <v>19</v>
      </c>
      <c r="B60" s="1">
        <v>-1053414.3755710491</v>
      </c>
      <c r="C60" s="1">
        <v>-584512.75242652895</v>
      </c>
      <c r="D60" s="1">
        <v>-563700.31175296137</v>
      </c>
      <c r="E60" s="1">
        <v>-2063495.5668779486</v>
      </c>
      <c r="F60" s="1">
        <v>-283300.98708682158</v>
      </c>
      <c r="G60" s="1">
        <v>-386428.75645621994</v>
      </c>
      <c r="H60" s="1">
        <v>-309877.65936122224</v>
      </c>
      <c r="I60" s="1">
        <v>-773421.3178976886</v>
      </c>
      <c r="J60" s="1">
        <v>-890289.74394710606</v>
      </c>
      <c r="K60" s="1">
        <v>-584544.65633449168</v>
      </c>
      <c r="L60" s="1">
        <v>-656883.74</v>
      </c>
      <c r="M60" s="1">
        <v>-804792.75720387883</v>
      </c>
      <c r="O60" s="22">
        <f t="shared" si="7"/>
        <v>-8954662.6249159165</v>
      </c>
      <c r="P60" s="22">
        <f>+O60</f>
        <v>-8954662.6249159165</v>
      </c>
      <c r="Q60" s="126">
        <f>+P60/P61</f>
        <v>0.9960627936165225</v>
      </c>
    </row>
    <row r="61" spans="1:17" ht="15.75" thickBot="1">
      <c r="B61" s="1"/>
      <c r="C61" s="1"/>
      <c r="D61" s="1"/>
      <c r="E61" s="1"/>
      <c r="F61" s="1"/>
      <c r="G61" s="1"/>
      <c r="H61" s="1"/>
      <c r="I61" s="1"/>
      <c r="J61" s="1"/>
      <c r="K61" s="1"/>
      <c r="L61" s="1">
        <v>657359</v>
      </c>
      <c r="M61" s="1"/>
      <c r="O61" s="119">
        <f>SUM(O53:O60)</f>
        <v>-10631955.67</v>
      </c>
      <c r="P61" s="119">
        <f>SUM(P53:P60)</f>
        <v>-8990058.3399999999</v>
      </c>
      <c r="Q61" s="128">
        <f>SUM(Q53:Q60)</f>
        <v>1</v>
      </c>
    </row>
    <row r="62" spans="1:17" ht="15.75" thickTop="1">
      <c r="A62" s="120" t="s">
        <v>355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>
        <f>+L61+L60</f>
        <v>475.26000000000931</v>
      </c>
      <c r="M62" s="1"/>
      <c r="O62" s="22"/>
    </row>
    <row r="63" spans="1:17">
      <c r="A63" t="s">
        <v>22</v>
      </c>
      <c r="B63" s="1">
        <f>+B43+B53</f>
        <v>-17775.660928950812</v>
      </c>
      <c r="C63" s="1">
        <f t="shared" ref="C63:M63" si="9">+C43+C53</f>
        <v>1322.0734915291237</v>
      </c>
      <c r="D63" s="1">
        <f t="shared" si="9"/>
        <v>-212.56394203869104</v>
      </c>
      <c r="E63" s="1">
        <f t="shared" si="9"/>
        <v>-7032.8332220519715</v>
      </c>
      <c r="F63" s="1">
        <f t="shared" si="9"/>
        <v>-1692.9639131784284</v>
      </c>
      <c r="G63" s="1">
        <f t="shared" si="9"/>
        <v>-2891.908743780064</v>
      </c>
      <c r="H63" s="1">
        <f t="shared" si="9"/>
        <v>1765.2802862223991</v>
      </c>
      <c r="I63" s="1">
        <f t="shared" si="9"/>
        <v>-3150.4121023113839</v>
      </c>
      <c r="J63" s="1">
        <f t="shared" si="9"/>
        <v>6002.6381621058554</v>
      </c>
      <c r="K63" s="1">
        <f t="shared" si="9"/>
        <v>-2341.0696655085089</v>
      </c>
      <c r="L63" s="1">
        <f>+L43+L53</f>
        <v>5976.4629999999997</v>
      </c>
      <c r="M63" s="1">
        <f t="shared" si="9"/>
        <v>24969.451125878837</v>
      </c>
      <c r="O63" s="22">
        <f t="shared" ref="O63:O70" si="10">SUM(B63:M63)</f>
        <v>4938.4935479163578</v>
      </c>
      <c r="Q63" s="22"/>
    </row>
    <row r="64" spans="1:17">
      <c r="A64" t="s">
        <v>5</v>
      </c>
      <c r="B64" s="1">
        <f t="shared" ref="B64:M64" si="11">+B44+B54</f>
        <v>31275.810869218054</v>
      </c>
      <c r="C64" s="1">
        <f t="shared" si="11"/>
        <v>-40799.759999999958</v>
      </c>
      <c r="D64" s="1">
        <f t="shared" si="11"/>
        <v>-36238.079999999987</v>
      </c>
      <c r="E64" s="1">
        <f t="shared" si="11"/>
        <v>-75782.581334182643</v>
      </c>
      <c r="F64" s="1">
        <f t="shared" si="11"/>
        <v>2868.869118329083</v>
      </c>
      <c r="G64" s="1">
        <f t="shared" si="11"/>
        <v>-18278.143197359401</v>
      </c>
      <c r="H64" s="1">
        <f t="shared" si="11"/>
        <v>-7362.5012026507702</v>
      </c>
      <c r="I64" s="1">
        <f t="shared" si="11"/>
        <v>-39566.337463807722</v>
      </c>
      <c r="J64" s="1">
        <f t="shared" si="11"/>
        <v>-40436.675516431016</v>
      </c>
      <c r="K64" s="1">
        <f t="shared" si="11"/>
        <v>22443.69999999999</v>
      </c>
      <c r="L64" s="1">
        <f>+L44+L54</f>
        <v>7557.4199999999892</v>
      </c>
      <c r="M64" s="1">
        <f t="shared" si="11"/>
        <v>13988.309464953367</v>
      </c>
      <c r="O64" s="22">
        <f t="shared" si="10"/>
        <v>-180329.96926193102</v>
      </c>
    </row>
    <row r="65" spans="1:17">
      <c r="A65" t="s">
        <v>20</v>
      </c>
      <c r="B65" s="1">
        <f t="shared" ref="B65:M65" si="12">+B45+B55</f>
        <v>2288.6900000000005</v>
      </c>
      <c r="C65" s="1">
        <f t="shared" si="12"/>
        <v>-49227.150000000009</v>
      </c>
      <c r="D65" s="1">
        <f t="shared" si="12"/>
        <v>5489.2499999999854</v>
      </c>
      <c r="E65" s="1">
        <f t="shared" si="12"/>
        <v>-6175.85</v>
      </c>
      <c r="F65" s="1">
        <f t="shared" si="12"/>
        <v>-13855.32</v>
      </c>
      <c r="G65" s="1">
        <f t="shared" si="12"/>
        <v>34.93</v>
      </c>
      <c r="H65" s="1">
        <f t="shared" si="12"/>
        <v>0</v>
      </c>
      <c r="I65" s="1">
        <f t="shared" si="12"/>
        <v>-10865.629999999997</v>
      </c>
      <c r="J65" s="1">
        <f t="shared" si="12"/>
        <v>-80620.979999999865</v>
      </c>
      <c r="K65" s="1">
        <f t="shared" si="12"/>
        <v>0</v>
      </c>
      <c r="L65" s="1">
        <f t="shared" si="12"/>
        <v>1603.2699999999995</v>
      </c>
      <c r="M65" s="1">
        <f t="shared" si="12"/>
        <v>-6657.9299999999967</v>
      </c>
      <c r="O65" s="22">
        <f t="shared" si="10"/>
        <v>-157986.71999999988</v>
      </c>
    </row>
    <row r="66" spans="1:17">
      <c r="A66" t="s">
        <v>18</v>
      </c>
      <c r="B66" s="1">
        <f t="shared" ref="B66:M66" si="13">+B46+B56</f>
        <v>-16712.946251005898</v>
      </c>
      <c r="C66" s="1">
        <f t="shared" si="13"/>
        <v>-3362.5500000000047</v>
      </c>
      <c r="D66" s="1">
        <f t="shared" si="13"/>
        <v>1444.9000000000015</v>
      </c>
      <c r="E66" s="1">
        <f t="shared" si="13"/>
        <v>-329706.55201337673</v>
      </c>
      <c r="F66" s="1">
        <f t="shared" si="13"/>
        <v>-4792.0100450597638</v>
      </c>
      <c r="G66" s="1">
        <f t="shared" si="13"/>
        <v>-3800.8942408886405</v>
      </c>
      <c r="H66" s="1">
        <f t="shared" si="13"/>
        <v>-32.753132251073168</v>
      </c>
      <c r="I66" s="1">
        <f t="shared" si="13"/>
        <v>-16142.431009052278</v>
      </c>
      <c r="J66" s="1">
        <f t="shared" si="13"/>
        <v>-81207.748936227465</v>
      </c>
      <c r="K66" s="1">
        <f t="shared" si="13"/>
        <v>212.88000000000079</v>
      </c>
      <c r="L66" s="1">
        <f t="shared" si="13"/>
        <v>-538.06000000000267</v>
      </c>
      <c r="M66" s="1">
        <f t="shared" si="13"/>
        <v>-13729.013601164994</v>
      </c>
      <c r="O66" s="22">
        <f t="shared" si="10"/>
        <v>-468367.17922902683</v>
      </c>
    </row>
    <row r="67" spans="1:17">
      <c r="A67" t="s">
        <v>102</v>
      </c>
      <c r="B67" s="1">
        <f t="shared" ref="B67:M67" si="14">+B47+B57</f>
        <v>0</v>
      </c>
      <c r="C67" s="1">
        <f t="shared" si="14"/>
        <v>0</v>
      </c>
      <c r="D67" s="1">
        <f t="shared" si="14"/>
        <v>-1689.3600000000001</v>
      </c>
      <c r="E67" s="1">
        <f t="shared" si="14"/>
        <v>0</v>
      </c>
      <c r="F67" s="1">
        <f t="shared" si="14"/>
        <v>0</v>
      </c>
      <c r="G67" s="1">
        <f t="shared" si="14"/>
        <v>0</v>
      </c>
      <c r="H67" s="1">
        <f t="shared" si="14"/>
        <v>0</v>
      </c>
      <c r="I67" s="1">
        <f t="shared" si="14"/>
        <v>0</v>
      </c>
      <c r="J67" s="1">
        <f t="shared" si="14"/>
        <v>0</v>
      </c>
      <c r="K67" s="1">
        <f t="shared" si="14"/>
        <v>0</v>
      </c>
      <c r="L67" s="1">
        <f t="shared" si="14"/>
        <v>0</v>
      </c>
      <c r="M67" s="1">
        <f t="shared" si="14"/>
        <v>0</v>
      </c>
      <c r="O67" s="22">
        <f t="shared" si="10"/>
        <v>-1689.3600000000001</v>
      </c>
    </row>
    <row r="68" spans="1:17">
      <c r="A68" t="s">
        <v>51</v>
      </c>
      <c r="B68" s="1">
        <f t="shared" ref="B68:M68" si="15">+B48+B58</f>
        <v>-4194.12</v>
      </c>
      <c r="C68" s="1">
        <f t="shared" si="15"/>
        <v>-4342.34</v>
      </c>
      <c r="D68" s="1">
        <f t="shared" si="15"/>
        <v>1548.7099999999737</v>
      </c>
      <c r="E68" s="1">
        <f t="shared" si="15"/>
        <v>0</v>
      </c>
      <c r="F68" s="1">
        <f t="shared" si="15"/>
        <v>0</v>
      </c>
      <c r="G68" s="1">
        <f t="shared" si="15"/>
        <v>9759.1399999999849</v>
      </c>
      <c r="H68" s="1">
        <f t="shared" si="15"/>
        <v>-6392.6500000000005</v>
      </c>
      <c r="I68" s="1">
        <f t="shared" si="15"/>
        <v>0</v>
      </c>
      <c r="J68" s="1">
        <f t="shared" si="15"/>
        <v>-30850.82</v>
      </c>
      <c r="K68" s="1">
        <f t="shared" si="15"/>
        <v>-23.520000000000323</v>
      </c>
      <c r="L68" s="1">
        <f t="shared" si="15"/>
        <v>0</v>
      </c>
      <c r="M68" s="1">
        <f t="shared" si="15"/>
        <v>-15838.410000000002</v>
      </c>
      <c r="O68" s="22">
        <f t="shared" si="10"/>
        <v>-50334.010000000038</v>
      </c>
    </row>
    <row r="69" spans="1:17">
      <c r="A69" t="s">
        <v>46</v>
      </c>
      <c r="B69" s="1">
        <f t="shared" ref="B69:M69" si="16">+B49+B59</f>
        <v>-129984.37000000001</v>
      </c>
      <c r="C69" s="1">
        <f t="shared" si="16"/>
        <v>-1101.6900000000078</v>
      </c>
      <c r="D69" s="1">
        <f t="shared" si="16"/>
        <v>-8346.1599999999853</v>
      </c>
      <c r="E69" s="1">
        <f t="shared" si="16"/>
        <v>-14087.810000000007</v>
      </c>
      <c r="F69" s="1">
        <f t="shared" si="16"/>
        <v>2909.19</v>
      </c>
      <c r="G69" s="1">
        <f t="shared" si="16"/>
        <v>-8170.9800000000014</v>
      </c>
      <c r="H69" s="1">
        <f t="shared" si="16"/>
        <v>-11053.109999999993</v>
      </c>
      <c r="I69" s="1">
        <f t="shared" si="16"/>
        <v>-9669.2699999999932</v>
      </c>
      <c r="J69" s="1">
        <f t="shared" si="16"/>
        <v>-7517.0600000000159</v>
      </c>
      <c r="K69" s="1">
        <f t="shared" si="16"/>
        <v>-7533.2</v>
      </c>
      <c r="L69" s="1">
        <f t="shared" si="16"/>
        <v>-12.64999999999992</v>
      </c>
      <c r="M69" s="1">
        <f t="shared" si="16"/>
        <v>1793.1899999999996</v>
      </c>
      <c r="O69" s="22">
        <f t="shared" si="10"/>
        <v>-192773.92</v>
      </c>
    </row>
    <row r="70" spans="1:17">
      <c r="A70" t="s">
        <v>19</v>
      </c>
      <c r="B70" s="1">
        <f t="shared" ref="B70:M70" si="17">+B50+B60</f>
        <v>-161506.92805058346</v>
      </c>
      <c r="C70" s="1">
        <f t="shared" si="17"/>
        <v>-73335.623491528735</v>
      </c>
      <c r="D70" s="1">
        <f t="shared" si="17"/>
        <v>154108.47394203744</v>
      </c>
      <c r="E70" s="1">
        <f t="shared" si="17"/>
        <v>-519128.16343038529</v>
      </c>
      <c r="F70" s="1">
        <f t="shared" si="17"/>
        <v>-84315.855160090927</v>
      </c>
      <c r="G70" s="1">
        <f t="shared" si="17"/>
        <v>53207.136182028393</v>
      </c>
      <c r="H70" s="1">
        <f t="shared" si="17"/>
        <v>68908.264048680023</v>
      </c>
      <c r="I70" s="1">
        <f t="shared" si="17"/>
        <v>35423.710575169884</v>
      </c>
      <c r="J70" s="1">
        <f t="shared" si="17"/>
        <v>-93499.383709445246</v>
      </c>
      <c r="K70" s="1">
        <f t="shared" si="17"/>
        <v>-101477.27033449244</v>
      </c>
      <c r="L70" s="1">
        <f t="shared" si="17"/>
        <v>86322.156999999657</v>
      </c>
      <c r="M70" s="1">
        <f t="shared" si="17"/>
        <v>-170463.25698966719</v>
      </c>
      <c r="O70" s="22">
        <f t="shared" si="10"/>
        <v>-805756.73941827787</v>
      </c>
      <c r="Q70" s="22"/>
    </row>
    <row r="71" spans="1:17" ht="15.75" thickBot="1">
      <c r="B71" s="119">
        <f>SUM(B63:B70)</f>
        <v>-296609.52436132217</v>
      </c>
      <c r="C71" s="119">
        <f t="shared" ref="C71:M71" si="18">SUM(C63:C70)</f>
        <v>-170847.03999999957</v>
      </c>
      <c r="D71" s="119">
        <f t="shared" si="18"/>
        <v>116105.16999999873</v>
      </c>
      <c r="E71" s="119">
        <f t="shared" si="18"/>
        <v>-951913.78999999654</v>
      </c>
      <c r="F71" s="119">
        <f t="shared" si="18"/>
        <v>-98878.09000000004</v>
      </c>
      <c r="G71" s="119">
        <f t="shared" si="18"/>
        <v>29859.280000000275</v>
      </c>
      <c r="H71" s="119">
        <f t="shared" si="18"/>
        <v>45832.530000000581</v>
      </c>
      <c r="I71" s="119">
        <f t="shared" si="18"/>
        <v>-43970.37000000148</v>
      </c>
      <c r="J71" s="119">
        <f t="shared" si="18"/>
        <v>-328130.02999999782</v>
      </c>
      <c r="K71" s="119">
        <f t="shared" si="18"/>
        <v>-88718.480000000956</v>
      </c>
      <c r="L71" s="119">
        <f t="shared" si="18"/>
        <v>100908.59999999964</v>
      </c>
      <c r="M71" s="119">
        <f t="shared" si="18"/>
        <v>-165937.65999999997</v>
      </c>
      <c r="O71" s="119">
        <f>SUM(O63:O70)</f>
        <v>-1852299.4043613193</v>
      </c>
    </row>
    <row r="72" spans="1:17" ht="15.75" thickTop="1">
      <c r="A72" t="s">
        <v>382</v>
      </c>
      <c r="B72" s="1">
        <v>-296609.52436132194</v>
      </c>
      <c r="C72" s="1">
        <v>-170847.04000000039</v>
      </c>
      <c r="D72" s="1">
        <v>115632.45999999833</v>
      </c>
      <c r="E72" s="1">
        <v>-955172.63999999559</v>
      </c>
      <c r="F72" s="1">
        <v>-99164.879999999976</v>
      </c>
      <c r="G72" s="1">
        <v>28441.090000000557</v>
      </c>
      <c r="H72" s="1">
        <v>46692.170000000333</v>
      </c>
      <c r="I72" s="1">
        <v>-46005.950000002369</v>
      </c>
      <c r="J72" s="1">
        <v>-328130.02999999741</v>
      </c>
      <c r="K72" s="1">
        <v>-88183.510000001363</v>
      </c>
      <c r="L72" s="1">
        <v>100433.30999999985</v>
      </c>
      <c r="M72" s="1">
        <v>-165937.66000000015</v>
      </c>
      <c r="O72" s="22"/>
    </row>
    <row r="73" spans="1:17">
      <c r="B73" s="1">
        <f t="shared" ref="B73:C73" si="19">+B71-B72</f>
        <v>0</v>
      </c>
      <c r="C73" s="1">
        <f t="shared" si="19"/>
        <v>8.149072527885437E-10</v>
      </c>
      <c r="D73" s="1">
        <f>+D71-D72</f>
        <v>472.7100000003993</v>
      </c>
      <c r="E73" s="1">
        <f>+E71-E72</f>
        <v>3258.8499999990454</v>
      </c>
      <c r="F73" s="1">
        <f>+F71-F72</f>
        <v>286.78999999993539</v>
      </c>
      <c r="G73" s="1">
        <f t="shared" ref="G73:M73" si="20">+G71-G72</f>
        <v>1418.1899999997186</v>
      </c>
      <c r="H73" s="1">
        <f t="shared" si="20"/>
        <v>-859.63999999975204</v>
      </c>
      <c r="I73" s="1">
        <f t="shared" si="20"/>
        <v>2035.5800000008894</v>
      </c>
      <c r="J73" s="1">
        <f t="shared" si="20"/>
        <v>0</v>
      </c>
      <c r="K73" s="1">
        <f t="shared" si="20"/>
        <v>-534.96999999959371</v>
      </c>
      <c r="L73" s="1">
        <f t="shared" si="20"/>
        <v>475.28999999978987</v>
      </c>
      <c r="M73" s="1">
        <f t="shared" si="20"/>
        <v>0</v>
      </c>
      <c r="O73" s="1">
        <v>-1849973.1343613178</v>
      </c>
    </row>
    <row r="74" spans="1:17" ht="30">
      <c r="A74" s="211" t="s">
        <v>383</v>
      </c>
      <c r="B74" s="212"/>
      <c r="C74" s="212"/>
      <c r="D74" s="213">
        <v>-472.71</v>
      </c>
      <c r="E74" s="213">
        <v>-3258.86</v>
      </c>
      <c r="F74" s="213">
        <v>172.56</v>
      </c>
      <c r="G74" s="213">
        <v>-1418.19</v>
      </c>
      <c r="H74" s="213">
        <v>1265.21</v>
      </c>
      <c r="I74" s="213">
        <v>-21.87</v>
      </c>
      <c r="J74" s="213"/>
      <c r="K74" s="213">
        <v>534.97</v>
      </c>
      <c r="L74" s="212"/>
      <c r="M74" s="212"/>
      <c r="O74" s="22">
        <f>+O73-O71</f>
        <v>2326.2700000014156</v>
      </c>
    </row>
    <row r="75" spans="1:17">
      <c r="B75" s="22">
        <f t="shared" ref="B75:C75" si="21">SUM(B73:B74)</f>
        <v>0</v>
      </c>
      <c r="C75" s="22">
        <f t="shared" si="21"/>
        <v>8.149072527885437E-10</v>
      </c>
      <c r="D75" s="22">
        <f>SUM(D73:D74)</f>
        <v>3.993250174971763E-10</v>
      </c>
      <c r="E75" s="22">
        <f t="shared" ref="E75:M75" si="22">SUM(E73:E74)</f>
        <v>-1.0000000954732968E-2</v>
      </c>
      <c r="F75" s="22">
        <f t="shared" si="22"/>
        <v>459.34999999993539</v>
      </c>
      <c r="G75" s="22">
        <f t="shared" si="22"/>
        <v>-2.8148861019872129E-10</v>
      </c>
      <c r="H75" s="22">
        <f t="shared" si="22"/>
        <v>405.570000000248</v>
      </c>
      <c r="I75" s="22">
        <f t="shared" si="22"/>
        <v>2013.7100000008895</v>
      </c>
      <c r="J75" s="22">
        <f t="shared" si="22"/>
        <v>0</v>
      </c>
      <c r="K75" s="22">
        <f t="shared" si="22"/>
        <v>4.0631675801705569E-10</v>
      </c>
      <c r="L75" s="22">
        <f t="shared" si="22"/>
        <v>475.28999999978987</v>
      </c>
      <c r="M75" s="22">
        <f t="shared" si="22"/>
        <v>0</v>
      </c>
    </row>
    <row r="76" spans="1:17" ht="64.5">
      <c r="B76" s="22"/>
      <c r="F76" s="221" t="s">
        <v>426</v>
      </c>
      <c r="H76" s="221" t="s">
        <v>426</v>
      </c>
      <c r="I76" s="221" t="s">
        <v>426</v>
      </c>
      <c r="L76" s="221" t="s">
        <v>428</v>
      </c>
    </row>
    <row r="77" spans="1:17" ht="39">
      <c r="F77" s="221" t="s">
        <v>427</v>
      </c>
      <c r="H77" s="221" t="s">
        <v>427</v>
      </c>
      <c r="I77" s="221" t="s">
        <v>427</v>
      </c>
    </row>
  </sheetData>
  <sortState xmlns:xlrd2="http://schemas.microsoft.com/office/spreadsheetml/2017/richdata2" ref="A63:M70">
    <sortCondition ref="A63:A7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CDE1F-CCCE-45EA-BC28-75EB49D535A6}">
  <sheetPr>
    <tabColor theme="6" tint="0.39997558519241921"/>
  </sheetPr>
  <dimension ref="A1:AM25"/>
  <sheetViews>
    <sheetView workbookViewId="0">
      <selection activeCell="C30" sqref="C30"/>
    </sheetView>
  </sheetViews>
  <sheetFormatPr defaultRowHeight="15"/>
  <cols>
    <col min="1" max="1" width="23.140625" bestFit="1" customWidth="1"/>
    <col min="2" max="5" width="10.5703125" bestFit="1" customWidth="1"/>
    <col min="6" max="8" width="9" bestFit="1" customWidth="1"/>
    <col min="9" max="13" width="10.5703125" bestFit="1" customWidth="1"/>
    <col min="15" max="16" width="15.42578125" bestFit="1" customWidth="1"/>
    <col min="23" max="23" width="17.85546875" customWidth="1"/>
  </cols>
  <sheetData>
    <row r="1" spans="1:39" ht="16.5" thickTop="1" thickBot="1">
      <c r="A1" s="112" t="s">
        <v>348</v>
      </c>
      <c r="B1" s="112" t="s">
        <v>6</v>
      </c>
      <c r="C1" s="112" t="s">
        <v>7</v>
      </c>
      <c r="D1" s="112" t="s">
        <v>8</v>
      </c>
      <c r="E1" s="112" t="s">
        <v>9</v>
      </c>
      <c r="F1" s="112" t="s">
        <v>10</v>
      </c>
      <c r="G1" s="112" t="s">
        <v>11</v>
      </c>
      <c r="H1" s="112" t="s">
        <v>12</v>
      </c>
      <c r="I1" s="112" t="s">
        <v>14</v>
      </c>
      <c r="J1" s="112" t="s">
        <v>13</v>
      </c>
      <c r="K1" s="112" t="s">
        <v>15</v>
      </c>
      <c r="L1" s="112" t="s">
        <v>17</v>
      </c>
      <c r="M1" s="112" t="s">
        <v>16</v>
      </c>
      <c r="O1" s="112" t="s">
        <v>349</v>
      </c>
      <c r="P1" s="112" t="s">
        <v>350</v>
      </c>
      <c r="S1" s="102" t="s">
        <v>384</v>
      </c>
      <c r="T1" s="103" t="s">
        <v>385</v>
      </c>
      <c r="U1" s="103"/>
      <c r="V1" s="103"/>
      <c r="W1" s="214" t="s">
        <v>386</v>
      </c>
      <c r="X1" s="215"/>
      <c r="Y1" s="215"/>
      <c r="Z1" s="216"/>
      <c r="AA1" s="215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</row>
    <row r="2" spans="1:39" ht="16.5" thickTop="1" thickBot="1">
      <c r="A2" s="12" t="s">
        <v>211</v>
      </c>
      <c r="B2" s="1">
        <v>16609.18</v>
      </c>
      <c r="C2" s="1">
        <v>0</v>
      </c>
      <c r="D2" s="1">
        <v>0</v>
      </c>
      <c r="E2" s="1">
        <v>23681.360000000001</v>
      </c>
      <c r="F2" s="1">
        <v>459.35</v>
      </c>
      <c r="G2" s="1"/>
      <c r="H2" s="1">
        <v>405.57</v>
      </c>
      <c r="I2" s="1">
        <v>12186.18</v>
      </c>
      <c r="J2" s="1">
        <v>11069.69</v>
      </c>
      <c r="K2" s="1">
        <v>0</v>
      </c>
      <c r="L2" s="1">
        <v>18074.55</v>
      </c>
      <c r="M2" s="1">
        <v>0</v>
      </c>
      <c r="O2" s="1">
        <f>SUM(B2:M2)</f>
        <v>82485.88</v>
      </c>
      <c r="P2" s="1"/>
      <c r="S2" s="102" t="s">
        <v>0</v>
      </c>
      <c r="T2" s="102" t="s">
        <v>1</v>
      </c>
      <c r="U2" s="102" t="s">
        <v>45</v>
      </c>
      <c r="V2" s="102" t="s">
        <v>387</v>
      </c>
      <c r="W2" s="217" t="s">
        <v>3</v>
      </c>
      <c r="X2" s="102" t="s">
        <v>388</v>
      </c>
      <c r="Y2" s="102" t="s">
        <v>389</v>
      </c>
      <c r="Z2" s="102" t="s">
        <v>25</v>
      </c>
      <c r="AA2" s="102" t="s">
        <v>390</v>
      </c>
      <c r="AB2" s="102" t="s">
        <v>391</v>
      </c>
      <c r="AC2" s="102" t="s">
        <v>392</v>
      </c>
      <c r="AD2" s="102" t="s">
        <v>393</v>
      </c>
      <c r="AE2" s="102" t="s">
        <v>394</v>
      </c>
      <c r="AF2" s="102" t="s">
        <v>373</v>
      </c>
      <c r="AG2" s="102" t="s">
        <v>395</v>
      </c>
      <c r="AH2" s="102" t="s">
        <v>396</v>
      </c>
      <c r="AI2" s="102" t="s">
        <v>205</v>
      </c>
      <c r="AJ2" s="102" t="s">
        <v>2</v>
      </c>
      <c r="AK2" s="102" t="s">
        <v>397</v>
      </c>
      <c r="AL2" s="102" t="s">
        <v>2</v>
      </c>
      <c r="AM2" s="218" t="s">
        <v>398</v>
      </c>
    </row>
    <row r="3" spans="1:39" ht="15.75" thickTop="1">
      <c r="A3" s="12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O3" s="1"/>
      <c r="P3" s="1"/>
      <c r="S3" s="103" t="s">
        <v>13</v>
      </c>
      <c r="T3" s="103" t="s">
        <v>399</v>
      </c>
      <c r="U3" s="103" t="s">
        <v>224</v>
      </c>
      <c r="V3" s="103" t="s">
        <v>400</v>
      </c>
      <c r="W3" s="219">
        <v>1740.48</v>
      </c>
      <c r="X3" s="103" t="s">
        <v>401</v>
      </c>
      <c r="Y3" s="103" t="s">
        <v>402</v>
      </c>
      <c r="Z3" s="105">
        <v>2023</v>
      </c>
      <c r="AA3" s="103" t="s">
        <v>403</v>
      </c>
      <c r="AB3" s="103" t="s">
        <v>404</v>
      </c>
      <c r="AC3" s="103" t="s">
        <v>405</v>
      </c>
      <c r="AD3" s="103" t="s">
        <v>406</v>
      </c>
      <c r="AE3" s="103" t="s">
        <v>407</v>
      </c>
      <c r="AF3" s="103"/>
      <c r="AG3" s="103" t="s">
        <v>408</v>
      </c>
      <c r="AH3" s="103" t="s">
        <v>409</v>
      </c>
      <c r="AI3" s="103" t="s">
        <v>259</v>
      </c>
      <c r="AJ3" s="103" t="s">
        <v>410</v>
      </c>
      <c r="AK3" s="103"/>
      <c r="AL3" s="103"/>
      <c r="AM3" s="103" t="s">
        <v>398</v>
      </c>
    </row>
    <row r="4" spans="1:39">
      <c r="A4" s="14" t="s">
        <v>210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O4" s="1"/>
      <c r="P4" s="1"/>
      <c r="S4" s="215" t="s">
        <v>13</v>
      </c>
      <c r="T4" s="215" t="s">
        <v>399</v>
      </c>
      <c r="U4" s="215" t="s">
        <v>223</v>
      </c>
      <c r="V4" s="215" t="s">
        <v>400</v>
      </c>
      <c r="W4" s="214">
        <v>2013.71</v>
      </c>
      <c r="X4" s="215" t="s">
        <v>401</v>
      </c>
      <c r="Y4" s="215" t="s">
        <v>402</v>
      </c>
      <c r="Z4" s="216">
        <v>2023</v>
      </c>
      <c r="AA4" s="215" t="s">
        <v>411</v>
      </c>
      <c r="AB4" s="215" t="s">
        <v>412</v>
      </c>
      <c r="AC4" s="215" t="s">
        <v>413</v>
      </c>
      <c r="AD4" s="215" t="s">
        <v>414</v>
      </c>
      <c r="AE4" s="215" t="s">
        <v>407</v>
      </c>
      <c r="AF4" s="215"/>
      <c r="AG4" s="215" t="s">
        <v>408</v>
      </c>
      <c r="AH4" s="215" t="s">
        <v>409</v>
      </c>
      <c r="AI4" s="215" t="s">
        <v>415</v>
      </c>
      <c r="AJ4" s="215" t="s">
        <v>416</v>
      </c>
      <c r="AK4" s="215"/>
      <c r="AL4" s="215"/>
      <c r="AM4" s="215"/>
    </row>
    <row r="5" spans="1:39">
      <c r="A5" s="7" t="s">
        <v>22</v>
      </c>
      <c r="B5" s="15">
        <f>(+SUMIFS('Salary Data FY23 and FY22'!$G:$G,'Salary Data FY23 and FY22'!$A:$A,B$1,'Salary Data FY23 and FY22'!$F:$F,$A5,'Salary Data FY23 and FY22'!$E:$E,"2022")+SUMIFS('Salary Data FY23 and FY22'!$G:$G,'Salary Data FY23 and FY22'!$A:$A,B$1,'Salary Data FY23 and FY22'!$F:$F,$A5,'Salary Data FY23 and FY22'!$E:$E,"2023"))/2</f>
        <v>18608.14</v>
      </c>
      <c r="C5" s="15">
        <f>(+SUMIFS('Salary Data FY23 and FY22'!$G:$G,'Salary Data FY23 and FY22'!$A:$A,C$1,'Salary Data FY23 and FY22'!$F:$F,$A5,'Salary Data FY23 and FY22'!$E:$E,"2022")+SUMIFS('Salary Data FY23 and FY22'!$G:$G,'Salary Data FY23 and FY22'!$A:$A,C$1,'Salary Data FY23 and FY22'!$F:$F,$A5,'Salary Data FY23 and FY22'!$E:$E,"2023"))/2</f>
        <v>44069.760000000002</v>
      </c>
      <c r="D5" s="15">
        <f>(+SUMIFS('Salary Data FY23 and FY22'!$G:$G,'Salary Data FY23 and FY22'!$A:$A,D$1,'Salary Data FY23 and FY22'!$F:$F,$A5,'Salary Data FY23 and FY22'!$E:$E,"2022")+SUMIFS('Salary Data FY23 and FY22'!$G:$G,'Salary Data FY23 and FY22'!$A:$A,D$1,'Salary Data FY23 and FY22'!$F:$F,$A5,'Salary Data FY23 and FY22'!$E:$E,"2023"))/2</f>
        <v>1260</v>
      </c>
      <c r="E5" s="15">
        <f>(+SUMIFS('Salary Data FY23 and FY22'!$G:$G,'Salary Data FY23 and FY22'!$A:$A,E$1,'Salary Data FY23 and FY22'!$F:$F,$A5,'Salary Data FY23 and FY22'!$E:$E,"2022")+SUMIFS('Salary Data FY23 and FY22'!$G:$G,'Salary Data FY23 and FY22'!$A:$A,E$1,'Salary Data FY23 and FY22'!$F:$F,$A5,'Salary Data FY23 and FY22'!$E:$E,"2023"))/2</f>
        <v>0</v>
      </c>
      <c r="F5" s="15">
        <f>(+SUMIFS('Salary Data FY23 and FY22'!$G:$G,'Salary Data FY23 and FY22'!$A:$A,F$1,'Salary Data FY23 and FY22'!$F:$F,$A5,'Salary Data FY23 and FY22'!$E:$E,"2022")+SUMIFS('Salary Data FY23 and FY22'!$G:$G,'Salary Data FY23 and FY22'!$A:$A,F$1,'Salary Data FY23 and FY22'!$F:$F,$A5,'Salary Data FY23 and FY22'!$E:$E,"2023"))/2</f>
        <v>2550</v>
      </c>
      <c r="G5" s="15">
        <f>(+SUMIFS('Salary Data FY23 and FY22'!$G:$G,'Salary Data FY23 and FY22'!$A:$A,G$1,'Salary Data FY23 and FY22'!$F:$F,$A5,'Salary Data FY23 and FY22'!$E:$E,"2022")+SUMIFS('Salary Data FY23 and FY22'!$G:$G,'Salary Data FY23 and FY22'!$A:$A,G$1,'Salary Data FY23 and FY22'!$F:$F,$A5,'Salary Data FY23 and FY22'!$E:$E,"2023"))/2</f>
        <v>11056.7</v>
      </c>
      <c r="H5" s="15">
        <f>(+SUMIFS('Salary Data FY23 and FY22'!$G:$G,'Salary Data FY23 and FY22'!$A:$A,H$1,'Salary Data FY23 and FY22'!$F:$F,$A5,'Salary Data FY23 and FY22'!$E:$E,"2022")+SUMIFS('Salary Data FY23 and FY22'!$G:$G,'Salary Data FY23 and FY22'!$A:$A,H$1,'Salary Data FY23 and FY22'!$F:$F,$A5,'Salary Data FY23 and FY22'!$E:$E,"2023"))/2</f>
        <v>26255</v>
      </c>
      <c r="I5" s="15">
        <f>(+SUMIFS('Salary Data FY23 and FY22'!$G:$G,'Salary Data FY23 and FY22'!$A:$A,I$1,'Salary Data FY23 and FY22'!$F:$F,$A5,'Salary Data FY23 and FY22'!$E:$E,"2022")+SUMIFS('Salary Data FY23 and FY22'!$G:$G,'Salary Data FY23 and FY22'!$A:$A,I$1,'Salary Data FY23 and FY22'!$F:$F,$A5,'Salary Data FY23 and FY22'!$E:$E,"2023"))/2</f>
        <v>46731.49</v>
      </c>
      <c r="J5" s="15">
        <f>(+SUMIFS('Salary Data FY23 and FY22'!$G:$G,'Salary Data FY23 and FY22'!$A:$A,J$1,'Salary Data FY23 and FY22'!$F:$F,$A5,'Salary Data FY23 and FY22'!$E:$E,"2022")+SUMIFS('Salary Data FY23 and FY22'!$G:$G,'Salary Data FY23 and FY22'!$A:$A,J$1,'Salary Data FY23 and FY22'!$F:$F,$A5,'Salary Data FY23 and FY22'!$E:$E,"2023"))/2</f>
        <v>0</v>
      </c>
      <c r="K5" s="15">
        <f>(+SUMIFS('Salary Data FY23 and FY22'!$G:$G,'Salary Data FY23 and FY22'!$A:$A,K$1,'Salary Data FY23 and FY22'!$F:$F,$A5,'Salary Data FY23 and FY22'!$E:$E,"2022")+SUMIFS('Salary Data FY23 and FY22'!$G:$G,'Salary Data FY23 and FY22'!$A:$A,K$1,'Salary Data FY23 and FY22'!$F:$F,$A5,'Salary Data FY23 and FY22'!$E:$E,"2023"))/2</f>
        <v>10325</v>
      </c>
      <c r="L5" s="15">
        <f>(+SUMIFS('Salary Data FY23 and FY22'!$G:$G,'Salary Data FY23 and FY22'!$A:$A,L$1,'Salary Data FY23 and FY22'!$F:$F,$A5,'Salary Data FY23 and FY22'!$E:$E,"2022")+SUMIFS('Salary Data FY23 and FY22'!$G:$G,'Salary Data FY23 and FY22'!$A:$A,L$1,'Salary Data FY23 and FY22'!$F:$F,$A5,'Salary Data FY23 and FY22'!$E:$E,"2023"))/2</f>
        <v>54617.264999999999</v>
      </c>
      <c r="M5" s="15">
        <f>(+SUMIFS('Salary Data FY23 and FY22'!$G:$G,'Salary Data FY23 and FY22'!$A:$A,M$1,'Salary Data FY23 and FY22'!$F:$F,$A5,'Salary Data FY23 and FY22'!$E:$E,"2022")+SUMIFS('Salary Data FY23 and FY22'!$G:$G,'Salary Data FY23 and FY22'!$A:$A,M$1,'Salary Data FY23 and FY22'!$F:$F,$A5,'Salary Data FY23 and FY22'!$E:$E,"2023"))/2</f>
        <v>13502</v>
      </c>
      <c r="O5" s="1">
        <f t="shared" ref="O5:O13" si="0">SUM(B5:M5)</f>
        <v>228975.35499999998</v>
      </c>
      <c r="P5" s="1">
        <v>239784</v>
      </c>
      <c r="S5" s="103" t="s">
        <v>13</v>
      </c>
      <c r="T5" s="103" t="s">
        <v>399</v>
      </c>
      <c r="U5" s="103" t="s">
        <v>223</v>
      </c>
      <c r="V5" s="103" t="s">
        <v>400</v>
      </c>
      <c r="W5" s="219">
        <v>7315.5</v>
      </c>
      <c r="X5" s="103" t="s">
        <v>401</v>
      </c>
      <c r="Y5" s="103" t="s">
        <v>402</v>
      </c>
      <c r="Z5" s="105">
        <v>2023</v>
      </c>
      <c r="AA5" s="103" t="s">
        <v>411</v>
      </c>
      <c r="AB5" s="103" t="s">
        <v>412</v>
      </c>
      <c r="AC5" s="103" t="s">
        <v>413</v>
      </c>
      <c r="AD5" s="103" t="s">
        <v>414</v>
      </c>
      <c r="AE5" s="103" t="s">
        <v>407</v>
      </c>
      <c r="AF5" s="103"/>
      <c r="AG5" s="103" t="s">
        <v>408</v>
      </c>
      <c r="AH5" s="103" t="s">
        <v>409</v>
      </c>
      <c r="AI5" s="103" t="s">
        <v>259</v>
      </c>
      <c r="AJ5" s="103" t="s">
        <v>410</v>
      </c>
      <c r="AK5" s="103"/>
      <c r="AL5" s="103"/>
      <c r="AM5" s="103" t="s">
        <v>398</v>
      </c>
    </row>
    <row r="6" spans="1:39">
      <c r="A6" s="7" t="s">
        <v>5</v>
      </c>
      <c r="B6" s="15">
        <f>(+SUMIFS('Salary Data FY23 and FY22'!$G:$G,'Salary Data FY23 and FY22'!$A:$A,B$1,'Salary Data FY23 and FY22'!$F:$F,$A6,'Salary Data FY23 and FY22'!$E:$E,"2022")+SUMIFS('Salary Data FY23 and FY22'!$G:$G,'Salary Data FY23 and FY22'!$A:$A,B$1,'Salary Data FY23 and FY22'!$F:$F,$A6,'Salary Data FY23 and FY22'!$E:$E,"2023"))/2</f>
        <v>134526.04499999998</v>
      </c>
      <c r="C6" s="15">
        <f>(+SUMIFS('Salary Data FY23 and FY22'!$G:$G,'Salary Data FY23 and FY22'!$A:$A,C$1,'Salary Data FY23 and FY22'!$F:$F,$A6,'Salary Data FY23 and FY22'!$E:$E,"2022")+SUMIFS('Salary Data FY23 and FY22'!$G:$G,'Salary Data FY23 and FY22'!$A:$A,C$1,'Salary Data FY23 and FY22'!$F:$F,$A6,'Salary Data FY23 and FY22'!$E:$E,"2023"))/2</f>
        <v>197102.40999999997</v>
      </c>
      <c r="D6" s="15">
        <f>(+SUMIFS('Salary Data FY23 and FY22'!$G:$G,'Salary Data FY23 and FY22'!$A:$A,D$1,'Salary Data FY23 and FY22'!$F:$F,$A6,'Salary Data FY23 and FY22'!$E:$E,"2022")+SUMIFS('Salary Data FY23 and FY22'!$G:$G,'Salary Data FY23 and FY22'!$A:$A,D$1,'Salary Data FY23 and FY22'!$F:$F,$A6,'Salary Data FY23 and FY22'!$E:$E,"2023"))/2</f>
        <v>42544.074999999997</v>
      </c>
      <c r="E6" s="15">
        <f>(+SUMIFS('Salary Data FY23 and FY22'!$G:$G,'Salary Data FY23 and FY22'!$A:$A,E$1,'Salary Data FY23 and FY22'!$F:$F,$A6,'Salary Data FY23 and FY22'!$E:$E,"2022")+SUMIFS('Salary Data FY23 and FY22'!$G:$G,'Salary Data FY23 and FY22'!$A:$A,E$1,'Salary Data FY23 and FY22'!$F:$F,$A6,'Salary Data FY23 and FY22'!$E:$E,"2023"))/2</f>
        <v>818788.8</v>
      </c>
      <c r="F6" s="15">
        <f>(+SUMIFS('Salary Data FY23 and FY22'!$G:$G,'Salary Data FY23 and FY22'!$A:$A,F$1,'Salary Data FY23 and FY22'!$F:$F,$A6,'Salary Data FY23 and FY22'!$E:$E,"2022")+SUMIFS('Salary Data FY23 and FY22'!$G:$G,'Salary Data FY23 and FY22'!$A:$A,F$1,'Salary Data FY23 and FY22'!$F:$F,$A6,'Salary Data FY23 and FY22'!$E:$E,"2023"))/2</f>
        <v>27630.014999999999</v>
      </c>
      <c r="G6" s="15">
        <f>(+SUMIFS('Salary Data FY23 and FY22'!$G:$G,'Salary Data FY23 and FY22'!$A:$A,G$1,'Salary Data FY23 and FY22'!$F:$F,$A6,'Salary Data FY23 and FY22'!$E:$E,"2022")+SUMIFS('Salary Data FY23 and FY22'!$G:$G,'Salary Data FY23 and FY22'!$A:$A,G$1,'Salary Data FY23 and FY22'!$F:$F,$A6,'Salary Data FY23 and FY22'!$E:$E,"2023"))/2</f>
        <v>98204.704999999987</v>
      </c>
      <c r="H6" s="15">
        <f>(+SUMIFS('Salary Data FY23 and FY22'!$G:$G,'Salary Data FY23 and FY22'!$A:$A,H$1,'Salary Data FY23 and FY22'!$F:$F,$A6,'Salary Data FY23 and FY22'!$E:$E,"2022")+SUMIFS('Salary Data FY23 and FY22'!$G:$G,'Salary Data FY23 and FY22'!$A:$A,H$1,'Salary Data FY23 and FY22'!$F:$F,$A6,'Salary Data FY23 and FY22'!$E:$E,"2023"))/2</f>
        <v>12718.485000000001</v>
      </c>
      <c r="I6" s="15">
        <f>(+SUMIFS('Salary Data FY23 and FY22'!$G:$G,'Salary Data FY23 and FY22'!$A:$A,I$1,'Salary Data FY23 and FY22'!$F:$F,$A6,'Salary Data FY23 and FY22'!$E:$E,"2022")+SUMIFS('Salary Data FY23 and FY22'!$G:$G,'Salary Data FY23 and FY22'!$A:$A,I$1,'Salary Data FY23 and FY22'!$F:$F,$A6,'Salary Data FY23 and FY22'!$E:$E,"2023"))/2</f>
        <v>121405.72500000001</v>
      </c>
      <c r="J6" s="15">
        <f>(+SUMIFS('Salary Data FY23 and FY22'!$G:$G,'Salary Data FY23 and FY22'!$A:$A,J$1,'Salary Data FY23 and FY22'!$F:$F,$A6,'Salary Data FY23 and FY22'!$E:$E,"2022")+SUMIFS('Salary Data FY23 and FY22'!$G:$G,'Salary Data FY23 and FY22'!$A:$A,J$1,'Salary Data FY23 and FY22'!$F:$F,$A6,'Salary Data FY23 and FY22'!$E:$E,"2023"))/2</f>
        <v>96732.175000000003</v>
      </c>
      <c r="K6" s="15">
        <f>(+SUMIFS('Salary Data FY23 and FY22'!$G:$G,'Salary Data FY23 and FY22'!$A:$A,K$1,'Salary Data FY23 and FY22'!$F:$F,$A6,'Salary Data FY23 and FY22'!$E:$E,"2022")+SUMIFS('Salary Data FY23 and FY22'!$G:$G,'Salary Data FY23 and FY22'!$A:$A,K$1,'Salary Data FY23 and FY22'!$F:$F,$A6,'Salary Data FY23 and FY22'!$E:$E,"2023"))/2</f>
        <v>4618.7250000000004</v>
      </c>
      <c r="L6" s="15">
        <f>(+SUMIFS('Salary Data FY23 and FY22'!$G:$G,'Salary Data FY23 and FY22'!$A:$A,L$1,'Salary Data FY23 and FY22'!$F:$F,$A6,'Salary Data FY23 and FY22'!$E:$E,"2022")+SUMIFS('Salary Data FY23 and FY22'!$G:$G,'Salary Data FY23 and FY22'!$A:$A,L$1,'Salary Data FY23 and FY22'!$F:$F,$A6,'Salary Data FY23 and FY22'!$E:$E,"2023"))/2</f>
        <v>66890.064999999988</v>
      </c>
      <c r="M6" s="15">
        <f>(+SUMIFS('Salary Data FY23 and FY22'!$G:$G,'Salary Data FY23 and FY22'!$A:$A,M$1,'Salary Data FY23 and FY22'!$F:$F,$A6,'Salary Data FY23 and FY22'!$E:$E,"2022")+SUMIFS('Salary Data FY23 and FY22'!$G:$G,'Salary Data FY23 and FY22'!$A:$A,M$1,'Salary Data FY23 and FY22'!$F:$F,$A6,'Salary Data FY23 and FY22'!$E:$E,"2023"))/2</f>
        <v>0</v>
      </c>
      <c r="O6" s="1">
        <f t="shared" si="0"/>
        <v>1621161.2250000003</v>
      </c>
      <c r="P6" s="1">
        <v>1164522</v>
      </c>
      <c r="W6" s="22">
        <f>SUM(W3:W5)</f>
        <v>11069.69</v>
      </c>
    </row>
    <row r="7" spans="1:39">
      <c r="A7" s="10" t="s">
        <v>54</v>
      </c>
      <c r="B7" s="15">
        <f>(+SUMIFS('Salary Data FY23 and FY22'!$G:$G,'Salary Data FY23 and FY22'!$A:$A,B$1,'Salary Data FY23 and FY22'!$F:$F,$A7,'Salary Data FY23 and FY22'!$E:$E,"2022")+SUMIFS('Salary Data FY23 and FY22'!$G:$G,'Salary Data FY23 and FY22'!$A:$A,B$1,'Salary Data FY23 and FY22'!$F:$F,$A7,'Salary Data FY23 and FY22'!$E:$E,"2023"))/2</f>
        <v>0</v>
      </c>
      <c r="C7" s="15">
        <f>(+SUMIFS('Salary Data FY23 and FY22'!$G:$G,'Salary Data FY23 and FY22'!$A:$A,C$1,'Salary Data FY23 and FY22'!$F:$F,$A7,'Salary Data FY23 and FY22'!$E:$E,"2022")+SUMIFS('Salary Data FY23 and FY22'!$G:$G,'Salary Data FY23 and FY22'!$A:$A,C$1,'Salary Data FY23 and FY22'!$F:$F,$A7,'Salary Data FY23 and FY22'!$E:$E,"2023"))/2</f>
        <v>0</v>
      </c>
      <c r="D7" s="15">
        <f>(+SUMIFS('Salary Data FY23 and FY22'!$G:$G,'Salary Data FY23 and FY22'!$A:$A,D$1,'Salary Data FY23 and FY22'!$F:$F,$A7,'Salary Data FY23 and FY22'!$E:$E,"2022")+SUMIFS('Salary Data FY23 and FY22'!$G:$G,'Salary Data FY23 and FY22'!$A:$A,D$1,'Salary Data FY23 and FY22'!$F:$F,$A7,'Salary Data FY23 and FY22'!$E:$E,"2023"))/2</f>
        <v>0</v>
      </c>
      <c r="E7" s="15">
        <f>(+SUMIFS('Salary Data FY23 and FY22'!$G:$G,'Salary Data FY23 and FY22'!$A:$A,E$1,'Salary Data FY23 and FY22'!$F:$F,$A7,'Salary Data FY23 and FY22'!$E:$E,"2022")+SUMIFS('Salary Data FY23 and FY22'!$G:$G,'Salary Data FY23 and FY22'!$A:$A,E$1,'Salary Data FY23 and FY22'!$F:$F,$A7,'Salary Data FY23 and FY22'!$E:$E,"2023"))/2</f>
        <v>0</v>
      </c>
      <c r="F7" s="15">
        <f>(+SUMIFS('Salary Data FY23 and FY22'!$G:$G,'Salary Data FY23 and FY22'!$A:$A,F$1,'Salary Data FY23 and FY22'!$F:$F,$A7,'Salary Data FY23 and FY22'!$E:$E,"2022")+SUMIFS('Salary Data FY23 and FY22'!$G:$G,'Salary Data FY23 and FY22'!$A:$A,F$1,'Salary Data FY23 and FY22'!$F:$F,$A7,'Salary Data FY23 and FY22'!$E:$E,"2023"))/2</f>
        <v>0</v>
      </c>
      <c r="G7" s="15">
        <f>(+SUMIFS('Salary Data FY23 and FY22'!$G:$G,'Salary Data FY23 and FY22'!$A:$A,G$1,'Salary Data FY23 and FY22'!$F:$F,$A7,'Salary Data FY23 and FY22'!$E:$E,"2022")+SUMIFS('Salary Data FY23 and FY22'!$G:$G,'Salary Data FY23 and FY22'!$A:$A,G$1,'Salary Data FY23 and FY22'!$F:$F,$A7,'Salary Data FY23 and FY22'!$E:$E,"2023"))/2</f>
        <v>0</v>
      </c>
      <c r="H7" s="15">
        <f>(+SUMIFS('Salary Data FY23 and FY22'!$G:$G,'Salary Data FY23 and FY22'!$A:$A,H$1,'Salary Data FY23 and FY22'!$F:$F,$A7,'Salary Data FY23 and FY22'!$E:$E,"2022")+SUMIFS('Salary Data FY23 and FY22'!$G:$G,'Salary Data FY23 and FY22'!$A:$A,H$1,'Salary Data FY23 and FY22'!$F:$F,$A7,'Salary Data FY23 and FY22'!$E:$E,"2023"))/2</f>
        <v>0</v>
      </c>
      <c r="I7" s="15">
        <f>(+SUMIFS('Salary Data FY23 and FY22'!$G:$G,'Salary Data FY23 and FY22'!$A:$A,I$1,'Salary Data FY23 and FY22'!$F:$F,$A7,'Salary Data FY23 and FY22'!$E:$E,"2022")+SUMIFS('Salary Data FY23 and FY22'!$G:$G,'Salary Data FY23 and FY22'!$A:$A,I$1,'Salary Data FY23 and FY22'!$F:$F,$A7,'Salary Data FY23 and FY22'!$E:$E,"2023"))/2</f>
        <v>0</v>
      </c>
      <c r="J7" s="15">
        <f>(+SUMIFS('Salary Data FY23 and FY22'!$G:$G,'Salary Data FY23 and FY22'!$A:$A,J$1,'Salary Data FY23 and FY22'!$F:$F,$A7,'Salary Data FY23 and FY22'!$E:$E,"2022")+SUMIFS('Salary Data FY23 and FY22'!$G:$G,'Salary Data FY23 and FY22'!$A:$A,J$1,'Salary Data FY23 and FY22'!$F:$F,$A7,'Salary Data FY23 and FY22'!$E:$E,"2023"))/2</f>
        <v>0</v>
      </c>
      <c r="K7" s="15">
        <f>(+SUMIFS('Salary Data FY23 and FY22'!$G:$G,'Salary Data FY23 and FY22'!$A:$A,K$1,'Salary Data FY23 and FY22'!$F:$F,$A7,'Salary Data FY23 and FY22'!$E:$E,"2022")+SUMIFS('Salary Data FY23 and FY22'!$G:$G,'Salary Data FY23 and FY22'!$A:$A,K$1,'Salary Data FY23 and FY22'!$F:$F,$A7,'Salary Data FY23 and FY22'!$E:$E,"2023"))/2</f>
        <v>0</v>
      </c>
      <c r="L7" s="15">
        <f>(+SUMIFS('Salary Data FY23 and FY22'!$G:$G,'Salary Data FY23 and FY22'!$A:$A,L$1,'Salary Data FY23 and FY22'!$F:$F,$A7,'Salary Data FY23 and FY22'!$E:$E,"2022")+SUMIFS('Salary Data FY23 and FY22'!$G:$G,'Salary Data FY23 and FY22'!$A:$A,L$1,'Salary Data FY23 and FY22'!$F:$F,$A7,'Salary Data FY23 and FY22'!$E:$E,"2023"))/2</f>
        <v>0</v>
      </c>
      <c r="M7" s="15">
        <f>(+SUMIFS('Salary Data FY23 and FY22'!$G:$G,'Salary Data FY23 and FY22'!$A:$A,M$1,'Salary Data FY23 and FY22'!$F:$F,$A7,'Salary Data FY23 and FY22'!$E:$E,"2022")+SUMIFS('Salary Data FY23 and FY22'!$G:$G,'Salary Data FY23 and FY22'!$A:$A,M$1,'Salary Data FY23 and FY22'!$F:$F,$A7,'Salary Data FY23 and FY22'!$E:$E,"2023"))/2</f>
        <v>0</v>
      </c>
      <c r="O7" s="1">
        <f t="shared" si="0"/>
        <v>0</v>
      </c>
      <c r="P7" s="1">
        <v>176300</v>
      </c>
      <c r="W7" s="220">
        <f>-W4</f>
        <v>-2013.71</v>
      </c>
      <c r="X7" t="s">
        <v>417</v>
      </c>
    </row>
    <row r="8" spans="1:39">
      <c r="A8" s="118" t="s">
        <v>20</v>
      </c>
      <c r="B8" s="15">
        <f>(+SUMIFS('Salary Data FY23 and FY22'!$G:$G,'Salary Data FY23 and FY22'!$A:$A,B$1,'Salary Data FY23 and FY22'!$F:$F,$A8,'Salary Data FY23 and FY22'!$E:$E,"2022")+SUMIFS('Salary Data FY23 and FY22'!$G:$G,'Salary Data FY23 and FY22'!$A:$A,B$1,'Salary Data FY23 and FY22'!$F:$F,$A8,'Salary Data FY23 and FY22'!$E:$E,"2023"))/2</f>
        <v>11770.59</v>
      </c>
      <c r="C8" s="15">
        <f>(+SUMIFS('Salary Data FY23 and FY22'!$G:$G,'Salary Data FY23 and FY22'!$A:$A,C$1,'Salary Data FY23 and FY22'!$F:$F,$A8,'Salary Data FY23 and FY22'!$E:$E,"2022")+SUMIFS('Salary Data FY23 and FY22'!$G:$G,'Salary Data FY23 and FY22'!$A:$A,C$1,'Salary Data FY23 and FY22'!$F:$F,$A8,'Salary Data FY23 and FY22'!$E:$E,"2023"))/2</f>
        <v>141745.185</v>
      </c>
      <c r="D8" s="15">
        <f>(+SUMIFS('Salary Data FY23 and FY22'!$G:$G,'Salary Data FY23 and FY22'!$A:$A,D$1,'Salary Data FY23 and FY22'!$F:$F,$A8,'Salary Data FY23 and FY22'!$E:$E,"2022")+SUMIFS('Salary Data FY23 and FY22'!$G:$G,'Salary Data FY23 and FY22'!$A:$A,D$1,'Salary Data FY23 and FY22'!$F:$F,$A8,'Salary Data FY23 and FY22'!$E:$E,"2023"))/2</f>
        <v>94309.46</v>
      </c>
      <c r="E8" s="15">
        <f>(+SUMIFS('Salary Data FY23 and FY22'!$G:$G,'Salary Data FY23 and FY22'!$A:$A,E$1,'Salary Data FY23 and FY22'!$F:$F,$A8,'Salary Data FY23 and FY22'!$E:$E,"2022")+SUMIFS('Salary Data FY23 and FY22'!$G:$G,'Salary Data FY23 and FY22'!$A:$A,E$1,'Salary Data FY23 and FY22'!$F:$F,$A8,'Salary Data FY23 and FY22'!$E:$E,"2023"))/2</f>
        <v>13997.250000000002</v>
      </c>
      <c r="F8" s="15">
        <f>(+SUMIFS('Salary Data FY23 and FY22'!$G:$G,'Salary Data FY23 and FY22'!$A:$A,F$1,'Salary Data FY23 and FY22'!$F:$F,$A8,'Salary Data FY23 and FY22'!$E:$E,"2022")+SUMIFS('Salary Data FY23 and FY22'!$G:$G,'Salary Data FY23 and FY22'!$A:$A,F$1,'Salary Data FY23 and FY22'!$F:$F,$A8,'Salary Data FY23 and FY22'!$E:$E,"2023"))/2</f>
        <v>4907.9849999999997</v>
      </c>
      <c r="G8" s="15">
        <f>(+SUMIFS('Salary Data FY23 and FY22'!$G:$G,'Salary Data FY23 and FY22'!$A:$A,G$1,'Salary Data FY23 and FY22'!$F:$F,$A8,'Salary Data FY23 and FY22'!$E:$E,"2022")+SUMIFS('Salary Data FY23 and FY22'!$G:$G,'Salary Data FY23 and FY22'!$A:$A,G$1,'Salary Data FY23 and FY22'!$F:$F,$A8,'Salary Data FY23 and FY22'!$E:$E,"2023"))/2</f>
        <v>0</v>
      </c>
      <c r="H8" s="15">
        <f>(+SUMIFS('Salary Data FY23 and FY22'!$G:$G,'Salary Data FY23 and FY22'!$A:$A,H$1,'Salary Data FY23 and FY22'!$F:$F,$A8,'Salary Data FY23 and FY22'!$E:$E,"2022")+SUMIFS('Salary Data FY23 and FY22'!$G:$G,'Salary Data FY23 and FY22'!$A:$A,H$1,'Salary Data FY23 and FY22'!$F:$F,$A8,'Salary Data FY23 and FY22'!$E:$E,"2023"))/2</f>
        <v>0</v>
      </c>
      <c r="I8" s="15">
        <f>(+SUMIFS('Salary Data FY23 and FY22'!$G:$G,'Salary Data FY23 and FY22'!$A:$A,I$1,'Salary Data FY23 and FY22'!$F:$F,$A8,'Salary Data FY23 and FY22'!$E:$E,"2022")+SUMIFS('Salary Data FY23 and FY22'!$G:$G,'Salary Data FY23 and FY22'!$A:$A,I$1,'Salary Data FY23 and FY22'!$F:$F,$A8,'Salary Data FY23 and FY22'!$E:$E,"2023"))/2</f>
        <v>260518.82499999995</v>
      </c>
      <c r="J8" s="15">
        <f>(+SUMIFS('Salary Data FY23 and FY22'!$G:$G,'Salary Data FY23 and FY22'!$A:$A,J$1,'Salary Data FY23 and FY22'!$F:$F,$A8,'Salary Data FY23 and FY22'!$E:$E,"2022")+SUMIFS('Salary Data FY23 and FY22'!$G:$G,'Salary Data FY23 and FY22'!$A:$A,J$1,'Salary Data FY23 and FY22'!$F:$F,$A8,'Salary Data FY23 and FY22'!$E:$E,"2023"))/2</f>
        <v>8580.52</v>
      </c>
      <c r="K8" s="15">
        <f>(+SUMIFS('Salary Data FY23 and FY22'!$G:$G,'Salary Data FY23 and FY22'!$A:$A,K$1,'Salary Data FY23 and FY22'!$F:$F,$A8,'Salary Data FY23 and FY22'!$E:$E,"2022")+SUMIFS('Salary Data FY23 and FY22'!$G:$G,'Salary Data FY23 and FY22'!$A:$A,K$1,'Salary Data FY23 and FY22'!$F:$F,$A8,'Salary Data FY23 and FY22'!$E:$E,"2023"))/2</f>
        <v>350</v>
      </c>
      <c r="L8" s="15">
        <f>(+SUMIFS('Salary Data FY23 and FY22'!$G:$G,'Salary Data FY23 and FY22'!$A:$A,L$1,'Salary Data FY23 and FY22'!$F:$F,$A8,'Salary Data FY23 and FY22'!$E:$E,"2022")+SUMIFS('Salary Data FY23 and FY22'!$G:$G,'Salary Data FY23 and FY22'!$A:$A,L$1,'Salary Data FY23 and FY22'!$F:$F,$A8,'Salary Data FY23 and FY22'!$E:$E,"2023"))/2</f>
        <v>26849.190000000002</v>
      </c>
      <c r="M8" s="15">
        <f>(+SUMIFS('Salary Data FY23 and FY22'!$G:$G,'Salary Data FY23 and FY22'!$A:$A,M$1,'Salary Data FY23 and FY22'!$F:$F,$A8,'Salary Data FY23 and FY22'!$E:$E,"2022")+SUMIFS('Salary Data FY23 and FY22'!$G:$G,'Salary Data FY23 and FY22'!$A:$A,M$1,'Salary Data FY23 and FY22'!$F:$F,$A8,'Salary Data FY23 and FY22'!$E:$E,"2023"))/2</f>
        <v>0</v>
      </c>
      <c r="O8" s="1">
        <f t="shared" si="0"/>
        <v>563029.00499999989</v>
      </c>
      <c r="P8" s="1"/>
      <c r="W8" s="22">
        <f>SUM(W6:W7)</f>
        <v>9055.98</v>
      </c>
    </row>
    <row r="9" spans="1:39">
      <c r="A9" s="7" t="s">
        <v>18</v>
      </c>
      <c r="B9" s="15">
        <f>(+SUMIFS('Salary Data FY23 and FY22'!$G:$G,'Salary Data FY23 and FY22'!$A:$A,B$1,'Salary Data FY23 and FY22'!$F:$F,$A9,'Salary Data FY23 and FY22'!$E:$E,"2022")+SUMIFS('Salary Data FY23 and FY22'!$G:$G,'Salary Data FY23 and FY22'!$A:$A,B$1,'Salary Data FY23 and FY22'!$F:$F,$A9,'Salary Data FY23 and FY22'!$E:$E,"2023"))/2</f>
        <v>47207.700000000004</v>
      </c>
      <c r="C9" s="15">
        <f>(+SUMIFS('Salary Data FY23 and FY22'!$G:$G,'Salary Data FY23 and FY22'!$A:$A,C$1,'Salary Data FY23 and FY22'!$F:$F,$A9,'Salary Data FY23 and FY22'!$E:$E,"2022")+SUMIFS('Salary Data FY23 and FY22'!$G:$G,'Salary Data FY23 and FY22'!$A:$A,C$1,'Salary Data FY23 and FY22'!$F:$F,$A9,'Salary Data FY23 and FY22'!$E:$E,"2023"))/2</f>
        <v>60606.544999999998</v>
      </c>
      <c r="D9" s="15">
        <f>(+SUMIFS('Salary Data FY23 and FY22'!$G:$G,'Salary Data FY23 and FY22'!$A:$A,D$1,'Salary Data FY23 and FY22'!$F:$F,$A9,'Salary Data FY23 and FY22'!$E:$E,"2022")+SUMIFS('Salary Data FY23 and FY22'!$G:$G,'Salary Data FY23 and FY22'!$A:$A,D$1,'Salary Data FY23 and FY22'!$F:$F,$A9,'Salary Data FY23 and FY22'!$E:$E,"2023"))/2</f>
        <v>40799.755000000005</v>
      </c>
      <c r="E9" s="15">
        <f>(+SUMIFS('Salary Data FY23 and FY22'!$G:$G,'Salary Data FY23 and FY22'!$A:$A,E$1,'Salary Data FY23 and FY22'!$F:$F,$A9,'Salary Data FY23 and FY22'!$E:$E,"2022")+SUMIFS('Salary Data FY23 and FY22'!$G:$G,'Salary Data FY23 and FY22'!$A:$A,E$1,'Salary Data FY23 and FY22'!$F:$F,$A9,'Salary Data FY23 and FY22'!$E:$E,"2023"))/2</f>
        <v>659829.67999999993</v>
      </c>
      <c r="F9" s="15">
        <f>(+SUMIFS('Salary Data FY23 and FY22'!$G:$G,'Salary Data FY23 and FY22'!$A:$A,F$1,'Salary Data FY23 and FY22'!$F:$F,$A9,'Salary Data FY23 and FY22'!$E:$E,"2022")+SUMIFS('Salary Data FY23 and FY22'!$G:$G,'Salary Data FY23 and FY22'!$A:$A,F$1,'Salary Data FY23 and FY22'!$F:$F,$A9,'Salary Data FY23 and FY22'!$E:$E,"2023"))/2</f>
        <v>11285.67</v>
      </c>
      <c r="G9" s="15">
        <f>(+SUMIFS('Salary Data FY23 and FY22'!$G:$G,'Salary Data FY23 and FY22'!$A:$A,G$1,'Salary Data FY23 and FY22'!$F:$F,$A9,'Salary Data FY23 and FY22'!$E:$E,"2022")+SUMIFS('Salary Data FY23 and FY22'!$G:$G,'Salary Data FY23 and FY22'!$A:$A,G$1,'Salary Data FY23 and FY22'!$F:$F,$A9,'Salary Data FY23 and FY22'!$E:$E,"2023"))/2</f>
        <v>19936.7</v>
      </c>
      <c r="H9" s="15">
        <f>(+SUMIFS('Salary Data FY23 and FY22'!$G:$G,'Salary Data FY23 and FY22'!$A:$A,H$1,'Salary Data FY23 and FY22'!$F:$F,$A9,'Salary Data FY23 and FY22'!$E:$E,"2022")+SUMIFS('Salary Data FY23 and FY22'!$G:$G,'Salary Data FY23 and FY22'!$A:$A,H$1,'Salary Data FY23 and FY22'!$F:$F,$A9,'Salary Data FY23 and FY22'!$E:$E,"2023"))/2</f>
        <v>10741.400000000001</v>
      </c>
      <c r="I9" s="15">
        <f>(+SUMIFS('Salary Data FY23 and FY22'!$G:$G,'Salary Data FY23 and FY22'!$A:$A,I$1,'Salary Data FY23 and FY22'!$F:$F,$A9,'Salary Data FY23 and FY22'!$E:$E,"2022")+SUMIFS('Salary Data FY23 and FY22'!$G:$G,'Salary Data FY23 and FY22'!$A:$A,I$1,'Salary Data FY23 and FY22'!$F:$F,$A9,'Salary Data FY23 and FY22'!$E:$E,"2023"))/2</f>
        <v>139543.94499999998</v>
      </c>
      <c r="J9" s="15">
        <f>(+SUMIFS('Salary Data FY23 and FY22'!$G:$G,'Salary Data FY23 and FY22'!$A:$A,J$1,'Salary Data FY23 and FY22'!$F:$F,$A9,'Salary Data FY23 and FY22'!$E:$E,"2022")+SUMIFS('Salary Data FY23 and FY22'!$G:$G,'Salary Data FY23 and FY22'!$A:$A,J$1,'Salary Data FY23 and FY22'!$F:$F,$A9,'Salary Data FY23 and FY22'!$E:$E,"2023"))/2</f>
        <v>8600.8649999999998</v>
      </c>
      <c r="K9" s="15">
        <f>(+SUMIFS('Salary Data FY23 and FY22'!$G:$G,'Salary Data FY23 and FY22'!$A:$A,K$1,'Salary Data FY23 and FY22'!$F:$F,$A9,'Salary Data FY23 and FY22'!$E:$E,"2022")+SUMIFS('Salary Data FY23 and FY22'!$G:$G,'Salary Data FY23 and FY22'!$A:$A,K$1,'Salary Data FY23 and FY22'!$F:$F,$A9,'Salary Data FY23 and FY22'!$E:$E,"2023"))/2</f>
        <v>6929.62</v>
      </c>
      <c r="L9" s="15">
        <f>(+SUMIFS('Salary Data FY23 and FY22'!$G:$G,'Salary Data FY23 and FY22'!$A:$A,L$1,'Salary Data FY23 and FY22'!$F:$F,$A9,'Salary Data FY23 and FY22'!$E:$E,"2022")+SUMIFS('Salary Data FY23 and FY22'!$G:$G,'Salary Data FY23 and FY22'!$A:$A,L$1,'Salary Data FY23 and FY22'!$F:$F,$A9,'Salary Data FY23 and FY22'!$E:$E,"2023"))/2</f>
        <v>77388.95</v>
      </c>
      <c r="M9" s="15">
        <f>(+SUMIFS('Salary Data FY23 and FY22'!$G:$G,'Salary Data FY23 and FY22'!$A:$A,M$1,'Salary Data FY23 and FY22'!$F:$F,$A9,'Salary Data FY23 and FY22'!$E:$E,"2022")+SUMIFS('Salary Data FY23 and FY22'!$G:$G,'Salary Data FY23 and FY22'!$A:$A,M$1,'Salary Data FY23 and FY22'!$F:$F,$A9,'Salary Data FY23 and FY22'!$E:$E,"2023"))/2</f>
        <v>42125.11</v>
      </c>
      <c r="O9" s="1">
        <f t="shared" si="0"/>
        <v>1124995.94</v>
      </c>
      <c r="P9" s="1">
        <v>1288909</v>
      </c>
    </row>
    <row r="10" spans="1:39">
      <c r="A10" s="7" t="s">
        <v>102</v>
      </c>
      <c r="B10" s="15">
        <f>(+SUMIFS('Salary Data FY23 and FY22'!$G:$G,'Salary Data FY23 and FY22'!$A:$A,B$1,'Salary Data FY23 and FY22'!$F:$F,$A10,'Salary Data FY23 and FY22'!$E:$E,"2022")+SUMIFS('Salary Data FY23 and FY22'!$G:$G,'Salary Data FY23 and FY22'!$A:$A,B$1,'Salary Data FY23 and FY22'!$F:$F,$A10,'Salary Data FY23 and FY22'!$E:$E,"2023"))/2</f>
        <v>0</v>
      </c>
      <c r="C10" s="15">
        <f>(+SUMIFS('Salary Data FY23 and FY22'!$G:$G,'Salary Data FY23 and FY22'!$A:$A,C$1,'Salary Data FY23 and FY22'!$F:$F,$A10,'Salary Data FY23 and FY22'!$E:$E,"2022")+SUMIFS('Salary Data FY23 and FY22'!$G:$G,'Salary Data FY23 and FY22'!$A:$A,C$1,'Salary Data FY23 and FY22'!$F:$F,$A10,'Salary Data FY23 and FY22'!$E:$E,"2023"))/2</f>
        <v>0</v>
      </c>
      <c r="D10" s="15">
        <f>(+SUMIFS('Salary Data FY23 and FY22'!$G:$G,'Salary Data FY23 and FY22'!$A:$A,D$1,'Salary Data FY23 and FY22'!$F:$F,$A10,'Salary Data FY23 and FY22'!$E:$E,"2022")+SUMIFS('Salary Data FY23 and FY22'!$G:$G,'Salary Data FY23 and FY22'!$A:$A,D$1,'Salary Data FY23 and FY22'!$F:$F,$A10,'Salary Data FY23 and FY22'!$E:$E,"2023"))/2</f>
        <v>0</v>
      </c>
      <c r="E10" s="15">
        <f>(+SUMIFS('Salary Data FY23 and FY22'!$G:$G,'Salary Data FY23 and FY22'!$A:$A,E$1,'Salary Data FY23 and FY22'!$F:$F,$A10,'Salary Data FY23 and FY22'!$E:$E,"2022")+SUMIFS('Salary Data FY23 and FY22'!$G:$G,'Salary Data FY23 and FY22'!$A:$A,E$1,'Salary Data FY23 and FY22'!$F:$F,$A10,'Salary Data FY23 and FY22'!$E:$E,"2023"))/2</f>
        <v>0</v>
      </c>
      <c r="F10" s="15">
        <f>(+SUMIFS('Salary Data FY23 and FY22'!$G:$G,'Salary Data FY23 and FY22'!$A:$A,F$1,'Salary Data FY23 and FY22'!$F:$F,$A10,'Salary Data FY23 and FY22'!$E:$E,"2022")+SUMIFS('Salary Data FY23 and FY22'!$G:$G,'Salary Data FY23 and FY22'!$A:$A,F$1,'Salary Data FY23 and FY22'!$F:$F,$A10,'Salary Data FY23 and FY22'!$E:$E,"2023"))/2</f>
        <v>0</v>
      </c>
      <c r="G10" s="15">
        <f>(+SUMIFS('Salary Data FY23 and FY22'!$G:$G,'Salary Data FY23 and FY22'!$A:$A,G$1,'Salary Data FY23 and FY22'!$F:$F,$A10,'Salary Data FY23 and FY22'!$E:$E,"2022")+SUMIFS('Salary Data FY23 and FY22'!$G:$G,'Salary Data FY23 and FY22'!$A:$A,G$1,'Salary Data FY23 and FY22'!$F:$F,$A10,'Salary Data FY23 and FY22'!$E:$E,"2023"))/2</f>
        <v>0</v>
      </c>
      <c r="H10" s="15">
        <f>(+SUMIFS('Salary Data FY23 and FY22'!$G:$G,'Salary Data FY23 and FY22'!$A:$A,H$1,'Salary Data FY23 and FY22'!$F:$F,$A10,'Salary Data FY23 and FY22'!$E:$E,"2022")+SUMIFS('Salary Data FY23 and FY22'!$G:$G,'Salary Data FY23 and FY22'!$A:$A,H$1,'Salary Data FY23 and FY22'!$F:$F,$A10,'Salary Data FY23 and FY22'!$E:$E,"2023"))/2</f>
        <v>0</v>
      </c>
      <c r="I10" s="15">
        <f>(+SUMIFS('Salary Data FY23 and FY22'!$G:$G,'Salary Data FY23 and FY22'!$A:$A,I$1,'Salary Data FY23 and FY22'!$F:$F,$A10,'Salary Data FY23 and FY22'!$E:$E,"2022")+SUMIFS('Salary Data FY23 and FY22'!$G:$G,'Salary Data FY23 and FY22'!$A:$A,I$1,'Salary Data FY23 and FY22'!$F:$F,$A10,'Salary Data FY23 and FY22'!$E:$E,"2023"))/2</f>
        <v>0</v>
      </c>
      <c r="J10" s="15">
        <f>(+SUMIFS('Salary Data FY23 and FY22'!$G:$G,'Salary Data FY23 and FY22'!$A:$A,J$1,'Salary Data FY23 and FY22'!$F:$F,$A10,'Salary Data FY23 and FY22'!$E:$E,"2022")+SUMIFS('Salary Data FY23 and FY22'!$G:$G,'Salary Data FY23 and FY22'!$A:$A,J$1,'Salary Data FY23 and FY22'!$F:$F,$A10,'Salary Data FY23 and FY22'!$E:$E,"2023"))/2</f>
        <v>0</v>
      </c>
      <c r="K10" s="15">
        <f>(+SUMIFS('Salary Data FY23 and FY22'!$G:$G,'Salary Data FY23 and FY22'!$A:$A,K$1,'Salary Data FY23 and FY22'!$F:$F,$A10,'Salary Data FY23 and FY22'!$E:$E,"2022")+SUMIFS('Salary Data FY23 and FY22'!$G:$G,'Salary Data FY23 and FY22'!$A:$A,K$1,'Salary Data FY23 and FY22'!$F:$F,$A10,'Salary Data FY23 and FY22'!$E:$E,"2023"))/2</f>
        <v>0</v>
      </c>
      <c r="L10" s="15">
        <f>(+SUMIFS('Salary Data FY23 and FY22'!$G:$G,'Salary Data FY23 and FY22'!$A:$A,L$1,'Salary Data FY23 and FY22'!$F:$F,$A10,'Salary Data FY23 and FY22'!$E:$E,"2022")+SUMIFS('Salary Data FY23 and FY22'!$G:$G,'Salary Data FY23 and FY22'!$A:$A,L$1,'Salary Data FY23 and FY22'!$F:$F,$A10,'Salary Data FY23 and FY22'!$E:$E,"2023"))/2</f>
        <v>0</v>
      </c>
      <c r="M10" s="15">
        <f>(+SUMIFS('Salary Data FY23 and FY22'!$G:$G,'Salary Data FY23 and FY22'!$A:$A,M$1,'Salary Data FY23 and FY22'!$F:$F,$A10,'Salary Data FY23 and FY22'!$E:$E,"2022")+SUMIFS('Salary Data FY23 and FY22'!$G:$G,'Salary Data FY23 and FY22'!$A:$A,M$1,'Salary Data FY23 and FY22'!$F:$F,$A10,'Salary Data FY23 and FY22'!$E:$E,"2023"))/2</f>
        <v>0</v>
      </c>
      <c r="O10" s="1">
        <f t="shared" si="0"/>
        <v>0</v>
      </c>
      <c r="P10" s="1"/>
      <c r="S10" s="215" t="s">
        <v>10</v>
      </c>
      <c r="T10" s="215" t="s">
        <v>399</v>
      </c>
      <c r="U10" s="215" t="s">
        <v>224</v>
      </c>
      <c r="V10" s="215" t="s">
        <v>400</v>
      </c>
      <c r="W10" s="214">
        <v>459.35</v>
      </c>
      <c r="X10" s="215" t="s">
        <v>401</v>
      </c>
      <c r="Y10" s="215" t="s">
        <v>402</v>
      </c>
      <c r="Z10" s="216">
        <v>2023</v>
      </c>
      <c r="AA10" s="215" t="s">
        <v>403</v>
      </c>
      <c r="AB10" s="215" t="s">
        <v>404</v>
      </c>
      <c r="AC10" s="215" t="s">
        <v>405</v>
      </c>
      <c r="AD10" s="215" t="s">
        <v>406</v>
      </c>
      <c r="AE10" s="215" t="s">
        <v>407</v>
      </c>
      <c r="AF10" s="215"/>
      <c r="AG10" s="215" t="s">
        <v>408</v>
      </c>
      <c r="AH10" s="215" t="s">
        <v>409</v>
      </c>
      <c r="AI10" s="215" t="s">
        <v>418</v>
      </c>
      <c r="AJ10" s="215" t="s">
        <v>419</v>
      </c>
      <c r="AK10" s="215" t="s">
        <v>420</v>
      </c>
      <c r="AL10" s="215" t="s">
        <v>421</v>
      </c>
      <c r="AM10" s="215"/>
    </row>
    <row r="11" spans="1:39">
      <c r="A11" s="7" t="s">
        <v>51</v>
      </c>
      <c r="B11" s="15">
        <f>(+SUMIFS('Salary Data FY23 and FY22'!$G:$G,'Salary Data FY23 and FY22'!$A:$A,B$1,'Salary Data FY23 and FY22'!$F:$F,$A11,'Salary Data FY23 and FY22'!$E:$E,"2022")+SUMIFS('Salary Data FY23 and FY22'!$G:$G,'Salary Data FY23 and FY22'!$A:$A,B$1,'Salary Data FY23 and FY22'!$F:$F,$A11,'Salary Data FY23 and FY22'!$E:$E,"2023"))/2</f>
        <v>1869.2750000000001</v>
      </c>
      <c r="C11" s="15">
        <f>(+SUMIFS('Salary Data FY23 and FY22'!$G:$G,'Salary Data FY23 and FY22'!$A:$A,C$1,'Salary Data FY23 and FY22'!$F:$F,$A11,'Salary Data FY23 and FY22'!$E:$E,"2022")+SUMIFS('Salary Data FY23 and FY22'!$G:$G,'Salary Data FY23 and FY22'!$A:$A,C$1,'Salary Data FY23 and FY22'!$F:$F,$A11,'Salary Data FY23 and FY22'!$E:$E,"2023"))/2</f>
        <v>0</v>
      </c>
      <c r="D11" s="15">
        <f>(+SUMIFS('Salary Data FY23 and FY22'!$G:$G,'Salary Data FY23 and FY22'!$A:$A,D$1,'Salary Data FY23 and FY22'!$F:$F,$A11,'Salary Data FY23 and FY22'!$E:$E,"2022")+SUMIFS('Salary Data FY23 and FY22'!$G:$G,'Salary Data FY23 and FY22'!$A:$A,D$1,'Salary Data FY23 and FY22'!$F:$F,$A11,'Salary Data FY23 and FY22'!$E:$E,"2023"))/2</f>
        <v>77878.439999999973</v>
      </c>
      <c r="E11" s="15">
        <f>(+SUMIFS('Salary Data FY23 and FY22'!$G:$G,'Salary Data FY23 and FY22'!$A:$A,E$1,'Salary Data FY23 and FY22'!$F:$F,$A11,'Salary Data FY23 and FY22'!$E:$E,"2022")+SUMIFS('Salary Data FY23 and FY22'!$G:$G,'Salary Data FY23 and FY22'!$A:$A,E$1,'Salary Data FY23 and FY22'!$F:$F,$A11,'Salary Data FY23 and FY22'!$E:$E,"2023"))/2</f>
        <v>0</v>
      </c>
      <c r="F11" s="15">
        <f>(+SUMIFS('Salary Data FY23 and FY22'!$G:$G,'Salary Data FY23 and FY22'!$A:$A,F$1,'Salary Data FY23 and FY22'!$F:$F,$A11,'Salary Data FY23 and FY22'!$E:$E,"2022")+SUMIFS('Salary Data FY23 and FY22'!$G:$G,'Salary Data FY23 and FY22'!$A:$A,F$1,'Salary Data FY23 and FY22'!$F:$F,$A11,'Salary Data FY23 and FY22'!$E:$E,"2023"))/2</f>
        <v>0</v>
      </c>
      <c r="G11" s="15">
        <f>(+SUMIFS('Salary Data FY23 and FY22'!$G:$G,'Salary Data FY23 and FY22'!$A:$A,G$1,'Salary Data FY23 and FY22'!$F:$F,$A11,'Salary Data FY23 and FY22'!$E:$E,"2022")+SUMIFS('Salary Data FY23 and FY22'!$G:$G,'Salary Data FY23 and FY22'!$A:$A,G$1,'Salary Data FY23 and FY22'!$F:$F,$A11,'Salary Data FY23 and FY22'!$E:$E,"2023"))/2</f>
        <v>7721.2099999999991</v>
      </c>
      <c r="H11" s="15">
        <f>(+SUMIFS('Salary Data FY23 and FY22'!$G:$G,'Salary Data FY23 and FY22'!$A:$A,H$1,'Salary Data FY23 and FY22'!$F:$F,$A11,'Salary Data FY23 and FY22'!$E:$E,"2022")+SUMIFS('Salary Data FY23 and FY22'!$G:$G,'Salary Data FY23 and FY22'!$A:$A,H$1,'Salary Data FY23 and FY22'!$F:$F,$A11,'Salary Data FY23 and FY22'!$E:$E,"2023"))/2</f>
        <v>20914.52</v>
      </c>
      <c r="I11" s="15">
        <f>(+SUMIFS('Salary Data FY23 and FY22'!$G:$G,'Salary Data FY23 and FY22'!$A:$A,I$1,'Salary Data FY23 and FY22'!$F:$F,$A11,'Salary Data FY23 and FY22'!$E:$E,"2022")+SUMIFS('Salary Data FY23 and FY22'!$G:$G,'Salary Data FY23 and FY22'!$A:$A,I$1,'Salary Data FY23 and FY22'!$F:$F,$A11,'Salary Data FY23 and FY22'!$E:$E,"2023"))/2</f>
        <v>88955.51999999999</v>
      </c>
      <c r="J11" s="15">
        <f>(+SUMIFS('Salary Data FY23 and FY22'!$G:$G,'Salary Data FY23 and FY22'!$A:$A,J$1,'Salary Data FY23 and FY22'!$F:$F,$A11,'Salary Data FY23 and FY22'!$E:$E,"2022")+SUMIFS('Salary Data FY23 and FY22'!$G:$G,'Salary Data FY23 and FY22'!$A:$A,J$1,'Salary Data FY23 and FY22'!$F:$F,$A11,'Salary Data FY23 and FY22'!$E:$E,"2023"))/2</f>
        <v>0</v>
      </c>
      <c r="K11" s="15">
        <f>(+SUMIFS('Salary Data FY23 and FY22'!$G:$G,'Salary Data FY23 and FY22'!$A:$A,K$1,'Salary Data FY23 and FY22'!$F:$F,$A11,'Salary Data FY23 and FY22'!$E:$E,"2022")+SUMIFS('Salary Data FY23 and FY22'!$G:$G,'Salary Data FY23 and FY22'!$A:$A,K$1,'Salary Data FY23 and FY22'!$F:$F,$A11,'Salary Data FY23 and FY22'!$E:$E,"2023"))/2</f>
        <v>13235.21</v>
      </c>
      <c r="L11" s="15">
        <f>(+SUMIFS('Salary Data FY23 and FY22'!$G:$G,'Salary Data FY23 and FY22'!$A:$A,L$1,'Salary Data FY23 and FY22'!$F:$F,$A11,'Salary Data FY23 and FY22'!$E:$E,"2022")+SUMIFS('Salary Data FY23 and FY22'!$G:$G,'Salary Data FY23 and FY22'!$A:$A,L$1,'Salary Data FY23 and FY22'!$F:$F,$A11,'Salary Data FY23 and FY22'!$E:$E,"2023"))/2</f>
        <v>52797.020000000004</v>
      </c>
      <c r="M11" s="15">
        <f>(+SUMIFS('Salary Data FY23 and FY22'!$G:$G,'Salary Data FY23 and FY22'!$A:$A,M$1,'Salary Data FY23 and FY22'!$F:$F,$A11,'Salary Data FY23 and FY22'!$E:$E,"2022")+SUMIFS('Salary Data FY23 and FY22'!$G:$G,'Salary Data FY23 and FY22'!$A:$A,M$1,'Salary Data FY23 and FY22'!$F:$F,$A11,'Salary Data FY23 and FY22'!$E:$E,"2023"))/2</f>
        <v>0</v>
      </c>
      <c r="O11" s="1">
        <f t="shared" si="0"/>
        <v>263371.19499999995</v>
      </c>
      <c r="P11" s="1">
        <v>160537</v>
      </c>
    </row>
    <row r="12" spans="1:39">
      <c r="A12" s="7" t="s">
        <v>46</v>
      </c>
      <c r="B12" s="15">
        <f>(+SUMIFS('Salary Data FY23 and FY22'!$G:$G,'Salary Data FY23 and FY22'!$A:$A,B$1,'Salary Data FY23 and FY22'!$F:$F,$A12,'Salary Data FY23 and FY22'!$E:$E,"2022")+SUMIFS('Salary Data FY23 and FY22'!$G:$G,'Salary Data FY23 and FY22'!$A:$A,B$1,'Salary Data FY23 and FY22'!$F:$F,$A12,'Salary Data FY23 and FY22'!$E:$E,"2023"))/2</f>
        <v>1312011.4950000001</v>
      </c>
      <c r="C12" s="15">
        <f>(+SUMIFS('Salary Data FY23 and FY22'!$G:$G,'Salary Data FY23 and FY22'!$A:$A,C$1,'Salary Data FY23 and FY22'!$F:$F,$A12,'Salary Data FY23 and FY22'!$E:$E,"2022")+SUMIFS('Salary Data FY23 and FY22'!$G:$G,'Salary Data FY23 and FY22'!$A:$A,C$1,'Salary Data FY23 and FY22'!$F:$F,$A12,'Salary Data FY23 and FY22'!$E:$E,"2023"))/2</f>
        <v>301944.73</v>
      </c>
      <c r="D12" s="15">
        <f>(+SUMIFS('Salary Data FY23 and FY22'!$G:$G,'Salary Data FY23 and FY22'!$A:$A,D$1,'Salary Data FY23 and FY22'!$F:$F,$A12,'Salary Data FY23 and FY22'!$E:$E,"2022")+SUMIFS('Salary Data FY23 and FY22'!$G:$G,'Salary Data FY23 and FY22'!$A:$A,D$1,'Salary Data FY23 and FY22'!$F:$F,$A12,'Salary Data FY23 and FY22'!$E:$E,"2023"))/2</f>
        <v>241800.05499999999</v>
      </c>
      <c r="E12" s="15">
        <f>(+SUMIFS('Salary Data FY23 and FY22'!$G:$G,'Salary Data FY23 and FY22'!$A:$A,E$1,'Salary Data FY23 and FY22'!$F:$F,$A12,'Salary Data FY23 and FY22'!$E:$E,"2022")+SUMIFS('Salary Data FY23 and FY22'!$G:$G,'Salary Data FY23 and FY22'!$A:$A,E$1,'Salary Data FY23 and FY22'!$F:$F,$A12,'Salary Data FY23 and FY22'!$E:$E,"2023"))/2</f>
        <v>366421.98</v>
      </c>
      <c r="F12" s="15">
        <f>(+SUMIFS('Salary Data FY23 and FY22'!$G:$G,'Salary Data FY23 and FY22'!$A:$A,F$1,'Salary Data FY23 and FY22'!$F:$F,$A12,'Salary Data FY23 and FY22'!$E:$E,"2022")+SUMIFS('Salary Data FY23 and FY22'!$G:$G,'Salary Data FY23 and FY22'!$A:$A,F$1,'Salary Data FY23 and FY22'!$F:$F,$A12,'Salary Data FY23 and FY22'!$E:$E,"2023"))/2</f>
        <v>51597.495000000003</v>
      </c>
      <c r="G12" s="15">
        <f>(+SUMIFS('Salary Data FY23 and FY22'!$G:$G,'Salary Data FY23 and FY22'!$A:$A,G$1,'Salary Data FY23 and FY22'!$F:$F,$A12,'Salary Data FY23 and FY22'!$E:$E,"2022")+SUMIFS('Salary Data FY23 and FY22'!$G:$G,'Salary Data FY23 and FY22'!$A:$A,G$1,'Salary Data FY23 and FY22'!$F:$F,$A12,'Salary Data FY23 and FY22'!$E:$E,"2023"))/2</f>
        <v>199628.375</v>
      </c>
      <c r="H12" s="15">
        <f>(+SUMIFS('Salary Data FY23 and FY22'!$G:$G,'Salary Data FY23 and FY22'!$A:$A,H$1,'Salary Data FY23 and FY22'!$F:$F,$A12,'Salary Data FY23 and FY22'!$E:$E,"2022")+SUMIFS('Salary Data FY23 and FY22'!$G:$G,'Salary Data FY23 and FY22'!$A:$A,H$1,'Salary Data FY23 and FY22'!$F:$F,$A12,'Salary Data FY23 and FY22'!$E:$E,"2023"))/2</f>
        <v>183133.97499999998</v>
      </c>
      <c r="I12" s="15">
        <f>(+SUMIFS('Salary Data FY23 and FY22'!$G:$G,'Salary Data FY23 and FY22'!$A:$A,I$1,'Salary Data FY23 and FY22'!$F:$F,$A12,'Salary Data FY23 and FY22'!$E:$E,"2022")+SUMIFS('Salary Data FY23 and FY22'!$G:$G,'Salary Data FY23 and FY22'!$A:$A,I$1,'Salary Data FY23 and FY22'!$F:$F,$A12,'Salary Data FY23 and FY22'!$E:$E,"2023"))/2</f>
        <v>405110.01</v>
      </c>
      <c r="J12" s="15">
        <f>(+SUMIFS('Salary Data FY23 and FY22'!$G:$G,'Salary Data FY23 and FY22'!$A:$A,J$1,'Salary Data FY23 and FY22'!$F:$F,$A12,'Salary Data FY23 and FY22'!$E:$E,"2022")+SUMIFS('Salary Data FY23 and FY22'!$G:$G,'Salary Data FY23 and FY22'!$A:$A,J$1,'Salary Data FY23 and FY22'!$F:$F,$A12,'Salary Data FY23 and FY22'!$E:$E,"2023"))/2</f>
        <v>108964.35</v>
      </c>
      <c r="K12" s="15">
        <f>(+SUMIFS('Salary Data FY23 and FY22'!$G:$G,'Salary Data FY23 and FY22'!$A:$A,K$1,'Salary Data FY23 and FY22'!$F:$F,$A12,'Salary Data FY23 and FY22'!$E:$E,"2022")+SUMIFS('Salary Data FY23 and FY22'!$G:$G,'Salary Data FY23 and FY22'!$A:$A,K$1,'Salary Data FY23 and FY22'!$F:$F,$A12,'Salary Data FY23 and FY22'!$E:$E,"2023"))/2</f>
        <v>72438.184999999998</v>
      </c>
      <c r="L12" s="15">
        <f>(+SUMIFS('Salary Data FY23 and FY22'!$G:$G,'Salary Data FY23 and FY22'!$A:$A,L$1,'Salary Data FY23 and FY22'!$F:$F,$A12,'Salary Data FY23 and FY22'!$E:$E,"2022")+SUMIFS('Salary Data FY23 and FY22'!$G:$G,'Salary Data FY23 and FY22'!$A:$A,L$1,'Salary Data FY23 and FY22'!$F:$F,$A12,'Salary Data FY23 and FY22'!$E:$E,"2023"))/2</f>
        <v>325482.16500000004</v>
      </c>
      <c r="M12" s="15">
        <f>(+SUMIFS('Salary Data FY23 and FY22'!$G:$G,'Salary Data FY23 and FY22'!$A:$A,M$1,'Salary Data FY23 and FY22'!$F:$F,$A12,'Salary Data FY23 and FY22'!$E:$E,"2022")+SUMIFS('Salary Data FY23 and FY22'!$G:$G,'Salary Data FY23 and FY22'!$A:$A,M$1,'Salary Data FY23 and FY22'!$F:$F,$A12,'Salary Data FY23 and FY22'!$E:$E,"2023"))/2</f>
        <v>6895.41</v>
      </c>
      <c r="O12" s="1">
        <f t="shared" si="0"/>
        <v>3575428.2250000006</v>
      </c>
      <c r="P12" s="1">
        <v>3558018</v>
      </c>
    </row>
    <row r="13" spans="1:39">
      <c r="A13" s="7" t="s">
        <v>19</v>
      </c>
      <c r="B13" s="15">
        <f>(+SUMIFS('Salary Data FY23 and FY22'!$G:$G,'Salary Data FY23 and FY22'!$A:$A,B$1,'Salary Data FY23 and FY22'!$F:$F,$A13,'Salary Data FY23 and FY22'!$E:$E,"2022")+SUMIFS('Salary Data FY23 and FY22'!$G:$G,'Salary Data FY23 and FY22'!$A:$A,B$1,'Salary Data FY23 and FY22'!$F:$F,$A13,'Salary Data FY23 and FY22'!$E:$E,"2023"))/2</f>
        <v>1909728.0699999998</v>
      </c>
      <c r="C13" s="15">
        <f>(+SUMIFS('Salary Data FY23 and FY22'!$G:$G,'Salary Data FY23 and FY22'!$A:$A,C$1,'Salary Data FY23 and FY22'!$F:$F,$A13,'Salary Data FY23 and FY22'!$E:$E,"2022")+SUMIFS('Salary Data FY23 and FY22'!$G:$G,'Salary Data FY23 and FY22'!$A:$A,C$1,'Salary Data FY23 and FY22'!$F:$F,$A13,'Salary Data FY23 and FY22'!$E:$E,"2023"))/2</f>
        <v>1655960.7499999995</v>
      </c>
      <c r="D13" s="15">
        <f>(+SUMIFS('Salary Data FY23 and FY22'!$G:$G,'Salary Data FY23 and FY22'!$A:$A,D$1,'Salary Data FY23 and FY22'!$F:$F,$A13,'Salary Data FY23 and FY22'!$E:$E,"2022")+SUMIFS('Salary Data FY23 and FY22'!$G:$G,'Salary Data FY23 and FY22'!$A:$A,D$1,'Salary Data FY23 and FY22'!$F:$F,$A13,'Salary Data FY23 and FY22'!$E:$E,"2023"))/2</f>
        <v>1413142.6350000002</v>
      </c>
      <c r="E13" s="15">
        <f>(+SUMIFS('Salary Data FY23 and FY22'!$G:$G,'Salary Data FY23 and FY22'!$A:$A,E$1,'Salary Data FY23 and FY22'!$F:$F,$A13,'Salary Data FY23 and FY22'!$E:$E,"2022")+SUMIFS('Salary Data FY23 and FY22'!$G:$G,'Salary Data FY23 and FY22'!$A:$A,E$1,'Salary Data FY23 and FY22'!$F:$F,$A13,'Salary Data FY23 and FY22'!$E:$E,"2023"))/2</f>
        <v>4260601.8499999996</v>
      </c>
      <c r="F13" s="15">
        <f>(+SUMIFS('Salary Data FY23 and FY22'!$G:$G,'Salary Data FY23 and FY22'!$A:$A,F$1,'Salary Data FY23 and FY22'!$F:$F,$A13,'Salary Data FY23 and FY22'!$E:$E,"2022")+SUMIFS('Salary Data FY23 and FY22'!$G:$G,'Salary Data FY23 and FY22'!$A:$A,F$1,'Salary Data FY23 and FY22'!$F:$F,$A13,'Salary Data FY23 and FY22'!$E:$E,"2023"))/2</f>
        <v>502518.88999999996</v>
      </c>
      <c r="G13" s="15">
        <f>(+SUMIFS('Salary Data FY23 and FY22'!$G:$G,'Salary Data FY23 and FY22'!$A:$A,G$1,'Salary Data FY23 and FY22'!$F:$F,$A13,'Salary Data FY23 and FY22'!$E:$E,"2022")+SUMIFS('Salary Data FY23 and FY22'!$G:$G,'Salary Data FY23 and FY22'!$A:$A,G$1,'Salary Data FY23 and FY22'!$F:$F,$A13,'Salary Data FY23 and FY22'!$E:$E,"2023"))/2</f>
        <v>893469.52500000014</v>
      </c>
      <c r="H13" s="15">
        <f>(+SUMIFS('Salary Data FY23 and FY22'!$G:$G,'Salary Data FY23 and FY22'!$A:$A,H$1,'Salary Data FY23 and FY22'!$F:$F,$A13,'Salary Data FY23 and FY22'!$E:$E,"2022")+SUMIFS('Salary Data FY23 and FY22'!$G:$G,'Salary Data FY23 and FY22'!$A:$A,H$1,'Salary Data FY23 and FY22'!$F:$F,$A13,'Salary Data FY23 and FY22'!$E:$E,"2023"))/2</f>
        <v>792574.38000000012</v>
      </c>
      <c r="I13" s="15">
        <f>(+SUMIFS('Salary Data FY23 and FY22'!$G:$G,'Salary Data FY23 and FY22'!$A:$A,I$1,'Salary Data FY23 and FY22'!$F:$F,$A13,'Salary Data FY23 and FY22'!$E:$E,"2022")+SUMIFS('Salary Data FY23 and FY22'!$G:$G,'Salary Data FY23 and FY22'!$A:$A,I$1,'Salary Data FY23 and FY22'!$F:$F,$A13,'Salary Data FY23 and FY22'!$E:$E,"2023"))/2</f>
        <v>1826435.8</v>
      </c>
      <c r="J13" s="15">
        <f>(+SUMIFS('Salary Data FY23 and FY22'!$G:$G,'Salary Data FY23 and FY22'!$A:$A,J$1,'Salary Data FY23 and FY22'!$F:$F,$A13,'Salary Data FY23 and FY22'!$E:$E,"2022")+SUMIFS('Salary Data FY23 and FY22'!$G:$G,'Salary Data FY23 and FY22'!$A:$A,J$1,'Salary Data FY23 and FY22'!$F:$F,$A13,'Salary Data FY23 and FY22'!$E:$E,"2023"))/2</f>
        <v>1591683.5650000004</v>
      </c>
      <c r="K13" s="15">
        <f>(+SUMIFS('Salary Data FY23 and FY22'!$G:$G,'Salary Data FY23 and FY22'!$A:$A,K$1,'Salary Data FY23 and FY22'!$F:$F,$A13,'Salary Data FY23 and FY22'!$E:$E,"2022")+SUMIFS('Salary Data FY23 and FY22'!$G:$G,'Salary Data FY23 and FY22'!$A:$A,K$1,'Salary Data FY23 and FY22'!$F:$F,$A13,'Salary Data FY23 and FY22'!$E:$E,"2023"))/2</f>
        <v>1265714.25</v>
      </c>
      <c r="L13" s="15">
        <f>(+SUMIFS('Salary Data FY23 and FY22'!$G:$G,'Salary Data FY23 and FY22'!$A:$A,L$1,'Salary Data FY23 and FY22'!$F:$F,$A13,'Salary Data FY23 and FY22'!$E:$E,"2022")+SUMIFS('Salary Data FY23 and FY22'!$G:$G,'Salary Data FY23 and FY22'!$A:$A,L$1,'Salary Data FY23 and FY22'!$F:$F,$A13,'Salary Data FY23 and FY22'!$E:$E,"2023"))/2</f>
        <v>2020456.25</v>
      </c>
      <c r="M13" s="15">
        <f>(+SUMIFS('Salary Data FY23 and FY22'!$G:$G,'Salary Data FY23 and FY22'!$A:$A,M$1,'Salary Data FY23 and FY22'!$F:$F,$A13,'Salary Data FY23 and FY22'!$E:$E,"2022")+SUMIFS('Salary Data FY23 and FY22'!$G:$G,'Salary Data FY23 and FY22'!$A:$A,M$1,'Salary Data FY23 and FY22'!$F:$F,$A13,'Salary Data FY23 and FY22'!$E:$E,"2023"))/2</f>
        <v>1651315.7399999998</v>
      </c>
      <c r="O13" s="1">
        <f t="shared" si="0"/>
        <v>19783601.705000002</v>
      </c>
      <c r="P13" s="1">
        <v>20088152</v>
      </c>
      <c r="S13" s="215" t="s">
        <v>12</v>
      </c>
      <c r="T13" s="215" t="s">
        <v>399</v>
      </c>
      <c r="U13" s="215" t="s">
        <v>224</v>
      </c>
      <c r="V13" s="215" t="s">
        <v>400</v>
      </c>
      <c r="W13" s="214">
        <v>405.57</v>
      </c>
      <c r="X13" s="215" t="s">
        <v>401</v>
      </c>
      <c r="Y13" s="215" t="s">
        <v>402</v>
      </c>
      <c r="Z13" s="216">
        <v>2023</v>
      </c>
      <c r="AA13" s="215" t="s">
        <v>403</v>
      </c>
      <c r="AB13" s="215" t="s">
        <v>404</v>
      </c>
      <c r="AC13" s="215" t="s">
        <v>405</v>
      </c>
      <c r="AD13" s="215" t="s">
        <v>406</v>
      </c>
      <c r="AE13" s="215" t="s">
        <v>407</v>
      </c>
      <c r="AF13" s="215"/>
      <c r="AG13" s="215" t="s">
        <v>408</v>
      </c>
      <c r="AH13" s="215" t="s">
        <v>409</v>
      </c>
      <c r="AI13" s="215" t="s">
        <v>422</v>
      </c>
      <c r="AJ13" s="215" t="s">
        <v>423</v>
      </c>
      <c r="AK13" s="215" t="s">
        <v>424</v>
      </c>
      <c r="AL13" s="215" t="s">
        <v>425</v>
      </c>
      <c r="AM13" s="215"/>
    </row>
    <row r="14" spans="1:39" ht="15.75" thickBot="1">
      <c r="A14" s="12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O14" s="115">
        <f>SUM(O5:O13)</f>
        <v>27160562.650000002</v>
      </c>
      <c r="P14" s="115">
        <f>SUM(P5:P13)</f>
        <v>26676222</v>
      </c>
    </row>
    <row r="15" spans="1:39" ht="15.75" thickTop="1">
      <c r="A15" s="13" t="s">
        <v>209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O15" s="1"/>
      <c r="P15" s="1"/>
    </row>
    <row r="16" spans="1:39">
      <c r="A16" s="11" t="s">
        <v>22</v>
      </c>
      <c r="B16" s="1">
        <f>+ROUND(B5/SUM(B$5:B$13)*B$2,2)</f>
        <v>89.96</v>
      </c>
      <c r="C16" s="1">
        <f t="shared" ref="C16:M16" si="1">+ROUND(C5/SUM(C$5:C$13)*C$2,2)</f>
        <v>0</v>
      </c>
      <c r="D16" s="1">
        <f t="shared" si="1"/>
        <v>0</v>
      </c>
      <c r="E16" s="1">
        <f t="shared" si="1"/>
        <v>0</v>
      </c>
      <c r="F16" s="1">
        <f t="shared" si="1"/>
        <v>1.95</v>
      </c>
      <c r="G16" s="1">
        <f t="shared" si="1"/>
        <v>0</v>
      </c>
      <c r="H16" s="1">
        <f t="shared" si="1"/>
        <v>10.18</v>
      </c>
      <c r="I16" s="1">
        <f t="shared" si="1"/>
        <v>197.14</v>
      </c>
      <c r="J16" s="1">
        <f t="shared" si="1"/>
        <v>0</v>
      </c>
      <c r="K16" s="1">
        <f t="shared" si="1"/>
        <v>0</v>
      </c>
      <c r="L16" s="1">
        <f t="shared" si="1"/>
        <v>376.14</v>
      </c>
      <c r="M16" s="16">
        <f t="shared" si="1"/>
        <v>0</v>
      </c>
    </row>
    <row r="17" spans="1:15">
      <c r="A17" s="11" t="s">
        <v>5</v>
      </c>
      <c r="B17" s="1">
        <f>+ROUND(B6/SUM(B$5:B$13)*B$2,2)</f>
        <v>650.33000000000004</v>
      </c>
      <c r="C17" s="1">
        <f t="shared" ref="C17:M17" si="2">+ROUND(C6/SUM(C$5:C$13)*C$2,2)</f>
        <v>0</v>
      </c>
      <c r="D17" s="1">
        <f t="shared" si="2"/>
        <v>0</v>
      </c>
      <c r="E17" s="1">
        <f t="shared" si="2"/>
        <v>3168.49</v>
      </c>
      <c r="F17" s="1">
        <f t="shared" si="2"/>
        <v>21.14</v>
      </c>
      <c r="G17" s="1">
        <f t="shared" si="2"/>
        <v>0</v>
      </c>
      <c r="H17" s="1">
        <f t="shared" si="2"/>
        <v>4.93</v>
      </c>
      <c r="I17" s="1">
        <f t="shared" si="2"/>
        <v>512.16</v>
      </c>
      <c r="J17" s="1">
        <f t="shared" si="2"/>
        <v>590.11</v>
      </c>
      <c r="K17" s="1">
        <f t="shared" si="2"/>
        <v>0</v>
      </c>
      <c r="L17" s="1">
        <f t="shared" si="2"/>
        <v>460.67</v>
      </c>
      <c r="M17" s="16">
        <f t="shared" si="2"/>
        <v>0</v>
      </c>
    </row>
    <row r="18" spans="1:15">
      <c r="A18" s="11" t="s">
        <v>20</v>
      </c>
      <c r="B18" s="1">
        <f>+ROUND((B7+B8)/SUM(B$5:B$13)*B$2,2)</f>
        <v>56.9</v>
      </c>
      <c r="C18" s="1">
        <f t="shared" ref="C18:M18" si="3">+ROUND((C7+C8)/SUM(C$5:C$13)*C$2,2)</f>
        <v>0</v>
      </c>
      <c r="D18" s="1">
        <f t="shared" si="3"/>
        <v>0</v>
      </c>
      <c r="E18" s="1">
        <f t="shared" si="3"/>
        <v>54.17</v>
      </c>
      <c r="F18" s="1">
        <f t="shared" si="3"/>
        <v>3.75</v>
      </c>
      <c r="G18" s="1">
        <f t="shared" si="3"/>
        <v>0</v>
      </c>
      <c r="H18" s="1">
        <f t="shared" si="3"/>
        <v>0</v>
      </c>
      <c r="I18" s="1">
        <f t="shared" si="3"/>
        <v>1099.02</v>
      </c>
      <c r="J18" s="1">
        <f t="shared" si="3"/>
        <v>52.35</v>
      </c>
      <c r="K18" s="1">
        <f t="shared" si="3"/>
        <v>0</v>
      </c>
      <c r="L18" s="1">
        <f t="shared" si="3"/>
        <v>184.91</v>
      </c>
      <c r="M18" s="16">
        <f t="shared" si="3"/>
        <v>0</v>
      </c>
    </row>
    <row r="19" spans="1:15">
      <c r="A19" s="11" t="s">
        <v>18</v>
      </c>
      <c r="B19" s="1">
        <f t="shared" ref="B19:M19" si="4">+ROUND(B9/SUM(B$5:B$13)*B$2,2)</f>
        <v>228.21</v>
      </c>
      <c r="C19" s="1">
        <f t="shared" si="4"/>
        <v>0</v>
      </c>
      <c r="D19" s="1">
        <f t="shared" si="4"/>
        <v>0</v>
      </c>
      <c r="E19" s="1">
        <f t="shared" si="4"/>
        <v>2553.36</v>
      </c>
      <c r="F19" s="1">
        <f t="shared" si="4"/>
        <v>8.6300000000000008</v>
      </c>
      <c r="G19" s="1">
        <f t="shared" si="4"/>
        <v>0</v>
      </c>
      <c r="H19" s="1">
        <f t="shared" si="4"/>
        <v>4.16</v>
      </c>
      <c r="I19" s="1">
        <f t="shared" si="4"/>
        <v>588.67999999999995</v>
      </c>
      <c r="J19" s="1">
        <f t="shared" si="4"/>
        <v>52.47</v>
      </c>
      <c r="K19" s="1">
        <f t="shared" si="4"/>
        <v>0</v>
      </c>
      <c r="L19" s="1">
        <f t="shared" si="4"/>
        <v>532.97</v>
      </c>
      <c r="M19" s="16">
        <f t="shared" si="4"/>
        <v>0</v>
      </c>
    </row>
    <row r="20" spans="1:15">
      <c r="A20" s="11" t="s">
        <v>102</v>
      </c>
      <c r="B20" s="1">
        <f t="shared" ref="B20:M20" si="5">+ROUND(B10/SUM(B$5:B$13)*B$2,2)</f>
        <v>0</v>
      </c>
      <c r="C20" s="1">
        <f t="shared" si="5"/>
        <v>0</v>
      </c>
      <c r="D20" s="1">
        <f t="shared" si="5"/>
        <v>0</v>
      </c>
      <c r="E20" s="1">
        <f t="shared" si="5"/>
        <v>0</v>
      </c>
      <c r="F20" s="1">
        <f t="shared" si="5"/>
        <v>0</v>
      </c>
      <c r="G20" s="1">
        <f t="shared" si="5"/>
        <v>0</v>
      </c>
      <c r="H20" s="1">
        <f t="shared" si="5"/>
        <v>0</v>
      </c>
      <c r="I20" s="1">
        <f t="shared" si="5"/>
        <v>0</v>
      </c>
      <c r="J20" s="1">
        <f t="shared" si="5"/>
        <v>0</v>
      </c>
      <c r="K20" s="1">
        <f t="shared" si="5"/>
        <v>0</v>
      </c>
      <c r="L20" s="1">
        <f t="shared" si="5"/>
        <v>0</v>
      </c>
      <c r="M20" s="16">
        <f t="shared" si="5"/>
        <v>0</v>
      </c>
    </row>
    <row r="21" spans="1:15">
      <c r="A21" s="11" t="s">
        <v>51</v>
      </c>
      <c r="B21" s="1">
        <f t="shared" ref="B21:M21" si="6">+ROUND(B11/SUM(B$5:B$13)*B$2,2)</f>
        <v>9.0399999999999991</v>
      </c>
      <c r="C21" s="1">
        <f t="shared" si="6"/>
        <v>0</v>
      </c>
      <c r="D21" s="1">
        <f t="shared" si="6"/>
        <v>0</v>
      </c>
      <c r="E21" s="1">
        <f t="shared" si="6"/>
        <v>0</v>
      </c>
      <c r="F21" s="1">
        <f t="shared" si="6"/>
        <v>0</v>
      </c>
      <c r="G21" s="1">
        <f t="shared" si="6"/>
        <v>0</v>
      </c>
      <c r="H21" s="1">
        <f t="shared" si="6"/>
        <v>8.11</v>
      </c>
      <c r="I21" s="1">
        <f t="shared" si="6"/>
        <v>375.26</v>
      </c>
      <c r="J21" s="1">
        <f t="shared" si="6"/>
        <v>0</v>
      </c>
      <c r="K21" s="1">
        <f t="shared" si="6"/>
        <v>0</v>
      </c>
      <c r="L21" s="1">
        <f t="shared" si="6"/>
        <v>363.61</v>
      </c>
      <c r="M21" s="16">
        <f t="shared" si="6"/>
        <v>0</v>
      </c>
    </row>
    <row r="22" spans="1:15">
      <c r="A22" s="11" t="s">
        <v>46</v>
      </c>
      <c r="B22" s="1">
        <f t="shared" ref="B22:M22" si="7">+ROUND(B12/SUM(B$5:B$13)*B$2,2)</f>
        <v>6342.61</v>
      </c>
      <c r="C22" s="1">
        <f t="shared" si="7"/>
        <v>0</v>
      </c>
      <c r="D22" s="1">
        <f t="shared" si="7"/>
        <v>0</v>
      </c>
      <c r="E22" s="1">
        <f t="shared" si="7"/>
        <v>1417.95</v>
      </c>
      <c r="F22" s="1">
        <f t="shared" si="7"/>
        <v>39.47</v>
      </c>
      <c r="G22" s="1">
        <f t="shared" si="7"/>
        <v>0</v>
      </c>
      <c r="H22" s="1">
        <f t="shared" si="7"/>
        <v>70.98</v>
      </c>
      <c r="I22" s="1">
        <f t="shared" si="7"/>
        <v>1708.98</v>
      </c>
      <c r="J22" s="1">
        <f t="shared" si="7"/>
        <v>664.73</v>
      </c>
      <c r="K22" s="1">
        <f t="shared" si="7"/>
        <v>0</v>
      </c>
      <c r="L22" s="1">
        <f t="shared" si="7"/>
        <v>2241.56</v>
      </c>
      <c r="M22" s="16">
        <f t="shared" si="7"/>
        <v>0</v>
      </c>
    </row>
    <row r="23" spans="1:15">
      <c r="A23" s="11" t="s">
        <v>19</v>
      </c>
      <c r="B23" s="1">
        <f t="shared" ref="B23:M23" si="8">+ROUND(B13/SUM(B$5:B$13)*B$2,2)</f>
        <v>9232.1299999999992</v>
      </c>
      <c r="C23" s="1">
        <f t="shared" si="8"/>
        <v>0</v>
      </c>
      <c r="D23" s="1">
        <f t="shared" si="8"/>
        <v>0</v>
      </c>
      <c r="E23" s="1">
        <f t="shared" si="8"/>
        <v>16487.38</v>
      </c>
      <c r="F23" s="1">
        <f t="shared" si="8"/>
        <v>384.41</v>
      </c>
      <c r="G23" s="1">
        <f t="shared" si="8"/>
        <v>0</v>
      </c>
      <c r="H23" s="1">
        <f t="shared" si="8"/>
        <v>307.20999999999998</v>
      </c>
      <c r="I23" s="1">
        <f t="shared" si="8"/>
        <v>7704.94</v>
      </c>
      <c r="J23" s="1">
        <f t="shared" si="8"/>
        <v>9710.0300000000007</v>
      </c>
      <c r="K23" s="1">
        <f t="shared" si="8"/>
        <v>0</v>
      </c>
      <c r="L23" s="1">
        <f t="shared" si="8"/>
        <v>13914.69</v>
      </c>
      <c r="M23" s="16">
        <f t="shared" si="8"/>
        <v>0</v>
      </c>
    </row>
    <row r="24" spans="1:15" ht="15.75" thickBot="1">
      <c r="B24" s="1">
        <f>SUM(B16:B23)</f>
        <v>16609.18</v>
      </c>
      <c r="C24" s="1">
        <f t="shared" ref="C24:M24" si="9">SUM(C16:C23)</f>
        <v>0</v>
      </c>
      <c r="D24" s="1">
        <f t="shared" si="9"/>
        <v>0</v>
      </c>
      <c r="E24" s="1">
        <f t="shared" si="9"/>
        <v>23681.350000000002</v>
      </c>
      <c r="F24" s="1">
        <f t="shared" si="9"/>
        <v>459.35</v>
      </c>
      <c r="G24" s="1">
        <f t="shared" si="9"/>
        <v>0</v>
      </c>
      <c r="H24" s="1">
        <f t="shared" si="9"/>
        <v>405.57</v>
      </c>
      <c r="I24" s="1">
        <f t="shared" si="9"/>
        <v>12186.18</v>
      </c>
      <c r="J24" s="1">
        <f t="shared" si="9"/>
        <v>11069.69</v>
      </c>
      <c r="K24" s="1">
        <f t="shared" si="9"/>
        <v>0</v>
      </c>
      <c r="L24" s="1">
        <f t="shared" si="9"/>
        <v>18074.550000000003</v>
      </c>
      <c r="M24" s="16">
        <f t="shared" si="9"/>
        <v>0</v>
      </c>
      <c r="O24" s="116">
        <f>SUM(B16:M23)</f>
        <v>82485.87000000001</v>
      </c>
    </row>
    <row r="25" spans="1:15" ht="15.75" thickTop="1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1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 T a b l e 1 < / E x c e l T a b l e N a m e > < G e m i n i T a b l e I d > T a b l e 1   2 < / G e m i n i T a b l e I d > < L i n k e d C o l u m n L i s t > < L i n k e d C o l u m n I n f o > < E x c e l C o l u m n N a m e > Y e a r < / E x c e l C o l u m n N a m e > < G e m i n i C o l u m n I d > Y e a r < / G e m i n i C o l u m n I d > < / L i n k e d C o l u m n I n f o > < L i n k e d C o l u m n I n f o > < E x c e l C o l u m n N a m e > U n i t < / E x c e l C o l u m n N a m e > < G e m i n i C o l u m n I d > U n i t < / G e m i n i C o l u m n I d > < / L i n k e d C o l u m n I n f o > < L i n k e d C o l u m n I n f o > < E x c e l C o l u m n N a m e > F u n d < / E x c e l C o l u m n N a m e > < G e m i n i C o l u m n I d > F u n d < / G e m i n i C o l u m n I d > < / L i n k e d C o l u m n I n f o > < L i n k e d C o l u m n I n f o > < E x c e l C o l u m n N a m e > A c c o u n t < / E x c e l C o l u m n N a m e > < G e m i n i C o l u m n I d > A c c o u n t < / G e m i n i C o l u m n I d > < / L i n k e d C o l u m n I n f o > < L i n k e d C o l u m n I n f o > < E x c e l C o l u m n N a m e > I A D S   A p p t   T y p e < / E x c e l C o l u m n N a m e > < G e m i n i C o l u m n I d > I A D S   A p p t   T y p e < / G e m i n i C o l u m n I d > < / L i n k e d C o l u m n I n f o > < L i n k e d C o l u m n I n f o > < E x c e l C o l u m n N a m e > S u m   A m o u n t < / E x c e l C o l u m n N a m e > < G e m i n i C o l u m n I d > S u m   A m o u n t < / G e m i n i C o l u m n I d > < / L i n k e d C o l u m n I n f o > < L i n k e d C o l u m n I n f o > < E x c e l C o l u m n N a m e > P e r i o d < / E x c e l C o l u m n N a m e > < G e m i n i C o l u m n I d > P e r i o d < / G e m i n i C o l u m n I d > < / L i n k e d C o l u m n I n f o > < L i n k e d C o l u m n I n f o > < E x c e l C o l u m n N a m e > C o d e < / E x c e l C o l u m n N a m e > < G e m i n i C o l u m n I d > C o d e < / G e m i n i C o l u m n I d > < / L i n k e d C o l u m n I n f o > < L i n k e d C o l u m n I n f o > < E x c e l C o l u m n N a m e > D e s c r < / E x c e l C o l u m n N a m e > < G e m i n i C o l u m n I d > D e s c r < / G e m i n i C o l u m n I d > < / L i n k e d C o l u m n I n f o > < L i n k e d C o l u m n I n f o > < E x c e l C o l u m n N a m e > D e s c r   P r o   F o r m a < / E x c e l C o l u m n N a m e > < G e m i n i C o l u m n I d > D e s c r   P r o   F o r m a < / G e m i n i C o l u m n I d > < / L i n k e d C o l u m n I n f o > < L i n k e d C o l u m n I n f o > < E x c e l C o l u m n N a m e > E m p l o y e e   C l a s s < / E x c e l C o l u m n N a m e > < G e m i n i C o l u m n I d > E m p l o y e e   C l a s s < / G e m i n i C o l u m n I d > < / L i n k e d C o l u m n I n f o > < L i n k e d C o l u m n I n f o > < E x c e l C o l u m n N a m e > C o m m o n   D e s c r < / E x c e l C o l u m n N a m e > < G e m i n i C o l u m n I d > C o m m o n   D e s c r < / G e m i n i C o l u m n I d > < / L i n k e d C o l u m n I n f o > < L i n k e d C o l u m n I n f o > < E x c e l C o l u m n N a m e > C o l u m n 1 < / E x c e l C o l u m n N a m e > < G e m i n i C o l u m n I d > C o l u m n 1 < / G e m i n i C o l u m n I d > < / L i n k e d C o l u m n I n f o > < L i n k e d C o l u m n I n f o > < E x c e l C o l u m n N a m e > F Y ' 1 1   C O M P L E T E   D A T A   U S I N G   S F D   & a m p ;   E D T   T A B L E S < / E x c e l C o l u m n N a m e > < G e m i n i C o l u m n I d > F Y   1 1   C O M P L E T E   D A T A   U S I N G   S F D       E D T   T A B L E S < / G e m i n i C o l u m n I d > < / L i n k e d C o l u m n I n f o > < / L i n k e d C o l u m n L i s t > < U p d a t e N e e d e d > t r u e < / U p d a t e N e e d e d > < R o w C o u n t > 3 0 8 5 9 < / R o w C o u n t > < / L i n k e d T a b l e I n f o > < / L i n k e d T a b l e L i s t > < / L i n k e d T a b l e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 2 0 1 2 - 0 1 - 0 4 T 1 6 : 4 6 : 2 7 . 0 2 3 1 1 6 5 - 0 6 : 0 0 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l e 1   2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U n i t & l t ; / s t r i n g & g t ; & l t ; / k e y & g t ; & l t ; v a l u e & g t ; & l t ; s t r i n g & g t ; W C h a r & l t ; / s t r i n g & g t ; & l t ; / v a l u e & g t ; & l t ; / i t e m & g t ; & l t ; i t e m & g t ; & l t ; k e y & g t ; & l t ; s t r i n g & g t ; F u n d & l t ; / s t r i n g & g t ; & l t ; / k e y & g t ; & l t ; v a l u e & g t ; & l t ; s t r i n g & g t ; W C h a r & l t ; / s t r i n g & g t ; & l t ; / v a l u e & g t ; & l t ; / i t e m & g t ; & l t ; i t e m & g t ; & l t ; k e y & g t ; & l t ; s t r i n g & g t ; A c c o u n t & l t ; / s t r i n g & g t ; & l t ; / k e y & g t ; & l t ; v a l u e & g t ; & l t ; s t r i n g & g t ; W C h a r & l t ; / s t r i n g & g t ; & l t ; / v a l u e & g t ; & l t ; / i t e m & g t ; & l t ; i t e m & g t ; & l t ; k e y & g t ; & l t ; s t r i n g & g t ; I A D S   A p p t   T y p e & l t ; / s t r i n g & g t ; & l t ; / k e y & g t ; & l t ; v a l u e & g t ; & l t ; s t r i n g & g t ; W C h a r & l t ; / s t r i n g & g t ; & l t ; / v a l u e & g t ; & l t ; / i t e m & g t ; & l t ; i t e m & g t ; & l t ; k e y & g t ; & l t ; s t r i n g & g t ; S u m   A m o u n t & l t ; / s t r i n g & g t ; & l t ; / k e y & g t ; & l t ; v a l u e & g t ; & l t ; s t r i n g & g t ; C u r r e n c y & l t ; / s t r i n g & g t ; & l t ; / v a l u e & g t ; & l t ; / i t e m & g t ; & l t ; i t e m & g t ; & l t ; k e y & g t ; & l t ; s t r i n g & g t ; P e r i o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d e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  P r o   F o r m a & l t ; / s t r i n g & g t ; & l t ; / k e y & g t ; & l t ; v a l u e & g t ; & l t ; s t r i n g & g t ; W C h a r & l t ; / s t r i n g & g t ; & l t ; / v a l u e & g t ; & l t ; / i t e m & g t ; & l t ; i t e m & g t ; & l t ; k e y & g t ; & l t ; s t r i n g & g t ; E m p l o y e e   C l a s s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m m o n  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l u m n 1 & l t ; / s t r i n g & g t ; & l t ; / k e y & g t ; & l t ; v a l u e & g t ; & l t ; s t r i n g & g t ; W C h a r & l t ; / s t r i n g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& l t ; / s t r i n g & g t ; & l t ; / k e y & g t ; & l t ; v a l u e & g t ; & l t ; i n t & g t ; 6 8 & l t ; / i n t & g t ; & l t ; / v a l u e & g t ; & l t ; / i t e m & g t ; & l t ; i t e m & g t ; & l t ; k e y & g t ; & l t ; s t r i n g & g t ; U n i t & l t ; / s t r i n g & g t ; & l t ; / k e y & g t ; & l t ; v a l u e & g t ; & l t ; i n t & g t ; 6 7 & l t ; / i n t & g t ; & l t ; / v a l u e & g t ; & l t ; / i t e m & g t ; & l t ; i t e m & g t ; & l t ; k e y & g t ; & l t ; s t r i n g & g t ; F u n d & l t ; / s t r i n g & g t ; & l t ; / k e y & g t ; & l t ; v a l u e & g t ; & l t ; i n t & g t ; 7 2 & l t ; / i n t & g t ; & l t ; / v a l u e & g t ; & l t ; / i t e m & g t ; & l t ; i t e m & g t ; & l t ; k e y & g t ; & l t ; s t r i n g & g t ; A c c o u n t & l t ; / s t r i n g & g t ; & l t ; / k e y & g t ; & l t ; v a l u e & g t ; & l t ; i n t & g t ; 9 1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 T y p e & l t ; / s t r i n g & g t ; & l t ; / k e y & g t ; & l t ; v a l u e & g t ; & l t ; i n t & g t ; 1 3 6 & l t ; / i n t & g t ; & l t ; / v a l u e & g t ; & l t ; / i t e m & g t ; & l t ; i t e m & g t ; & l t ; k e y & g t ; & l t ; s t r i n g & g t ; S u m   A m o u n t & l t ; / s t r i n g & g t ; & l t ; / k e y & g t ; & l t ; v a l u e & g t ; & l t ; i n t & g t ; 1 2 1 & l t ; / i n t & g t ; & l t ; / v a l u e & g t ; & l t ; / i t e m & g t ; & l t ; i t e m & g t ; & l t ; k e y & g t ; & l t ; s t r i n g & g t ; P e r i o d & l t ; / s t r i n g & g t ; & l t ; / k e y & g t ; & l t ; v a l u e & g t ; & l t ; i n t & g t ; 8 2 & l t ; / i n t & g t ; & l t ; / v a l u e & g t ; & l t ; / i t e m & g t ; & l t ; i t e m & g t ; & l t ; k e y & g t ; & l t ; s t r i n g & g t ; C o d e & l t ; / s t r i n g & g t ; & l t ; / k e y & g t ; & l t ; v a l u e & g t ; & l t ; i n t & g t ; 7 3 & l t ; / i n t & g t ; & l t ; / v a l u e & g t ; & l t ; / i t e m & g t ; & l t ; i t e m & g t ; & l t ; k e y & g t ; & l t ; s t r i n g & g t ; D e s c r & l t ; / s t r i n g & g t ; & l t ; / k e y & g t ; & l t ; v a l u e & g t ; & l t ; i n t & g t ; 7 5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1 4 1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3 7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3 4 & l t ; / i n t & g t ; & l t ; / v a l u e & g t ; & l t ; / i t e m & g t ; & l t ; i t e m & g t ; & l t ; k e y & g t ; & l t ; s t r i n g & g t ; C o l u m n 1 & l t ; / s t r i n g & g t ; & l t ; / k e y & g t ; & l t ; v a l u e & g t ; & l t ; i n t & g t ; 9 6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3 2 4 & l t ; / i n t & g t ; & l t ; / v a l u e & g t ; & l t ; / i t e m & g t ; & l t ; / C o l u m n W i d t h s & g t ; & l t ; C o l u m n D i s p l a y I n d e x & g t ; & l t ; i t e m & g t ; & l t ; k e y & g t ; & l t ; s t r i n g & g t ; Y e a r & l t ; / s t r i n g & g t ; & l t ; / k e y & g t ; & l t ; v a l u e & g t ; & l t ; i n t & g t ; 0 & l t ; / i n t & g t ; & l t ; / v a l u e & g t ; & l t ; / i t e m & g t ; & l t ; i t e m & g t ; & l t ; k e y & g t ; & l t ; s t r i n g & g t ; U n i t & l t ; / s t r i n g & g t ; & l t ; / k e y & g t ; & l t ; v a l u e & g t ; & l t ; i n t & g t ; 1 & l t ; / i n t & g t ; & l t ; / v a l u e & g t ; & l t ; / i t e m & g t ; & l t ; i t e m & g t ; & l t ; k e y & g t ; & l t ; s t r i n g & g t ; F u n d & l t ; / s t r i n g & g t ; & l t ; / k e y & g t ; & l t ; v a l u e & g t ; & l t ; i n t & g t ; 2 & l t ; / i n t & g t ; & l t ; / v a l u e & g t ; & l t ; / i t e m & g t ; & l t ; i t e m & g t ; & l t ; k e y & g t ; & l t ; s t r i n g & g t ; A c c o u n t & l t ; / s t r i n g & g t ; & l t ; / k e y & g t ; & l t ; v a l u e & g t ; & l t ; i n t & g t ; 3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 T y p e & l t ; / s t r i n g & g t ; & l t ; / k e y & g t ; & l t ; v a l u e & g t ; & l t ; i n t & g t ; 4 & l t ; / i n t & g t ; & l t ; / v a l u e & g t ; & l t ; / i t e m & g t ; & l t ; i t e m & g t ; & l t ; k e y & g t ; & l t ; s t r i n g & g t ; S u m   A m o u n t & l t ; / s t r i n g & g t ; & l t ; / k e y & g t ; & l t ; v a l u e & g t ; & l t ; i n t & g t ; 5 & l t ; / i n t & g t ; & l t ; / v a l u e & g t ; & l t ; / i t e m & g t ; & l t ; i t e m & g t ; & l t ; k e y & g t ; & l t ; s t r i n g & g t ; P e r i o d & l t ; / s t r i n g & g t ; & l t ; / k e y & g t ; & l t ; v a l u e & g t ; & l t ; i n t & g t ; 6 & l t ; / i n t & g t ; & l t ; / v a l u e & g t ; & l t ; / i t e m & g t ; & l t ; i t e m & g t ; & l t ; k e y & g t ; & l t ; s t r i n g & g t ; C o d e & l t ; / s t r i n g & g t ; & l t ; / k e y & g t ; & l t ; v a l u e & g t ; & l t ; i n t & g t ; 7 & l t ; / i n t & g t ; & l t ; / v a l u e & g t ; & l t ; / i t e m & g t ; & l t ; i t e m & g t ; & l t ; k e y & g t ; & l t ; s t r i n g & g t ; D e s c r & l t ; / s t r i n g & g t ; & l t ; / k e y & g t ; & l t ; v a l u e & g t ; & l t ; i n t & g t ; 8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9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0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1 & l t ; / i n t & g t ; & l t ; / v a l u e & g t ; & l t ; / i t e m & g t ; & l t ; i t e m & g t ; & l t ; k e y & g t ; & l t ; s t r i n g & g t ; C o l u m n 1 & l t ; / s t r i n g & g t ; & l t ; / k e y & g t ; & l t ; v a l u e & g t ; & l t ; i n t & g t ; 1 2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a b l e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U n i t & l t ; / s t r i n g & g t ; & l t ; / k e y & g t ; & l t ; v a l u e & g t ; & l t ; s t r i n g & g t ; W C h a r & l t ; / s t r i n g & g t ; & l t ; / v a l u e & g t ; & l t ; / i t e m & g t ; & l t ; i t e m & g t ; & l t ; k e y & g t ; & l t ; s t r i n g & g t ; F u n d & l t ; / s t r i n g & g t ; & l t ; / k e y & g t ; & l t ; v a l u e & g t ; & l t ; s t r i n g & g t ; W C h a r & l t ; / s t r i n g & g t ; & l t ; / v a l u e & g t ; & l t ; / i t e m & g t ; & l t ; i t e m & g t ; & l t ; k e y & g t ; & l t ; s t r i n g & g t ; A c c o u n t & l t ; / s t r i n g & g t ; & l t ; / k e y & g t ; & l t ; v a l u e & g t ; & l t ; s t r i n g & g t ; W C h a r & l t ; / s t r i n g & g t ; & l t ; / v a l u e & g t ; & l t ; / i t e m & g t ; & l t ; i t e m & g t ; & l t ; k e y & g t ; & l t ; s t r i n g & g t ; I A D S   A p p t   T y p e & l t ; / s t r i n g & g t ; & l t ; / k e y & g t ; & l t ; v a l u e & g t ; & l t ; s t r i n g & g t ; W C h a r & l t ; / s t r i n g & g t ; & l t ; / v a l u e & g t ; & l t ; / i t e m & g t ; & l t ; i t e m & g t ; & l t ; k e y & g t ; & l t ; s t r i n g & g t ; S u m   A m o u n t & l t ; / s t r i n g & g t ; & l t ; / k e y & g t ; & l t ; v a l u e & g t ; & l t ; s t r i n g & g t ; C u r r e n c y & l t ; / s t r i n g & g t ; & l t ; / v a l u e & g t ; & l t ; / i t e m & g t ; & l t ; i t e m & g t ; & l t ; k e y & g t ; & l t ; s t r i n g & g t ; P e r i o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d e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  P r o   F o r m a & l t ; / s t r i n g & g t ; & l t ; / k e y & g t ; & l t ; v a l u e & g t ; & l t ; s t r i n g & g t ; W C h a r & l t ; / s t r i n g & g t ; & l t ; / v a l u e & g t ; & l t ; / i t e m & g t ; & l t ; i t e m & g t ; & l t ; k e y & g t ; & l t ; s t r i n g & g t ; E m p l o y e e   C l a s s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m m o n  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l u m n 1 & l t ; / s t r i n g & g t ; & l t ; / k e y & g t ; & l t ; v a l u e & g t ; & l t ; s t r i n g & g t ; W C h a r & l t ; / s t r i n g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& l t ; / s t r i n g & g t ; & l t ; / k e y & g t ; & l t ; v a l u e & g t ; & l t ; i n t & g t ; 6 8 & l t ; / i n t & g t ; & l t ; / v a l u e & g t ; & l t ; / i t e m & g t ; & l t ; i t e m & g t ; & l t ; k e y & g t ; & l t ; s t r i n g & g t ; U n i t & l t ; / s t r i n g & g t ; & l t ; / k e y & g t ; & l t ; v a l u e & g t ; & l t ; i n t & g t ; 6 7 & l t ; / i n t & g t ; & l t ; / v a l u e & g t ; & l t ; / i t e m & g t ; & l t ; i t e m & g t ; & l t ; k e y & g t ; & l t ; s t r i n g & g t ; F u n d & l t ; / s t r i n g & g t ; & l t ; / k e y & g t ; & l t ; v a l u e & g t ; & l t ; i n t & g t ; 7 2 & l t ; / i n t & g t ; & l t ; / v a l u e & g t ; & l t ; / i t e m & g t ; & l t ; i t e m & g t ; & l t ; k e y & g t ; & l t ; s t r i n g & g t ; A c c o u n t & l t ; / s t r i n g & g t ; & l t ; / k e y & g t ; & l t ; v a l u e & g t ; & l t ; i n t & g t ; 9 1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 T y p e & l t ; / s t r i n g & g t ; & l t ; / k e y & g t ; & l t ; v a l u e & g t ; & l t ; i n t & g t ; 1 3 6 & l t ; / i n t & g t ; & l t ; / v a l u e & g t ; & l t ; / i t e m & g t ; & l t ; i t e m & g t ; & l t ; k e y & g t ; & l t ; s t r i n g & g t ; S u m   A m o u n t & l t ; / s t r i n g & g t ; & l t ; / k e y & g t ; & l t ; v a l u e & g t ; & l t ; i n t & g t ; 1 2 1 & l t ; / i n t & g t ; & l t ; / v a l u e & g t ; & l t ; / i t e m & g t ; & l t ; i t e m & g t ; & l t ; k e y & g t ; & l t ; s t r i n g & g t ; P e r i o d & l t ; / s t r i n g & g t ; & l t ; / k e y & g t ; & l t ; v a l u e & g t ; & l t ; i n t & g t ; 8 2 & l t ; / i n t & g t ; & l t ; / v a l u e & g t ; & l t ; / i t e m & g t ; & l t ; i t e m & g t ; & l t ; k e y & g t ; & l t ; s t r i n g & g t ; C o d e & l t ; / s t r i n g & g t ; & l t ; / k e y & g t ; & l t ; v a l u e & g t ; & l t ; i n t & g t ; 7 3 & l t ; / i n t & g t ; & l t ; / v a l u e & g t ; & l t ; / i t e m & g t ; & l t ; i t e m & g t ; & l t ; k e y & g t ; & l t ; s t r i n g & g t ; D e s c r & l t ; / s t r i n g & g t ; & l t ; / k e y & g t ; & l t ; v a l u e & g t ; & l t ; i n t & g t ; 7 5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1 4 1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3 7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3 4 & l t ; / i n t & g t ; & l t ; / v a l u e & g t ; & l t ; / i t e m & g t ; & l t ; i t e m & g t ; & l t ; k e y & g t ; & l t ; s t r i n g & g t ; C o l u m n 1 & l t ; / s t r i n g & g t ; & l t ; / k e y & g t ; & l t ; v a l u e & g t ; & l t ; i n t & g t ; 9 6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3 2 4 & l t ; / i n t & g t ; & l t ; / v a l u e & g t ; & l t ; / i t e m & g t ; & l t ; / C o l u m n W i d t h s & g t ; & l t ; C o l u m n D i s p l a y I n d e x & g t ; & l t ; i t e m & g t ; & l t ; k e y & g t ; & l t ; s t r i n g & g t ; Y e a r & l t ; / s t r i n g & g t ; & l t ; / k e y & g t ; & l t ; v a l u e & g t ; & l t ; i n t & g t ; 0 & l t ; / i n t & g t ; & l t ; / v a l u e & g t ; & l t ; / i t e m & g t ; & l t ; i t e m & g t ; & l t ; k e y & g t ; & l t ; s t r i n g & g t ; U n i t & l t ; / s t r i n g & g t ; & l t ; / k e y & g t ; & l t ; v a l u e & g t ; & l t ; i n t & g t ; 1 & l t ; / i n t & g t ; & l t ; / v a l u e & g t ; & l t ; / i t e m & g t ; & l t ; i t e m & g t ; & l t ; k e y & g t ; & l t ; s t r i n g & g t ; F u n d & l t ; / s t r i n g & g t ; & l t ; / k e y & g t ; & l t ; v a l u e & g t ; & l t ; i n t & g t ; 2 & l t ; / i n t & g t ; & l t ; / v a l u e & g t ; & l t ; / i t e m & g t ; & l t ; i t e m & g t ; & l t ; k e y & g t ; & l t ; s t r i n g & g t ; A c c o u n t & l t ; / s t r i n g & g t ; & l t ; / k e y & g t ; & l t ; v a l u e & g t ; & l t ; i n t & g t ; 3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 T y p e & l t ; / s t r i n g & g t ; & l t ; / k e y & g t ; & l t ; v a l u e & g t ; & l t ; i n t & g t ; 4 & l t ; / i n t & g t ; & l t ; / v a l u e & g t ; & l t ; / i t e m & g t ; & l t ; i t e m & g t ; & l t ; k e y & g t ; & l t ; s t r i n g & g t ; S u m   A m o u n t & l t ; / s t r i n g & g t ; & l t ; / k e y & g t ; & l t ; v a l u e & g t ; & l t ; i n t & g t ; 5 & l t ; / i n t & g t ; & l t ; / v a l u e & g t ; & l t ; / i t e m & g t ; & l t ; i t e m & g t ; & l t ; k e y & g t ; & l t ; s t r i n g & g t ; P e r i o d & l t ; / s t r i n g & g t ; & l t ; / k e y & g t ; & l t ; v a l u e & g t ; & l t ; i n t & g t ; 6 & l t ; / i n t & g t ; & l t ; / v a l u e & g t ; & l t ; / i t e m & g t ; & l t ; i t e m & g t ; & l t ; k e y & g t ; & l t ; s t r i n g & g t ; C o d e & l t ; / s t r i n g & g t ; & l t ; / k e y & g t ; & l t ; v a l u e & g t ; & l t ; i n t & g t ; 7 & l t ; / i n t & g t ; & l t ; / v a l u e & g t ; & l t ; / i t e m & g t ; & l t ; i t e m & g t ; & l t ; k e y & g t ; & l t ; s t r i n g & g t ; D e s c r & l t ; / s t r i n g & g t ; & l t ; / k e y & g t ; & l t ; v a l u e & g t ; & l t ; i n t & g t ; 8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9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0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1 & l t ; / i n t & g t ; & l t ; / v a l u e & g t ; & l t ; / i t e m & g t ; & l t ; i t e m & g t ; & l t ; k e y & g t ; & l t ; s t r i n g & g t ; C o l u m n 1 & l t ; / s t r i n g & g t ; & l t ; / k e y & g t ; & l t ; v a l u e & g t ; & l t ; i n t & g t ; 1 2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e 2 0 0 7 d 9 0 - 7 e 0 8 - 4 2 4 3 - 9 6 5 1 - 3 7 8 7 1 0 0 0 3 3 7 d " > < C u s t o m C o n t e n t > < ! [ C D A T A [ < ? x m l   v e r s i o n = " 1 . 0 "   e n c o d i n g = " u t f - 1 6 " ? > < S e t t i n g s > < C a l c u l a t e d F i e l d s > < i t e m > < M e a s u r e N a m e > S u m   o f   S u m   A m o u n t < / M e a s u r e N a m e > < D i s p l a y N a m e > S u m   o f   S u m   A m o u n t 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 S h e e t 5 < / S l i c e r S h e e t N a m e > < S A H o s t H a s h > 1 5 5 1 2 9 0 6 1 9 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 T a b l e 1 , T a b l e 1   1 , T a b l e 1   2 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a b l e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0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 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  2 & l t ; / K e y & g t ; & l t ; V a l u e 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 T a b l e 1   2 < / C u s t o m C o n t e n t > < / G e m i n i > 
</file>

<file path=customXml/item20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 c 6 3 3 9 5 7 e - b 3 9 0 - 4 5 d 8 - b 8 5 d - 5 5 b 5 d d 4 c 1 9 d 0 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 T a b l e 1 < / I D > < N a m e > T a b l e 1 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 Y e a r < / I D > < N a m e > Y e a r 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 U n i t < / I D > < N a m e > U n i t 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 F u n d < / I D > < N a m e > F u n d 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 A c c o u n t < / I D > < N a m e > A c c o u n t 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 I A D S   A p p t   T y p e < / I D > < N a m e > I A D S   A p p t   T y p e 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A n n o t a t i o n > < N a m e > D e l e t e N o t A l l o w e d < / N a m e > < / A n n o t a t i o n > < / A n n o t a t i o n s > < I D > S u m   A m o u n t < / I D > < N a m e > S u m   A m o u n t < / N a m e > < K e y C o l u m n s > < K e y C o l u m n > < N u l l P r o c e s s i n g > P r e s e r v e < / N u l l P r o c e s s i n g > < D a t a T y p e > C u r r e n c y 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 P e r i o d < / I D > < N a m e > P e r i o d 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 C o d e < / I D > < N a m e > C o d e 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< / I D > < N a m e >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  P r o   F o r m a < / I D > < N a m e > D e s c r   P r o   F o r m a 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 E m p l o y e e   C l a s s < / I D > < N a m e > E m p l o y e e   C l a s s 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 C o m m o n   D e s c r < / I D > < N a m e > C o m m o n  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 C o l u m n 1 < / I D > < N a m e > C o l u m n 1 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 S h o r t C o l u m n I d < / N a m e > < V a l u e > N < / V a l u e > < / A n n o t a t i o n > < A n n o t a t i o n > < N a m e > D e l e t e N o t A l l o w e d < / N a m e > < / A n n o t a t i o n > < / A n n o t a t i o n s > < I D > F Y   1 1   C O M P L E T E   D A T A   U S I N G   S F D       E D T   T A B L E S < / I D > < N a m e > F Y   1 1   C O M P L E T E   D A T A   U S I N G   S F D       E D T   T A B L E S 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N u l l P r o c e s s i n g > E r r o r < / N u l l P r o c e s s i n g > < D a t a T y p e > I n t e g e r < / D a t a T y p e > < D a t a S i z e > 4 < / D a t a S i z e > < S o u r c e   x s i : t y p e = " d d l 2 0 0 _ 2 0 0 : R o w N u m b e r B i n d i n g "   / > < / K e y C o l u m n > < / K e y C o l u m n s > < N a m e C o l u m n > < N u l l P r o c e s s i n g > Z e r o O r B l a n k < / N u l l P r o c e s s i n g > < D a t a T y p e > W C h a r < / D a t a T y p e > < D a t a S i z e > 4 < / D a t a S i z e > < S o u r c e   x s i : t y p e = " d d l 2 0 0 _ 2 0 0 : R o w N u m b e r B i n d i n g "   / > < / N a m e C o l u m n > < A t t r i b u t e R e l a t i o n s h i p s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 U n i t < / A t t r i b u t e I D > < O v e r r i d e B e h a v i o r > N o n e < / O v e r r i d e B e h a v i o r > < N a m e > U n i t < / N a m e > < / A t t r i b u t e R e l a t i o n s h i p > < A t t r i b u t e R e l a t i o n s h i p > < A t t r i b u t e I D > F u n d < / A t t r i b u t e I D > < O v e r r i d e B e h a v i o r > N o n e < / O v e r r i d e B e h a v i o r > < N a m e > F u n d < / N a m e > < / A t t r i b u t e R e l a t i o n s h i p > < A t t r i b u t e R e l a t i o n s h i p > < A t t r i b u t e I D > A c c o u n t < / A t t r i b u t e I D > < O v e r r i d e B e h a v i o r > N o n e < / O v e r r i d e B e h a v i o r > < N a m e > A c c o u n t < / N a m e > < / A t t r i b u t e R e l a t i o n s h i p > < A t t r i b u t e R e l a t i o n s h i p > < A t t r i b u t e I D > I A D S   A p p t   T y p e < / A t t r i b u t e I D > < O v e r r i d e B e h a v i o r > N o n e < / O v e r r i d e B e h a v i o r > < N a m e > I A D S   A p p t   T y p e < / N a m e > < / A t t r i b u t e R e l a t i o n s h i p > < A t t r i b u t e R e l a t i o n s h i p > < A t t r i b u t e I D > S u m   A m o u n t < / A t t r i b u t e I D > < O v e r r i d e B e h a v i o r > N o n e < / O v e r r i d e B e h a v i o r > < N a m e > S u m   A m o u n t < / N a m e > < / A t t r i b u t e R e l a t i o n s h i p > < A t t r i b u t e R e l a t i o n s h i p > < A t t r i b u t e I D > P e r i o d < / A t t r i b u t e I D > < O v e r r i d e B e h a v i o r > N o n e < / O v e r r i d e B e h a v i o r > < N a m e > P e r i o d < / N a m e > < / A t t r i b u t e R e l a t i o n s h i p > < A t t r i b u t e R e l a t i o n s h i p > < A t t r i b u t e I D > C o d e < / A t t r i b u t e I D > < O v e r r i d e B e h a v i o r > N o n e < / O v e r r i d e B e h a v i o r > < N a m e > C o d e < / N a m e > < / A t t r i b u t e R e l a t i o n s h i p > < A t t r i b u t e R e l a t i o n s h i p > < A t t r i b u t e I D > D e s c r < / A t t r i b u t e I D > < O v e r r i d e B e h a v i o r > N o n e < / O v e r r i d e B e h a v i o r > < N a m e > D e s c r < / N a m e > < / A t t r i b u t e R e l a t i o n s h i p > < A t t r i b u t e R e l a t i o n s h i p > < A t t r i b u t e I D > D e s c r   P r o   F o r m a < / A t t r i b u t e I D > < O v e r r i d e B e h a v i o r > N o n e < / O v e r r i d e B e h a v i o r > < N a m e > D e s c r   P r o   F o r m a < / N a m e > < / A t t r i b u t e R e l a t i o n s h i p > < A t t r i b u t e R e l a t i o n s h i p > < A t t r i b u t e I D > E m p l o y e e   C l a s s < / A t t r i b u t e I D > < O v e r r i d e B e h a v i o r > N o n e < / O v e r r i d e B e h a v i o r > < N a m e > E m p l o y e e   C l a s s < / N a m e > < / A t t r i b u t e R e l a t i o n s h i p > < A t t r i b u t e R e l a t i o n s h i p > < A t t r i b u t e I D > C o m m o n   D e s c r < / A t t r i b u t e I D > < O v e r r i d e B e h a v i o r > N o n e < / O v e r r i d e B e h a v i o r > < N a m e > C o m m o n   D e s c r < / N a m e > < / A t t r i b u t e R e l a t i o n s h i p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A t t r i b u t e R e l a t i o n s h i p > < A t t r i b u t e I D > F Y   1 1   C O M P L E T E   D A T A   U S I N G   S F D       E D T   T A B L E S < / A t t r i b u t e I D > < O v e r r i d e B e h a v i o r > N o n e < / O v e r r i d e B e h a v i o r > < N a m e > F Y   1 1   C O M P L E T E   D A T A   U S I N G   S F D       E D T   T A B L E S 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 T a b l e 1   1 < / I D > < N a m e > T a b l e 1   1 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 Y e a r < / I D > < N a m e > Y e a r 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 U n i t < / I D > < N a m e > U n i t 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 F u n d < / I D > < N a m e > F u n d 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 A c c o u n t < / I D > < N a m e > A c c o u n t 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 I A D S   A p p t   T y p e < / I D > < N a m e > I A D S   A p p t   T y p e 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A n n o t a t i o n > < N a m e > D e l e t e N o t A l l o w e d < / N a m e > < / A n n o t a t i o n > < / A n n o t a t i o n s > < I D > S u m   A m o u n t < / I D > < N a m e > S u m   A m o u n t < / N a m e > < K e y C o l u m n s > < K e y C o l u m n > < N u l l P r o c e s s i n g > P r e s e r v e < / N u l l P r o c e s s i n g > < D a t a T y p e > C u r r e n c y 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 P e r i o d < / I D > < N a m e > P e r i o d 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 C o d e < / I D > < N a m e > C o d e 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< / I D > < N a m e >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  P r o   F o r m a < / I D > < N a m e > D e s c r   P r o   F o r m a 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 E m p l o y e e   C l a s s < / I D > < N a m e > E m p l o y e e   C l a s s 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 C o m m o n   D e s c r < / I D > < N a m e > C o m m o n  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 C o l u m n 1 < / I D > < N a m e > C o l u m n 1 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 S h o r t C o l u m n I d < / N a m e > < V a l u e > N < / V a l u e > < / A n n o t a t i o n > < A n n o t a t i o n > < N a m e > D e l e t e N o t A l l o w e d < / N a m e > < / A n n o t a t i o n > < / A n n o t a t i o n s > < I D > F Y   1 1   C O M P L E T E   D A T A   U S I N G   S F D       E D T   T A B L E S < / I D > < N a m e > F Y   1 1   C O M P L E T E   D A T A   U S I N G   S F D       E D T   T A B L E S 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N u l l P r o c e s s i n g > E r r o r < / N u l l P r o c e s s i n g > < D a t a T y p e > I n t e g e r < / D a t a T y p e > < D a t a S i z e > 4 < / D a t a S i z e > < S o u r c e   x s i : t y p e = " d d l 2 0 0 _ 2 0 0 : R o w N u m b e r B i n d i n g "   / > < / K e y C o l u m n > < / K e y C o l u m n s > < N a m e C o l u m n > < N u l l P r o c e s s i n g > Z e r o O r B l a n k < / N u l l P r o c e s s i n g > < D a t a T y p e > W C h a r < / D a t a T y p e > < D a t a S i z e > 4 < / D a t a S i z e > < S o u r c e   x s i : t y p e = " d d l 2 0 0 _ 2 0 0 : R o w N u m b e r B i n d i n g "   / > < / N a m e C o l u m n > < A t t r i b u t e R e l a t i o n s h i p s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 U n i t < / A t t r i b u t e I D > < O v e r r i d e B e h a v i o r > N o n e < / O v e r r i d e B e h a v i o r > < N a m e > U n i t < / N a m e > < / A t t r i b u t e R e l a t i o n s h i p > < A t t r i b u t e R e l a t i o n s h i p > < A t t r i b u t e I D > F u n d < / A t t r i b u t e I D > < O v e r r i d e B e h a v i o r > N o n e < / O v e r r i d e B e h a v i o r > < N a m e > F u n d < / N a m e > < / A t t r i b u t e R e l a t i o n s h i p > < A t t r i b u t e R e l a t i o n s h i p > < A t t r i b u t e I D > A c c o u n t < / A t t r i b u t e I D > < O v e r r i d e B e h a v i o r > N o n e < / O v e r r i d e B e h a v i o r > < N a m e > A c c o u n t < / N a m e > < / A t t r i b u t e R e l a t i o n s h i p > < A t t r i b u t e R e l a t i o n s h i p > < A t t r i b u t e I D > I A D S   A p p t   T y p e < / A t t r i b u t e I D > < O v e r r i d e B e h a v i o r > N o n e < / O v e r r i d e B e h a v i o r > < N a m e > I A D S   A p p t   T y p e < / N a m e > < / A t t r i b u t e R e l a t i o n s h i p > < A t t r i b u t e R e l a t i o n s h i p > < A t t r i b u t e I D > S u m   A m o u n t < / A t t r i b u t e I D > < O v e r r i d e B e h a v i o r > N o n e < / O v e r r i d e B e h a v i o r > < N a m e > S u m   A m o u n t < / N a m e > < / A t t r i b u t e R e l a t i o n s h i p > < A t t r i b u t e R e l a t i o n s h i p > < A t t r i b u t e I D > P e r i o d < / A t t r i b u t e I D > < O v e r r i d e B e h a v i o r > N o n e < / O v e r r i d e B e h a v i o r > < N a m e > P e r i o d < / N a m e > < / A t t r i b u t e R e l a t i o n s h i p > < A t t r i b u t e R e l a t i o n s h i p > < A t t r i b u t e I D > C o d e < / A t t r i b u t e I D > < O v e r r i d e B e h a v i o r > N o n e < / O v e r r i d e B e h a v i o r > < N a m e > C o d e < / N a m e > < / A t t r i b u t e R e l a t i o n s h i p > < A t t r i b u t e R e l a t i o n s h i p > < A t t r i b u t e I D > D e s c r < / A t t r i b u t e I D > < O v e r r i d e B e h a v i o r > N o n e < / O v e r r i d e B e h a v i o r > < N a m e > D e s c r < / N a m e > < / A t t r i b u t e R e l a t i o n s h i p > < A t t r i b u t e R e l a t i o n s h i p > < A t t r i b u t e I D > D e s c r   P r o   F o r m a < / A t t r i b u t e I D > < O v e r r i d e B e h a v i o r > N o n e < / O v e r r i d e B e h a v i o r > < N a m e > D e s c r   P r o   F o r m a < / N a m e > < / A t t r i b u t e R e l a t i o n s h i p > < A t t r i b u t e R e l a t i o n s h i p > < A t t r i b u t e I D > E m p l o y e e   C l a s s < / A t t r i b u t e I D > < O v e r r i d e B e h a v i o r > N o n e < / O v e r r i d e B e h a v i o r > < N a m e > E m p l o y e e   C l a s s < / N a m e > < / A t t r i b u t e R e l a t i o n s h i p > < A t t r i b u t e R e l a t i o n s h i p > < A t t r i b u t e I D > C o m m o n   D e s c r < / A t t r i b u t e I D > < O v e r r i d e B e h a v i o r > N o n e < / O v e r r i d e B e h a v i o r > < N a m e > C o m m o n   D e s c r < / N a m e > < / A t t r i b u t e R e l a t i o n s h i p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A t t r i b u t e R e l a t i o n s h i p > < A t t r i b u t e I D > F Y   1 1   C O M P L E T E   D A T A   U S I N G   S F D       E D T   T A B L E S < / A t t r i b u t e I D > < O v e r r i d e B e h a v i o r > N o n e < / O v e r r i d e B e h a v i o r > < N a m e > F Y   1 1   C O M P L E T E   D A T A   U S I N G   S F D       E D T   T A B L E S 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 T a b l e 1   2 < / I D > < N a m e > T a b l e 1   2 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 Y e a r < / I D > < N a m e > Y e a r 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 U n i t < / I D > < N a m e > U n i t 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 F u n d < / I D > < N a m e > F u n d 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 A c c o u n t < / I D > < N a m e > A c c o u n t 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 I A D S   A p p t   T y p e < / I D > < N a m e > I A D S   A p p t   T y p e 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A n n o t a t i o n > < N a m e > D e l e t e N o t A l l o w e d < / N a m e > < / A n n o t a t i o n > < / A n n o t a t i o n s > < I D > S u m   A m o u n t < / I D > < N a m e > S u m   A m o u n t < / N a m e > < K e y C o l u m n s > < K e y C o l u m n > < N u l l P r o c e s s i n g > P r e s e r v e < / N u l l P r o c e s s i n g > < D a t a T y p e > C u r r e n c y 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 P e r i o d < / I D > < N a m e > P e r i o d 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 C o d e < / I D > < N a m e > C o d e 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< / I D > < N a m e >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  P r o   F o r m a < / I D > < N a m e > D e s c r   P r o   F o r m a 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 E m p l o y e e   C l a s s < / I D > < N a m e > E m p l o y e e   C l a s s 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 C o m m o n   D e s c r < / I D > < N a m e > C o m m o n  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 C o l u m n 1 < / I D > < N a m e > C o l u m n 1 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 S h o r t C o l u m n I d < / N a m e > < V a l u e > N < / V a l u e > < / A n n o t a t i o n > < A n n o t a t i o n > < N a m e > D e l e t e N o t A l l o w e d < / N a m e > < / A n n o t a t i o n > < / A n n o t a t i o n s > < I D > F Y   1 1   C O M P L E T E   D A T A   U S I N G   S F D       E D T   T A B L E S < / I D > < N a m e > F Y   1 1   C O M P L E T E   D A T A   U S I N G   S F D       E D T   T A B L E S 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N u l l P r o c e s s i n g > E r r o r < / N u l l P r o c e s s i n g > < D a t a T y p e > I n t e g e r < / D a t a T y p e > < D a t a S i z e > 4 < / D a t a S i z e > < S o u r c e   x s i : t y p e = " d d l 2 0 0 _ 2 0 0 : R o w N u m b e r B i n d i n g "   / > < / K e y C o l u m n > < / K e y C o l u m n s > < N a m e C o l u m n > < N u l l P r o c e s s i n g > Z e r o O r B l a n k < / N u l l P r o c e s s i n g > < D a t a T y p e > W C h a r < / D a t a T y p e > < D a t a S i z e > 4 < / D a t a S i z e > < S o u r c e   x s i : t y p e = " d d l 2 0 0 _ 2 0 0 : R o w N u m b e r B i n d i n g "   / > < / N a m e C o l u m n > < A t t r i b u t e R e l a t i o n s h i p s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 U n i t < / A t t r i b u t e I D > < O v e r r i d e B e h a v i o r > N o n e < / O v e r r i d e B e h a v i o r > < N a m e > U n i t < / N a m e > < / A t t r i b u t e R e l a t i o n s h i p > < A t t r i b u t e R e l a t i o n s h i p > < A t t r i b u t e I D > F u n d < / A t t r i b u t e I D > < O v e r r i d e B e h a v i o r > N o n e < / O v e r r i d e B e h a v i o r > < N a m e > F u n d < / N a m e > < / A t t r i b u t e R e l a t i o n s h i p > < A t t r i b u t e R e l a t i o n s h i p > < A t t r i b u t e I D > A c c o u n t < / A t t r i b u t e I D > < O v e r r i d e B e h a v i o r > N o n e < / O v e r r i d e B e h a v i o r > < N a m e > A c c o u n t < / N a m e > < / A t t r i b u t e R e l a t i o n s h i p > < A t t r i b u t e R e l a t i o n s h i p > < A t t r i b u t e I D > I A D S   A p p t   T y p e < / A t t r i b u t e I D > < O v e r r i d e B e h a v i o r > N o n e < / O v e r r i d e B e h a v i o r > < N a m e > I A D S   A p p t   T y p e < / N a m e > < / A t t r i b u t e R e l a t i o n s h i p > < A t t r i b u t e R e l a t i o n s h i p > < A t t r i b u t e I D > S u m   A m o u n t < / A t t r i b u t e I D > < O v e r r i d e B e h a v i o r > N o n e < / O v e r r i d e B e h a v i o r > < N a m e > S u m   A m o u n t < / N a m e > < / A t t r i b u t e R e l a t i o n s h i p > < A t t r i b u t e R e l a t i o n s h i p > < A t t r i b u t e I D > P e r i o d < / A t t r i b u t e I D > < O v e r r i d e B e h a v i o r > N o n e < / O v e r r i d e B e h a v i o r > < N a m e > P e r i o d < / N a m e > < / A t t r i b u t e R e l a t i o n s h i p > < A t t r i b u t e R e l a t i o n s h i p > < A t t r i b u t e I D > C o d e < / A t t r i b u t e I D > < O v e r r i d e B e h a v i o r > N o n e < / O v e r r i d e B e h a v i o r > < N a m e > C o d e < / N a m e > < / A t t r i b u t e R e l a t i o n s h i p > < A t t r i b u t e R e l a t i o n s h i p > < A t t r i b u t e I D > D e s c r < / A t t r i b u t e I D > < O v e r r i d e B e h a v i o r > N o n e < / O v e r r i d e B e h a v i o r > < N a m e > D e s c r < / N a m e > < / A t t r i b u t e R e l a t i o n s h i p > < A t t r i b u t e R e l a t i o n s h i p > < A t t r i b u t e I D > D e s c r   P r o   F o r m a < / A t t r i b u t e I D > < O v e r r i d e B e h a v i o r > N o n e < / O v e r r i d e B e h a v i o r > < N a m e > D e s c r   P r o   F o r m a < / N a m e > < / A t t r i b u t e R e l a t i o n s h i p > < A t t r i b u t e R e l a t i o n s h i p > < A t t r i b u t e I D > E m p l o y e e   C l a s s < / A t t r i b u t e I D > < O v e r r i d e B e h a v i o r > N o n e < / O v e r r i d e B e h a v i o r > < N a m e > E m p l o y e e   C l a s s < / N a m e > < / A t t r i b u t e R e l a t i o n s h i p > < A t t r i b u t e R e l a t i o n s h i p > < A t t r i b u t e I D > C o m m o n   D e s c r < / A t t r i b u t e I D > < O v e r r i d e B e h a v i o r > N o n e < / O v e r r i d e B e h a v i o r > < N a m e > C o m m o n   D e s c r < / N a m e > < / A t t r i b u t e R e l a t i o n s h i p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A t t r i b u t e R e l a t i o n s h i p > < A t t r i b u t e I D > F Y   1 1   C O M P L E T E   D A T A   U S I N G   S F D       E D T   T A B L E S < / A t t r i b u t e I D > < O v e r r i d e B e h a v i o r > N o n e < / O v e r r i d e B e h a v i o r > < N a m e > F Y   1 1   C O M P L E T E   D A T A   U S I N G   S F D       E D T   T A B L E S 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 T a b l e 1 < / I D > < N a m e > T a b l e 1 < / N a m e > < D i m e n s i o n I D > T a b l e 1 < / D i m e n s i o n I D > < A t t r i b u t e s > < A t t r i b u t e > < A t t r i b u t e I D > Y e a r < / A t t r i b u t e I D > < / A t t r i b u t e > < A t t r i b u t e > < A t t r i b u t e I D > U n i t < / A t t r i b u t e I D > < / A t t r i b u t e > < A t t r i b u t e > < A t t r i b u t e I D > F u n d < / A t t r i b u t e I D > < / A t t r i b u t e > < A t t r i b u t e > < A t t r i b u t e I D > A c c o u n t < / A t t r i b u t e I D > < / A t t r i b u t e > < A t t r i b u t e > < A t t r i b u t e I D > I A D S   A p p t   T y p e < / A t t r i b u t e I D > < / A t t r i b u t e > < A t t r i b u t e > < A t t r i b u t e I D > S u m   A m o u n t < / A t t r i b u t e I D > < / A t t r i b u t e > < A t t r i b u t e > < A t t r i b u t e I D > P e r i o d < / A t t r i b u t e I D > < / A t t r i b u t e > < A t t r i b u t e > < A t t r i b u t e I D > C o d e < / A t t r i b u t e I D > < / A t t r i b u t e > < A t t r i b u t e > < A t t r i b u t e I D > D e s c r < / A t t r i b u t e I D > < / A t t r i b u t e > < A t t r i b u t e > < A t t r i b u t e I D > D e s c r   P r o   F o r m a < / A t t r i b u t e I D > < / A t t r i b u t e > < A t t r i b u t e > < A t t r i b u t e I D > E m p l o y e e   C l a s s < / A t t r i b u t e I D > < / A t t r i b u t e > < A t t r i b u t e > < A t t r i b u t e I D > C o m m o n   D e s c r < / A t t r i b u t e I D > < / A t t r i b u t e > < A t t r i b u t e > < A t t r i b u t e I D > C o l u m n 1 < / A t t r i b u t e I D > < / A t t r i b u t e > < A t t r i b u t e > < A t t r i b u t e I D > F Y   1 1   C O M P L E T E   D A T A   U S I N G   S F D       E D T   T A B L E S 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 T a b l e 1   1 < / I D > < N a m e > T a b l e 1   1 < / N a m e > < D i m e n s i o n I D > T a b l e 1   1 < / D i m e n s i o n I D > < A t t r i b u t e s > < A t t r i b u t e > < A t t r i b u t e I D > Y e a r < / A t t r i b u t e I D > < / A t t r i b u t e > < A t t r i b u t e > < A t t r i b u t e I D > U n i t < / A t t r i b u t e I D > < / A t t r i b u t e > < A t t r i b u t e > < A t t r i b u t e I D > F u n d < / A t t r i b u t e I D > < / A t t r i b u t e > < A t t r i b u t e > < A t t r i b u t e I D > A c c o u n t < / A t t r i b u t e I D > < / A t t r i b u t e > < A t t r i b u t e > < A t t r i b u t e I D > I A D S   A p p t   T y p e < / A t t r i b u t e I D > < / A t t r i b u t e > < A t t r i b u t e > < A t t r i b u t e I D > S u m   A m o u n t < / A t t r i b u t e I D > < / A t t r i b u t e > < A t t r i b u t e > < A t t r i b u t e I D > P e r i o d < / A t t r i b u t e I D > < / A t t r i b u t e > < A t t r i b u t e > < A t t r i b u t e I D > C o d e < / A t t r i b u t e I D > < / A t t r i b u t e > < A t t r i b u t e > < A t t r i b u t e I D > D e s c r < / A t t r i b u t e I D > < / A t t r i b u t e > < A t t r i b u t e > < A t t r i b u t e I D > D e s c r   P r o   F o r m a < / A t t r i b u t e I D > < / A t t r i b u t e > < A t t r i b u t e > < A t t r i b u t e I D > E m p l o y e e   C l a s s < / A t t r i b u t e I D > < / A t t r i b u t e > < A t t r i b u t e > < A t t r i b u t e I D > C o m m o n   D e s c r < / A t t r i b u t e I D > < / A t t r i b u t e > < A t t r i b u t e > < A t t r i b u t e I D > C o l u m n 1 < / A t t r i b u t e I D > < / A t t r i b u t e > < A t t r i b u t e > < A t t r i b u t e I D > F Y   1 1   C O M P L E T E   D A T A   U S I N G   S F D       E D T   T A B L E S 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 T a b l e 1   2 < / I D > < N a m e > T a b l e 1   2 < / N a m e > < D i m e n s i o n I D > T a b l e 1   2 < / D i m e n s i o n I D > < A t t r i b u t e s > < A t t r i b u t e > < A t t r i b u t e I D > Y e a r < / A t t r i b u t e I D > < / A t t r i b u t e > < A t t r i b u t e > < A t t r i b u t e I D > U n i t < / A t t r i b u t e I D > < / A t t r i b u t e > < A t t r i b u t e > < A t t r i b u t e I D > F u n d < / A t t r i b u t e I D > < / A t t r i b u t e > < A t t r i b u t e > < A t t r i b u t e I D > A c c o u n t < / A t t r i b u t e I D > < / A t t r i b u t e > < A t t r i b u t e > < A t t r i b u t e I D > I A D S   A p p t   T y p e < / A t t r i b u t e I D > < / A t t r i b u t e > < A t t r i b u t e > < A t t r i b u t e I D > S u m   A m o u n t < / A t t r i b u t e I D > < / A t t r i b u t e > < A t t r i b u t e > < A t t r i b u t e I D > P e r i o d < / A t t r i b u t e I D > < / A t t r i b u t e > < A t t r i b u t e > < A t t r i b u t e I D > C o d e < / A t t r i b u t e I D > < / A t t r i b u t e > < A t t r i b u t e > < A t t r i b u t e I D > D e s c r < / A t t r i b u t e I D > < / A t t r i b u t e > < A t t r i b u t e > < A t t r i b u t e I D > D e s c r   P r o   F o r m a < / A t t r i b u t e I D > < / A t t r i b u t e > < A t t r i b u t e > < A t t r i b u t e I D > E m p l o y e e   C l a s s < / A t t r i b u t e I D > < / A t t r i b u t e > < A t t r i b u t e > < A t t r i b u t e I D > C o m m o n   D e s c r < / A t t r i b u t e I D > < / A t t r i b u t e > < A t t r i b u t e > < A t t r i b u t e I D > C o l u m n 1 < / A t t r i b u t e I D > < / A t t r i b u t e > < A t t r i b u t e > < A t t r i b u t e I D > F Y   1 1   C O M P L E T E   D A T A   U S I N G   S F D       E D T   T A B L E S 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/ D i m e n s i o n s > < M e a s u r e G r o u p s > < M e a s u r e G r o u p > < I D > T a b l e 1 < / I D > < N a m e > T a b l e 1 < / N a m e > < M e a s u r e s > < M e a s u r e > < I D > T a b l e 1 < / I D > < N a m e > _ C o u n t   T a b l e 1 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< / C u b e D i m e n s i o n I D > < A t t r i b u t e s > < A t t r i b u t e > < A t t r i b u t e I D > Y e a r 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 U n i t 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 F u n d 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 A c c o u n t 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 I A D S   A p p t   T y p e 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 S u m   A m o u n t < / A t t r i b u t e I D > < K e y C o l u m n s > < K e y C o l u m n > < N u l l P r o c e s s i n g > P r e s e r v e < / N u l l P r o c e s s i n g > < D a t a T y p e > C u r r e n c y < / D a t a T y p e > < / K e y C o l u m n > < / K e y C o l u m n s > < / A t t r i b u t e > < A t t r i b u t e > < A t t r i b u t e I D > P e r i o d 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 C o d e 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  P r o   F o r m a 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 E m p l o y e e   C l a s s 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 C o m m o n  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 C o l u m n 1 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 F Y   1 1   C O M P L E T E   D A T A   U S I N G   S F D       E D T   T A B L E S 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< / I D > < N a m e > T a b l e 1 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 T a b l e 1   1 < / I D > < N a m e > T a b l e 1   1 < / N a m e > < M e a s u r e s > < M e a s u r e > < I D > T a b l e 1   1 < / I D > < N a m e > _ C o u n t   T a b l e 1   1 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  1 < / C u b e D i m e n s i o n I D > < A t t r i b u t e s > < A t t r i b u t e > < A t t r i b u t e I D > Y e a r 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 U n i t 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 F u n d 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 A c c o u n t 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 I A D S   A p p t   T y p e 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 S u m   A m o u n t < / A t t r i b u t e I D > < K e y C o l u m n s > < K e y C o l u m n > < N u l l P r o c e s s i n g > P r e s e r v e < / N u l l P r o c e s s i n g > < D a t a T y p e > C u r r e n c y < / D a t a T y p e > < / K e y C o l u m n > < / K e y C o l u m n s > < / A t t r i b u t e > < A t t r i b u t e > < A t t r i b u t e I D > P e r i o d 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 C o d e 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  P r o   F o r m a 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 E m p l o y e e   C l a s s 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 C o m m o n  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 C o l u m n 1 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 F Y   1 1   C O M P L E T E   D A T A   U S I N G   S F D       E D T   T A B L E S 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 T a b l e 1 _ x 0 0 2 0 _ 1 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  1 < / I D > < N a m e > T a b l e 1   1 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 T a b l e 1   2 < / I D > < N a m e > T a b l e 1   2 < / N a m e > < M e a s u r e s > < M e a s u r e > < I D > T a b l e 1   2 < / I D > < N a m e > _ C o u n t   T a b l e 1   2 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  2 < / C u b e D i m e n s i o n I D > < A t t r i b u t e s > < A t t r i b u t e > < A t t r i b u t e I D > Y e a r 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 U n i t 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 F u n d 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 A c c o u n t 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 I A D S   A p p t   T y p e 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 S u m   A m o u n t < / A t t r i b u t e I D > < K e y C o l u m n s > < K e y C o l u m n > < N u l l P r o c e s s i n g > P r e s e r v e < / N u l l P r o c e s s i n g > < D a t a T y p e > C u r r e n c y < / D a t a T y p e > < / K e y C o l u m n > < / K e y C o l u m n s > < / A t t r i b u t e > < A t t r i b u t e > < A t t r i b u t e I D > P e r i o d 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 C o d e 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  P r o   F o r m a 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 E m p l o y e e   C l a s s 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 C o m m o n  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 C o l u m n 1 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 F Y   1 1   C O M P L E T E   D A T A   U S I N G   S F D       E D T   T A B L E S 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 T a b l e 1 _ x 0 0 2 0 _ 2 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  2 < / I D > < N a m e > T a b l e 1   2 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 ' T a b l e 1 ' [ S u m   o f   S u m   A m o u n t ] = S U M ( ' T a b l e 1 ' [ S u m   A m o u n t ] ) ;  
 < / T e x t > < / C o m m a n d > < / C o m m a n d s > < C a l c u l a t i o n P r o p e r t i e s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A n n o t a t i o n > < N a m e > R e f C o u n t < / N a m e > < V a l u e > 1 < / V a l u e > < / A n n o t a t i o n > < A n n o t a t i o n > < N a m e > C o l u m n < / N a m e > < V a l u e > S u m   A m o u n t < / V a l u e > < / A n n o t a t i o n > < A n n o t a t i o n > < N a m e > A g g r e g a t i o n < / N a m e > < V a l u e > S u m < / V a l u e > < / A n n o t a t i o n > < / A n n o t a t i o n s > < C a l c u l a t i o n R e f e r e n c e > [ S u m   o f   S u m   A m o u n t ] < / C a l c u l a t i o n R e f e r e n c e > < C a l c u l a t i o n T y p e > M e m b e r < / C a l c u l a t i o n T y p e > < F o r m a t S t r i n g > ' \ $ # , 0 . 0 0 ; ( \ $ # , 0 . 0 0 ) ; \ $ # , 0 . 0 0 ' 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21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> < i t e m > < k e y > < s t r i n g > e 2 0 0 7 d 9 0 - 7 e 0 8 - 4 2 4 3 - 9 6 5 1 - 3 7 8 7 1 0 0 0 3 3 7 d < / s t r i n g > < / k e y > < v a l u e > < b o o l e a n > t r u e < / b o o l e a n > < / v a l u e > < / i t e m > < / D i c t i o n a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C o u n t I n S a n d b o x " > < C u s t o m C o n t e n t > 3 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7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b l e 1  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U n i t & l t ; / s t r i n g & g t ; & l t ; / k e y & g t ; & l t ; v a l u e & g t ; & l t ; s t r i n g & g t ; W C h a r & l t ; / s t r i n g & g t ; & l t ; / v a l u e & g t ; & l t ; / i t e m & g t ; & l t ; i t e m & g t ; & l t ; k e y & g t ; & l t ; s t r i n g & g t ; F u n d & l t ; / s t r i n g & g t ; & l t ; / k e y & g t ; & l t ; v a l u e & g t ; & l t ; s t r i n g & g t ; W C h a r & l t ; / s t r i n g & g t ; & l t ; / v a l u e & g t ; & l t ; / i t e m & g t ; & l t ; i t e m & g t ; & l t ; k e y & g t ; & l t ; s t r i n g & g t ; A c c o u n t & l t ; / s t r i n g & g t ; & l t ; / k e y & g t ; & l t ; v a l u e & g t ; & l t ; s t r i n g & g t ; W C h a r & l t ; / s t r i n g & g t ; & l t ; / v a l u e & g t ; & l t ; / i t e m & g t ; & l t ; i t e m & g t ; & l t ; k e y & g t ; & l t ; s t r i n g & g t ; I A D S   A p p t   T y p e & l t ; / s t r i n g & g t ; & l t ; / k e y & g t ; & l t ; v a l u e & g t ; & l t ; s t r i n g & g t ; W C h a r & l t ; / s t r i n g & g t ; & l t ; / v a l u e & g t ; & l t ; / i t e m & g t ; & l t ; i t e m & g t ; & l t ; k e y & g t ; & l t ; s t r i n g & g t ; S u m   A m o u n t & l t ; / s t r i n g & g t ; & l t ; / k e y & g t ; & l t ; v a l u e & g t ; & l t ; s t r i n g & g t ; C u r r e n c y & l t ; / s t r i n g & g t ; & l t ; / v a l u e & g t ; & l t ; / i t e m & g t ; & l t ; i t e m & g t ; & l t ; k e y & g t ; & l t ; s t r i n g & g t ; P e r i o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d e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  P r o   F o r m a & l t ; / s t r i n g & g t ; & l t ; / k e y & g t ; & l t ; v a l u e & g t ; & l t ; s t r i n g & g t ; W C h a r & l t ; / s t r i n g & g t ; & l t ; / v a l u e & g t ; & l t ; / i t e m & g t ; & l t ; i t e m & g t ; & l t ; k e y & g t ; & l t ; s t r i n g & g t ; E m p l o y e e   C l a s s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m m o n  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l u m n 1 & l t ; / s t r i n g & g t ; & l t ; / k e y & g t ; & l t ; v a l u e & g t ; & l t ; s t r i n g & g t ; W C h a r & l t ; / s t r i n g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& l t ; / s t r i n g & g t ; & l t ; / k e y & g t ; & l t ; v a l u e & g t ; & l t ; i n t & g t ; 6 8 & l t ; / i n t & g t ; & l t ; / v a l u e & g t ; & l t ; / i t e m & g t ; & l t ; i t e m & g t ; & l t ; k e y & g t ; & l t ; s t r i n g & g t ; U n i t & l t ; / s t r i n g & g t ; & l t ; / k e y & g t ; & l t ; v a l u e & g t ; & l t ; i n t & g t ; 6 7 & l t ; / i n t & g t ; & l t ; / v a l u e & g t ; & l t ; / i t e m & g t ; & l t ; i t e m & g t ; & l t ; k e y & g t ; & l t ; s t r i n g & g t ; F u n d & l t ; / s t r i n g & g t ; & l t ; / k e y & g t ; & l t ; v a l u e & g t ; & l t ; i n t & g t ; 7 2 & l t ; / i n t & g t ; & l t ; / v a l u e & g t ; & l t ; / i t e m & g t ; & l t ; i t e m & g t ; & l t ; k e y & g t ; & l t ; s t r i n g & g t ; A c c o u n t & l t ; / s t r i n g & g t ; & l t ; / k e y & g t ; & l t ; v a l u e & g t ; & l t ; i n t & g t ; 9 1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 T y p e & l t ; / s t r i n g & g t ; & l t ; / k e y & g t ; & l t ; v a l u e & g t ; & l t ; i n t & g t ; 1 3 6 & l t ; / i n t & g t ; & l t ; / v a l u e & g t ; & l t ; / i t e m & g t ; & l t ; i t e m & g t ; & l t ; k e y & g t ; & l t ; s t r i n g & g t ; S u m   A m o u n t & l t ; / s t r i n g & g t ; & l t ; / k e y & g t ; & l t ; v a l u e & g t ; & l t ; i n t & g t ; 1 2 1 & l t ; / i n t & g t ; & l t ; / v a l u e & g t ; & l t ; / i t e m & g t ; & l t ; i t e m & g t ; & l t ; k e y & g t ; & l t ; s t r i n g & g t ; P e r i o d & l t ; / s t r i n g & g t ; & l t ; / k e y & g t ; & l t ; v a l u e & g t ; & l t ; i n t & g t ; 8 2 & l t ; / i n t & g t ; & l t ; / v a l u e & g t ; & l t ; / i t e m & g t ; & l t ; i t e m & g t ; & l t ; k e y & g t ; & l t ; s t r i n g & g t ; C o d e & l t ; / s t r i n g & g t ; & l t ; / k e y & g t ; & l t ; v a l u e & g t ; & l t ; i n t & g t ; 7 3 & l t ; / i n t & g t ; & l t ; / v a l u e & g t ; & l t ; / i t e m & g t ; & l t ; i t e m & g t ; & l t ; k e y & g t ; & l t ; s t r i n g & g t ; D e s c r & l t ; / s t r i n g & g t ; & l t ; / k e y & g t ; & l t ; v a l u e & g t ; & l t ; i n t & g t ; 7 5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1 4 1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3 7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3 4 & l t ; / i n t & g t ; & l t ; / v a l u e & g t ; & l t ; / i t e m & g t ; & l t ; i t e m & g t ; & l t ; k e y & g t ; & l t ; s t r i n g & g t ; C o l u m n 1 & l t ; / s t r i n g & g t ; & l t ; / k e y & g t ; & l t ; v a l u e & g t ; & l t ; i n t & g t ; 9 6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3 2 4 & l t ; / i n t & g t ; & l t ; / v a l u e & g t ; & l t ; / i t e m & g t ; & l t ; / C o l u m n W i d t h s & g t ; & l t ; C o l u m n D i s p l a y I n d e x & g t ; & l t ; i t e m & g t ; & l t ; k e y & g t ; & l t ; s t r i n g & g t ; Y e a r & l t ; / s t r i n g & g t ; & l t ; / k e y & g t ; & l t ; v a l u e & g t ; & l t ; i n t & g t ; 0 & l t ; / i n t & g t ; & l t ; / v a l u e & g t ; & l t ; / i t e m & g t ; & l t ; i t e m & g t ; & l t ; k e y & g t ; & l t ; s t r i n g & g t ; U n i t & l t ; / s t r i n g & g t ; & l t ; / k e y & g t ; & l t ; v a l u e & g t ; & l t ; i n t & g t ; 1 & l t ; / i n t & g t ; & l t ; / v a l u e & g t ; & l t ; / i t e m & g t ; & l t ; i t e m & g t ; & l t ; k e y & g t ; & l t ; s t r i n g & g t ; F u n d & l t ; / s t r i n g & g t ; & l t ; / k e y & g t ; & l t ; v a l u e & g t ; & l t ; i n t & g t ; 2 & l t ; / i n t & g t ; & l t ; / v a l u e & g t ; & l t ; / i t e m & g t ; & l t ; i t e m & g t ; & l t ; k e y & g t ; & l t ; s t r i n g & g t ; A c c o u n t & l t ; / s t r i n g & g t ; & l t ; / k e y & g t ; & l t ; v a l u e & g t ; & l t ; i n t & g t ; 3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 T y p e & l t ; / s t r i n g & g t ; & l t ; / k e y & g t ; & l t ; v a l u e & g t ; & l t ; i n t & g t ; 4 & l t ; / i n t & g t ; & l t ; / v a l u e & g t ; & l t ; / i t e m & g t ; & l t ; i t e m & g t ; & l t ; k e y & g t ; & l t ; s t r i n g & g t ; S u m   A m o u n t & l t ; / s t r i n g & g t ; & l t ; / k e y & g t ; & l t ; v a l u e & g t ; & l t ; i n t & g t ; 5 & l t ; / i n t & g t ; & l t ; / v a l u e & g t ; & l t ; / i t e m & g t ; & l t ; i t e m & g t ; & l t ; k e y & g t ; & l t ; s t r i n g & g t ; P e r i o d & l t ; / s t r i n g & g t ; & l t ; / k e y & g t ; & l t ; v a l u e & g t ; & l t ; i n t & g t ; 6 & l t ; / i n t & g t ; & l t ; / v a l u e & g t ; & l t ; / i t e m & g t ; & l t ; i t e m & g t ; & l t ; k e y & g t ; & l t ; s t r i n g & g t ; C o d e & l t ; / s t r i n g & g t ; & l t ; / k e y & g t ; & l t ; v a l u e & g t ; & l t ; i n t & g t ; 7 & l t ; / i n t & g t ; & l t ; / v a l u e & g t ; & l t ; / i t e m & g t ; & l t ; i t e m & g t ; & l t ; k e y & g t ; & l t ; s t r i n g & g t ; D e s c r & l t ; / s t r i n g & g t ; & l t ; / k e y & g t ; & l t ; v a l u e & g t ; & l t ; i n t & g t ; 8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9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0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1 & l t ; / i n t & g t ; & l t ; / v a l u e & g t ; & l t ; / i t e m & g t ; & l t ; i t e m & g t ; & l t ; k e y & g t ; & l t ; s t r i n g & g t ; C o l u m n 1 & l t ; / s t r i n g & g t ; & l t ; / k e y & g t ; & l t ; v a l u e & g t ; & l t ; i n t & g t ; 1 2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b l e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U n i t & l t ; / K e y & g t ; & l t ; / D i a g r a m O b j e c t K e y & g t ; & l t ; D i a g r a m O b j e c t K e y & g t ; & l t ; K e y & g t ; C o l u m n s \ F u n d & l t ; / K e y & g t ; & l t ; / D i a g r a m O b j e c t K e y & g t ; & l t ; D i a g r a m O b j e c t K e y & g t ; & l t ; K e y & g t ; C o l u m n s \ A c c o u n t & l t ; / K e y & g t ; & l t ; / D i a g r a m O b j e c t K e y & g t ; & l t ; D i a g r a m O b j e c t K e y & g t ; & l t ; K e y & g t ; C o l u m n s \ I A D S   A p p t   T y p e & l t ; / K e y & g t ; & l t ; / D i a g r a m O b j e c t K e y & g t ; & l t ; D i a g r a m O b j e c t K e y & g t ; & l t ; K e y & g t ; C o l u m n s \ S u m   A m o u n t & l t ; / K e y & g t ; & l t ; / D i a g r a m O b j e c t K e y & g t ; & l t ; D i a g r a m O b j e c t K e y & g t ; & l t ; K e y & g t ; C o l u m n s \ P e r i o d 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D e s c r & l t ; / K e y & g t ; & l t ; / D i a g r a m O b j e c t K e y & g t ; & l t ; D i a g r a m O b j e c t K e y & g t ; & l t ; K e y & g t ; C o l u m n s \ D e s c r   P r o   F o r m a & l t ; / K e y & g t ; & l t ; / D i a g r a m O b j e c t K e y & g t ; & l t ; D i a g r a m O b j e c t K e y & g t ; & l t ; K e y & g t ; C o l u m n s \ E m p l o y e e   C l a s s & l t ; / K e y & g t ; & l t ; / D i a g r a m O b j e c t K e y & g t ; & l t ; D i a g r a m O b j e c t K e y & g t ; & l t ; K e y & g t ; C o l u m n s \ C o m m o n   D e s c r & l t ; / K e y & g t ; & l t ; / D i a g r a m O b j e c t K e y & g t ; & l t ; D i a g r a m O b j e c t K e y & g t ; & l t ; K e y & g t ; C o l u m n s \ C o l u m n 1 & l t ; / K e y & g t ; & l t ; / D i a g r a m O b j e c t K e y & g t ; & l t ; D i a g r a m O b j e c t K e y & g t ; & l t ; K e y & g t ; C o l u m n s \ F Y   1 1   C O M P L E T E   D A T A   U S I N G   S F D       E D T   T A B L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A D S   A p p t   T y p e & l t ; / K e y & g t ; & l t ; / a : K e y & g t ; & l t ; a : V a l u e 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  A m o u n t & l t ; / K e y & g t ; & l t ; / a : K e y & g t ; & l t ; a : V a l u e 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  P r o   F o r m a & l t ; / K e y & g t ; & l t ; / a : K e y & g t ; & l t ; a : V a l u e 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e   C l a s s & l t ; / K e y & g t ; & l t ; / a : K e y & g t ; & l t ; a : V a l u e 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o n   D e s c r & l t ; / K e y & g t ; & l t ; / a : K e y & g t ; & l t ; a : V a l u e 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  1 1   C O M P L E T E   D A T A   U S I N G   S F D       E D T   T A B L E S & l t ; / K e y & g t ; & l t ; / a : K e y & g t ; & l t ; a : V a l u e 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 i : t y p e = " M e a s u r e D i a g r a m S a n d b o x A d a p t e r " & g t ; & l t ; T a b l e N a m e & g t ; T a b l e 1  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  1 & l t ; / T a b l e N a m e & g t ; & l t ; / K e y & g t ; & l t ; M a i n t a i n e r 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U n i t & l t ; / K e y & g t ; & l t ; / D i a g r a m O b j e c t K e y & g t ; & l t ; D i a g r a m O b j e c t K e y & g t ; & l t ; K e y & g t ; C o l u m n s \ F u n d & l t ; / K e y & g t ; & l t ; / D i a g r a m O b j e c t K e y & g t ; & l t ; D i a g r a m O b j e c t K e y & g t ; & l t ; K e y & g t ; C o l u m n s \ A c c o u n t & l t ; / K e y & g t ; & l t ; / D i a g r a m O b j e c t K e y & g t ; & l t ; D i a g r a m O b j e c t K e y & g t ; & l t ; K e y & g t ; C o l u m n s \ I A D S   A p p t   T y p e & l t ; / K e y & g t ; & l t ; / D i a g r a m O b j e c t K e y & g t ; & l t ; D i a g r a m O b j e c t K e y & g t ; & l t ; K e y & g t ; C o l u m n s \ S u m   A m o u n t & l t ; / K e y & g t ; & l t ; / D i a g r a m O b j e c t K e y & g t ; & l t ; D i a g r a m O b j e c t K e y & g t ; & l t ; K e y & g t ; C o l u m n s \ P e r i o d 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D e s c r & l t ; / K e y & g t ; & l t ; / D i a g r a m O b j e c t K e y & g t ; & l t ; D i a g r a m O b j e c t K e y & g t ; & l t ; K e y & g t ; C o l u m n s \ D e s c r   P r o   F o r m a & l t ; / K e y & g t ; & l t ; / D i a g r a m O b j e c t K e y & g t ; & l t ; D i a g r a m O b j e c t K e y & g t ; & l t ; K e y & g t ; C o l u m n s \ E m p l o y e e   C l a s s & l t ; / K e y & g t ; & l t ; / D i a g r a m O b j e c t K e y & g t ; & l t ; D i a g r a m O b j e c t K e y & g t ; & l t ; K e y & g t ; C o l u m n s \ C o m m o n   D e s c r & l t ; / K e y & g t ; & l t ; / D i a g r a m O b j e c t K e y & g t ; & l t ; D i a g r a m O b j e c t K e y & g t ; & l t ; K e y & g t ; C o l u m n s \ C o l u m n 1 & l t ; / K e y & g t ; & l t ; / D i a g r a m O b j e c t K e y & g t ; & l t ; D i a g r a m O b j e c t K e y & g t ; & l t ; K e y & g t ; C o l u m n s \ F Y   1 1   C O M P L E T E   D A T A   U S I N G   S F D       E D T   T A B L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A D S   A p p t   T y p e & l t ; / K e y & g t ; & l t ; / a : K e y & g t ; & l t ; a : V a l u e 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  A m o u n t & l t ; / K e y & g t ; & l t ; / a : K e y & g t ; & l t ; a : V a l u e 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  P r o   F o r m a & l t ; / K e y & g t ; & l t ; / a : K e y & g t ; & l t ; a : V a l u e 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e   C l a s s & l t ; / K e y & g t ; & l t ; / a : K e y & g t ; & l t ; a : V a l u e 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o n   D e s c r & l t ; / K e y & g t ; & l t ; / a : K e y & g t ; & l t ; a : V a l u e 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  1 1   C O M P L E T E   D A T A   U S I N G   S F D       E D T   T A B L E S & l t ; / K e y & g t ; & l t ; / a : K e y & g t ; & l t ; a : V a l u e 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 i : t y p e = " M e a s u r e D i a g r a m S a n d b o x A d a p t e r " & g t ; & l t ; T a b l e N a m e & g t ; T a b l e 1  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  2 & l t ; / T a b l e N a m e & g t ; & l t ; / K e y & g t ; & l t ; M a i n t a i n e r 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U n i t & l t ; / K e y & g t ; & l t ; / D i a g r a m O b j e c t K e y & g t ; & l t ; D i a g r a m O b j e c t K e y & g t ; & l t ; K e y & g t ; C o l u m n s \ F u n d & l t ; / K e y & g t ; & l t ; / D i a g r a m O b j e c t K e y & g t ; & l t ; D i a g r a m O b j e c t K e y & g t ; & l t ; K e y & g t ; C o l u m n s \ A c c o u n t & l t ; / K e y & g t ; & l t ; / D i a g r a m O b j e c t K e y & g t ; & l t ; D i a g r a m O b j e c t K e y & g t ; & l t ; K e y & g t ; C o l u m n s \ I A D S   A p p t   T y p e & l t ; / K e y & g t ; & l t ; / D i a g r a m O b j e c t K e y & g t ; & l t ; D i a g r a m O b j e c t K e y & g t ; & l t ; K e y & g t ; C o l u m n s \ S u m   A m o u n t & l t ; / K e y & g t ; & l t ; / D i a g r a m O b j e c t K e y & g t ; & l t ; D i a g r a m O b j e c t K e y & g t ; & l t ; K e y & g t ; C o l u m n s \ P e r i o d 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D e s c r & l t ; / K e y & g t ; & l t ; / D i a g r a m O b j e c t K e y & g t ; & l t ; D i a g r a m O b j e c t K e y & g t ; & l t ; K e y & g t ; C o l u m n s \ D e s c r   P r o   F o r m a & l t ; / K e y & g t ; & l t ; / D i a g r a m O b j e c t K e y & g t ; & l t ; D i a g r a m O b j e c t K e y & g t ; & l t ; K e y & g t ; C o l u m n s \ E m p l o y e e   C l a s s & l t ; / K e y & g t ; & l t ; / D i a g r a m O b j e c t K e y & g t ; & l t ; D i a g r a m O b j e c t K e y & g t ; & l t ; K e y & g t ; C o l u m n s \ C o m m o n   D e s c r & l t ; / K e y & g t ; & l t ; / D i a g r a m O b j e c t K e y & g t ; & l t ; D i a g r a m O b j e c t K e y & g t ; & l t ; K e y & g t ; C o l u m n s \ C o l u m n 1 & l t ; / K e y & g t ; & l t ; / D i a g r a m O b j e c t K e y & g t ; & l t ; D i a g r a m O b j e c t K e y & g t ; & l t ; K e y & g t ; C o l u m n s \ F Y   1 1   C O M P L E T E   D A T A   U S I N G   S F D       E D T   T A B L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A D S   A p p t   T y p e & l t ; / K e y & g t ; & l t ; / a : K e y & g t ; & l t ; a : V a l u e 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  A m o u n t & l t ; / K e y & g t ; & l t ; / a : K e y & g t ; & l t ; a : V a l u e 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  P r o   F o r m a & l t ; / K e y & g t ; & l t ; / a : K e y & g t ; & l t ; a : V a l u e 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e   C l a s s & l t ; / K e y & g t ; & l t ; / a : K e y & g t ; & l t ; a : V a l u e 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o n   D e s c r & l t ; / K e y & g t ; & l t ; / a : K e y & g t ; & l t ; a : V a l u e 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  1 1   C O M P L E T E   D A T A   U S I N G   S F D       E D T   T A B L E S & l t ; / K e y & g t ; & l t ; / a : K e y & g t ; & l t ; a : V a l u e 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Props1.xml><?xml version="1.0" encoding="utf-8"?>
<ds:datastoreItem xmlns:ds="http://schemas.openxmlformats.org/officeDocument/2006/customXml" ds:itemID="{A86C17C0-B110-4AE4-B3F0-461A6C0DEF3D}">
  <ds:schemaRefs/>
</ds:datastoreItem>
</file>

<file path=customXml/itemProps10.xml><?xml version="1.0" encoding="utf-8"?>
<ds:datastoreItem xmlns:ds="http://schemas.openxmlformats.org/officeDocument/2006/customXml" ds:itemID="{67CCDC24-F143-4454-B2B3-DB75C4AB3015}">
  <ds:schemaRefs/>
</ds:datastoreItem>
</file>

<file path=customXml/itemProps11.xml><?xml version="1.0" encoding="utf-8"?>
<ds:datastoreItem xmlns:ds="http://schemas.openxmlformats.org/officeDocument/2006/customXml" ds:itemID="{175E81E6-EA51-4842-ADCF-E8BDD4562467}">
  <ds:schemaRefs/>
</ds:datastoreItem>
</file>

<file path=customXml/itemProps12.xml><?xml version="1.0" encoding="utf-8"?>
<ds:datastoreItem xmlns:ds="http://schemas.openxmlformats.org/officeDocument/2006/customXml" ds:itemID="{3AC8EB09-A9B3-410A-BABF-928336708557}">
  <ds:schemaRefs/>
</ds:datastoreItem>
</file>

<file path=customXml/itemProps13.xml><?xml version="1.0" encoding="utf-8"?>
<ds:datastoreItem xmlns:ds="http://schemas.openxmlformats.org/officeDocument/2006/customXml" ds:itemID="{7C026A8A-E6DD-4DEE-AE70-66D8D3046885}">
  <ds:schemaRefs/>
</ds:datastoreItem>
</file>

<file path=customXml/itemProps14.xml><?xml version="1.0" encoding="utf-8"?>
<ds:datastoreItem xmlns:ds="http://schemas.openxmlformats.org/officeDocument/2006/customXml" ds:itemID="{AA735142-BBE6-4812-84A1-BB8BA1177649}">
  <ds:schemaRefs/>
</ds:datastoreItem>
</file>

<file path=customXml/itemProps15.xml><?xml version="1.0" encoding="utf-8"?>
<ds:datastoreItem xmlns:ds="http://schemas.openxmlformats.org/officeDocument/2006/customXml" ds:itemID="{7022DAEC-FD74-4AB7-9F7F-C9F2AC39F5CA}">
  <ds:schemaRefs/>
</ds:datastoreItem>
</file>

<file path=customXml/itemProps16.xml><?xml version="1.0" encoding="utf-8"?>
<ds:datastoreItem xmlns:ds="http://schemas.openxmlformats.org/officeDocument/2006/customXml" ds:itemID="{37B2F52C-5037-482C-862B-08FC5090AEF3}">
  <ds:schemaRefs/>
</ds:datastoreItem>
</file>

<file path=customXml/itemProps17.xml><?xml version="1.0" encoding="utf-8"?>
<ds:datastoreItem xmlns:ds="http://schemas.openxmlformats.org/officeDocument/2006/customXml" ds:itemID="{8DCC979C-296A-4888-A9B8-105328C02454}">
  <ds:schemaRefs/>
</ds:datastoreItem>
</file>

<file path=customXml/itemProps18.xml><?xml version="1.0" encoding="utf-8"?>
<ds:datastoreItem xmlns:ds="http://schemas.openxmlformats.org/officeDocument/2006/customXml" ds:itemID="{14E60CFB-B547-4310-96BD-17325B5F2005}">
  <ds:schemaRefs/>
</ds:datastoreItem>
</file>

<file path=customXml/itemProps19.xml><?xml version="1.0" encoding="utf-8"?>
<ds:datastoreItem xmlns:ds="http://schemas.openxmlformats.org/officeDocument/2006/customXml" ds:itemID="{6B03CBA5-6EC6-4D19-A7A5-124A7DC46858}">
  <ds:schemaRefs/>
</ds:datastoreItem>
</file>

<file path=customXml/itemProps2.xml><?xml version="1.0" encoding="utf-8"?>
<ds:datastoreItem xmlns:ds="http://schemas.openxmlformats.org/officeDocument/2006/customXml" ds:itemID="{E536C56D-123F-40C9-A5C6-D638D876E61B}">
  <ds:schemaRefs/>
</ds:datastoreItem>
</file>

<file path=customXml/itemProps20.xml><?xml version="1.0" encoding="utf-8"?>
<ds:datastoreItem xmlns:ds="http://schemas.openxmlformats.org/officeDocument/2006/customXml" ds:itemID="{9E9BCA3A-96FF-4218-BF30-593B0E87A07A}">
  <ds:schemaRefs/>
</ds:datastoreItem>
</file>

<file path=customXml/itemProps21.xml><?xml version="1.0" encoding="utf-8"?>
<ds:datastoreItem xmlns:ds="http://schemas.openxmlformats.org/officeDocument/2006/customXml" ds:itemID="{698557D1-BFE6-4791-BD47-CA11CCA9E4CA}">
  <ds:schemaRefs/>
</ds:datastoreItem>
</file>

<file path=customXml/itemProps3.xml><?xml version="1.0" encoding="utf-8"?>
<ds:datastoreItem xmlns:ds="http://schemas.openxmlformats.org/officeDocument/2006/customXml" ds:itemID="{EE16D85D-D7FE-442A-978B-51C6444F41E4}">
  <ds:schemaRefs/>
</ds:datastoreItem>
</file>

<file path=customXml/itemProps4.xml><?xml version="1.0" encoding="utf-8"?>
<ds:datastoreItem xmlns:ds="http://schemas.openxmlformats.org/officeDocument/2006/customXml" ds:itemID="{F6019FBB-C3F1-42EF-BA0B-07C7C4BF2955}">
  <ds:schemaRefs/>
</ds:datastoreItem>
</file>

<file path=customXml/itemProps5.xml><?xml version="1.0" encoding="utf-8"?>
<ds:datastoreItem xmlns:ds="http://schemas.openxmlformats.org/officeDocument/2006/customXml" ds:itemID="{95F710C5-5C60-4AB6-9FC6-01F0C3C9C4B9}">
  <ds:schemaRefs/>
</ds:datastoreItem>
</file>

<file path=customXml/itemProps6.xml><?xml version="1.0" encoding="utf-8"?>
<ds:datastoreItem xmlns:ds="http://schemas.openxmlformats.org/officeDocument/2006/customXml" ds:itemID="{AA1C7FF4-90D5-4846-82F2-394A7D47C5FC}">
  <ds:schemaRefs/>
</ds:datastoreItem>
</file>

<file path=customXml/itemProps7.xml><?xml version="1.0" encoding="utf-8"?>
<ds:datastoreItem xmlns:ds="http://schemas.openxmlformats.org/officeDocument/2006/customXml" ds:itemID="{174A6E0B-1E1C-4CA4-AF64-43A92F3AED0D}">
  <ds:schemaRefs/>
</ds:datastoreItem>
</file>

<file path=customXml/itemProps8.xml><?xml version="1.0" encoding="utf-8"?>
<ds:datastoreItem xmlns:ds="http://schemas.openxmlformats.org/officeDocument/2006/customXml" ds:itemID="{C29A9CDB-7DBD-4CD1-9291-9EF53FB8A6BB}">
  <ds:schemaRefs/>
</ds:datastoreItem>
</file>

<file path=customXml/itemProps9.xml><?xml version="1.0" encoding="utf-8"?>
<ds:datastoreItem xmlns:ds="http://schemas.openxmlformats.org/officeDocument/2006/customXml" ds:itemID="{3264CDAE-98FB-4163-ABBE-50342490F51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Assumptions</vt:lpstr>
      <vt:lpstr>UW Institutions</vt:lpstr>
      <vt:lpstr>Rate Summary (provide to UWSA)</vt:lpstr>
      <vt:lpstr>Rate Calc - Separate Pools</vt:lpstr>
      <vt:lpstr>Rate Calc Combo Unclass-Class</vt:lpstr>
      <vt:lpstr>Data -&gt;</vt:lpstr>
      <vt:lpstr>Published Rates</vt:lpstr>
      <vt:lpstr>FY23 Over-Under</vt:lpstr>
      <vt:lpstr>FY23 Work Comp Allocation</vt:lpstr>
      <vt:lpstr>Fringes Pivot Formatted</vt:lpstr>
      <vt:lpstr>FY23 Fringe Data</vt:lpstr>
      <vt:lpstr>Salary Data FY23 and FY22</vt:lpstr>
      <vt:lpstr>FY23 ALLOCATED_FRINGES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Delk</dc:creator>
  <cp:lastModifiedBy>Detampel, SuAnn</cp:lastModifiedBy>
  <cp:lastPrinted>2017-03-14T19:35:19Z</cp:lastPrinted>
  <dcterms:created xsi:type="dcterms:W3CDTF">2010-04-14T20:16:06Z</dcterms:created>
  <dcterms:modified xsi:type="dcterms:W3CDTF">2024-07-02T18:03:08Z</dcterms:modified>
</cp:coreProperties>
</file>